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1.wmf" ContentType="image/x-wmf"/>
  <Override PartName="/xl/media/image22.wmf" ContentType="image/x-wmf"/>
  <Override PartName="/xl/charts/chart147.xml" ContentType="application/vnd.openxmlformats-officedocument.drawingml.chart+xml"/>
  <Override PartName="/xl/charts/chart152.xml" ContentType="application/vnd.openxmlformats-officedocument.drawingml.chart+xml"/>
  <Override PartName="/xl/charts/chart148.xml" ContentType="application/vnd.openxmlformats-officedocument.drawingml.chart+xml"/>
  <Override PartName="/xl/charts/chart153.xml" ContentType="application/vnd.openxmlformats-officedocument.drawingml.chart+xml"/>
  <Override PartName="/xl/charts/chart149.xml" ContentType="application/vnd.openxmlformats-officedocument.drawingml.chart+xml"/>
  <Override PartName="/xl/charts/chart154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<sst xmlns="http://schemas.openxmlformats.org/spreadsheetml/2006/main" count="863" uniqueCount="261">
  <si>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</si>
  <si>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</si>
  <si>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</si>
  <si>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</si>
  <si>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</si>
  <si>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</si>
  <si>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</si>
  <si>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</si>
  <si>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</si>
  <si>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</si>
  <si>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</si>
  <si>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</si>
  <si>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</si>
  <si>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</si>
  <si>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</si>
  <si>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</si>
  <si>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</si>
  <si>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</si>
  <si>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</si>
  <si>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</si>
  <si>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</si>
  <si>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</si>
  <si>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</si>
  <si>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</si>
  <si>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</si>
  <si>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</si>
  <si>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</si>
  <si>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</si>
  <si>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</si>
  <si>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</si>
  <si>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</si>
  <si>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</si>
  <si>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</si>
  <si>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</si>
  <si>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</si>
  <si>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</si>
  <si>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</si>
  <si>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</si>
  <si>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</si>
  <si>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</si>
  <si>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</si>
  <si>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</si>
  <si>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</si>
  <si>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</si>
  <si>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</si>
  <si>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</si>
  <si>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</si>
  <si>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</si>
  <si>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</si>
  <si>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</si>
  <si>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</si>
  <si>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</si>
  <si>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</si>
  <si>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</si>
  <si>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</si>
  <si>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</si>
  <si>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</si>
  <si>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</si>
  <si>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</si>
  <si>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</si>
  <si>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</si>
  <si>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</si>
  <si>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</si>
  <si>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</si>
  <si>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</si>
  <si>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</si>
  <si>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</si>
  <si>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</si>
  <si>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</si>
  <si>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</si>
  <si>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</si>
  <si>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</si>
  <si>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</si>
  <si>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</si>
  <si>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</si>
  <si>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</si>
  <si>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</si>
  <si>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</si>
  <si>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</si>
  <si>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</si>
  <si>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</si>
  <si>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</si>
  <si>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</si>
  <si>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</si>
  <si>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</si>
  <si>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</si>
  <si>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</si>
  <si>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</si>
  <si>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</si>
  <si>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</si>
  <si>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</si>
  <si>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</si>
  <si>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</si>
  <si>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</si>
  <si>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</si>
  <si>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</si>
  <si>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</si>
  <si>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</si>
  <si>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</si>
  <si>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</si>
  <si>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</si>
  <si>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</si>
  <si>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</si>
  <si>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</si>
  <si>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</si>
  <si>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</si>
  <si>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</si>
  <si>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</si>
  <si>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</si>
  <si>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</si>
  <si>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</si>
  <si>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</si>
  <si>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</si>
  <si>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</si>
  <si>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</si>
  <si>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</si>
  <si>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</si>
  <si>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</si>
  <si>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</si>
  <si>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</si>
  <si>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</si>
  <si>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</si>
  <si>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</si>
  <si>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</si>
  <si>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</si>
  <si>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</si>
  <si>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</si>
  <si>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</si>
  <si>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</si>
  <si>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</si>
  <si>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</si>
  <si>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</si>
  <si>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</si>
  <si>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</si>
  <si>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</si>
  <si>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</si>
  <si>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</si>
  <si>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</si>
  <si>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</si>
  <si>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</si>
  <si>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</si>
  <si>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</si>
  <si>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</si>
  <si>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</si>
  <si>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</si>
  <si>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</si>
  <si>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</si>
  <si>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</si>
  <si>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</si>
  <si>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</si>
  <si>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</si>
  <si>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</si>
  <si>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</si>
  <si>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</si>
  <si>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</si>
  <si>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</si>
  <si>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</si>
  <si>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</si>
  <si>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</si>
  <si>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</si>
  <si>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</si>
  <si>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</si>
  <si>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</si>
  <si>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</si>
  <si>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</si>
  <si>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 (without PAIS tax)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</si>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</sst>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99FFFF"/>
      <rgbColor rgb="FFDDDDDD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87.1083906758408</c:v>
                </c:pt>
                <c:pt idx="27">
                  <c:v>91.2009012546005</c:v>
                </c:pt>
                <c:pt idx="28">
                  <c:v>90.7395606083266</c:v>
                </c:pt>
                <c:pt idx="29">
                  <c:v>90.9983518196867</c:v>
                </c:pt>
                <c:pt idx="30">
                  <c:v>93.2059780231497</c:v>
                </c:pt>
                <c:pt idx="31">
                  <c:v>95.3254141536967</c:v>
                </c:pt>
                <c:pt idx="32">
                  <c:v>93.4617474265765</c:v>
                </c:pt>
                <c:pt idx="33">
                  <c:v>94.6382858924737</c:v>
                </c:pt>
                <c:pt idx="34">
                  <c:v>97.8662769243072</c:v>
                </c:pt>
                <c:pt idx="35">
                  <c:v>101.335382373326</c:v>
                </c:pt>
                <c:pt idx="36">
                  <c:v>98.1348347979056</c:v>
                </c:pt>
                <c:pt idx="37">
                  <c:v>98.4238173281729</c:v>
                </c:pt>
                <c:pt idx="38">
                  <c:v>100.802265232036</c:v>
                </c:pt>
                <c:pt idx="39">
                  <c:v>103.496334500152</c:v>
                </c:pt>
                <c:pt idx="40">
                  <c:v>101.078879841843</c:v>
                </c:pt>
                <c:pt idx="41">
                  <c:v>101.376531848018</c:v>
                </c:pt>
                <c:pt idx="42">
                  <c:v>103.826333188997</c:v>
                </c:pt>
                <c:pt idx="43">
                  <c:v>106.601224535157</c:v>
                </c:pt>
                <c:pt idx="44">
                  <c:v>104.40197670859</c:v>
                </c:pt>
                <c:pt idx="45">
                  <c:v>105.377696117082</c:v>
                </c:pt>
                <c:pt idx="46">
                  <c:v>106.353415525573</c:v>
                </c:pt>
                <c:pt idx="47">
                  <c:v>107.071955298121</c:v>
                </c:pt>
                <c:pt idx="48">
                  <c:v>121.736947785459</c:v>
                </c:pt>
                <c:pt idx="49">
                  <c:v>123.587454251512</c:v>
                </c:pt>
                <c:pt idx="50">
                  <c:v>124.478397181186</c:v>
                </c:pt>
                <c:pt idx="51">
                  <c:v>125.335329834018</c:v>
                </c:pt>
                <c:pt idx="52">
                  <c:v>125.477460398244</c:v>
                </c:pt>
                <c:pt idx="53">
                  <c:v>126.512889613475</c:v>
                </c:pt>
                <c:pt idx="54">
                  <c:v>127.586819431695</c:v>
                </c:pt>
                <c:pt idx="55">
                  <c:v>128.182855637756</c:v>
                </c:pt>
                <c:pt idx="56">
                  <c:v>129.513702235585</c:v>
                </c:pt>
                <c:pt idx="57">
                  <c:v>129.863703799966</c:v>
                </c:pt>
                <c:pt idx="58">
                  <c:v>130.709160341284</c:v>
                </c:pt>
                <c:pt idx="59">
                  <c:v>131.883418350596</c:v>
                </c:pt>
                <c:pt idx="60">
                  <c:v>133.819589365069</c:v>
                </c:pt>
                <c:pt idx="61">
                  <c:v>134.939037942017</c:v>
                </c:pt>
                <c:pt idx="62">
                  <c:v>136.115416216503</c:v>
                </c:pt>
                <c:pt idx="63">
                  <c:v>136.63715485517</c:v>
                </c:pt>
                <c:pt idx="64">
                  <c:v>136.423805680238</c:v>
                </c:pt>
                <c:pt idx="65">
                  <c:v>137.251676872363</c:v>
                </c:pt>
                <c:pt idx="66">
                  <c:v>138.328333349015</c:v>
                </c:pt>
                <c:pt idx="67">
                  <c:v>139.200684215096</c:v>
                </c:pt>
                <c:pt idx="68">
                  <c:v>139.844968361933</c:v>
                </c:pt>
                <c:pt idx="69">
                  <c:v>141.238331423406</c:v>
                </c:pt>
                <c:pt idx="70">
                  <c:v>141.826465661374</c:v>
                </c:pt>
                <c:pt idx="71">
                  <c:v>143.424787984385</c:v>
                </c:pt>
                <c:pt idx="72">
                  <c:v>143.910042398518</c:v>
                </c:pt>
                <c:pt idx="73">
                  <c:v>144.877631701085</c:v>
                </c:pt>
                <c:pt idx="74">
                  <c:v>144.736853991108</c:v>
                </c:pt>
                <c:pt idx="75">
                  <c:v>145.672079028223</c:v>
                </c:pt>
                <c:pt idx="76">
                  <c:v>147.325278009845</c:v>
                </c:pt>
                <c:pt idx="77">
                  <c:v>147.917106139623</c:v>
                </c:pt>
                <c:pt idx="78">
                  <c:v>147.805312198743</c:v>
                </c:pt>
                <c:pt idx="79">
                  <c:v>149.541812821955</c:v>
                </c:pt>
                <c:pt idx="80">
                  <c:v>149.793664126126</c:v>
                </c:pt>
                <c:pt idx="81">
                  <c:v>150.274845438536</c:v>
                </c:pt>
                <c:pt idx="82">
                  <c:v>151.465444175362</c:v>
                </c:pt>
                <c:pt idx="83">
                  <c:v>152.54769492158</c:v>
                </c:pt>
                <c:pt idx="84">
                  <c:v>153.269764202945</c:v>
                </c:pt>
                <c:pt idx="85">
                  <c:v>154.345208241871</c:v>
                </c:pt>
                <c:pt idx="86">
                  <c:v>154.805832152444</c:v>
                </c:pt>
                <c:pt idx="87">
                  <c:v>156.068924282959</c:v>
                </c:pt>
                <c:pt idx="88">
                  <c:v>156.778582816013</c:v>
                </c:pt>
                <c:pt idx="89">
                  <c:v>157.857762850562</c:v>
                </c:pt>
                <c:pt idx="90">
                  <c:v>159.031373617874</c:v>
                </c:pt>
                <c:pt idx="91">
                  <c:v>159.845746365944</c:v>
                </c:pt>
                <c:pt idx="92">
                  <c:v>160.884779704171</c:v>
                </c:pt>
                <c:pt idx="93">
                  <c:v>161.019638377544</c:v>
                </c:pt>
                <c:pt idx="94">
                  <c:v>161.545581721356</c:v>
                </c:pt>
                <c:pt idx="95">
                  <c:v>162.616287415411</c:v>
                </c:pt>
                <c:pt idx="96">
                  <c:v>163.301419850184</c:v>
                </c:pt>
                <c:pt idx="97">
                  <c:v>164.331773390188</c:v>
                </c:pt>
                <c:pt idx="98">
                  <c:v>165.328966206393</c:v>
                </c:pt>
                <c:pt idx="99">
                  <c:v>166.431150541061</c:v>
                </c:pt>
                <c:pt idx="100">
                  <c:v>166.746878602663</c:v>
                </c:pt>
                <c:pt idx="101">
                  <c:v>167.40506446829</c:v>
                </c:pt>
                <c:pt idx="102">
                  <c:v>168.711538796621</c:v>
                </c:pt>
                <c:pt idx="103">
                  <c:v>169.354877715374</c:v>
                </c:pt>
                <c:pt idx="104">
                  <c:v>170.215478439816</c:v>
                </c:pt>
                <c:pt idx="105">
                  <c:v>170.051391913769</c:v>
                </c:pt>
                <c:pt idx="106">
                  <c:v>170.543534723785</c:v>
                </c:pt>
                <c:pt idx="107">
                  <c:v>172.253797318555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06979"/>
        <c:axId val="5650104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0.0460000000000003</c:v>
                </c:pt>
                <c:pt idx="38">
                  <c:v>0.0349999999999999</c:v>
                </c:pt>
                <c:pt idx="42">
                  <c:v>0.03</c:v>
                </c:pt>
                <c:pt idx="46">
                  <c:v>0.0249999999999999</c:v>
                </c:pt>
                <c:pt idx="50">
                  <c:v>0.169972183654805</c:v>
                </c:pt>
                <c:pt idx="54">
                  <c:v>0.025491666442971</c:v>
                </c:pt>
                <c:pt idx="58">
                  <c:v>0.0279855816613159</c:v>
                </c:pt>
                <c:pt idx="62">
                  <c:v>0.0374374278657663</c:v>
                </c:pt>
                <c:pt idx="66">
                  <c:v>0.0179004640476002</c:v>
                </c:pt>
                <c:pt idx="70">
                  <c:v>0.0274490743656546</c:v>
                </c:pt>
                <c:pt idx="74">
                  <c:v>0.022711052345141</c:v>
                </c:pt>
                <c:pt idx="78">
                  <c:v>0.0231232398232664</c:v>
                </c:pt>
                <c:pt idx="82">
                  <c:v>0.0193930862993676</c:v>
                </c:pt>
                <c:pt idx="86">
                  <c:v>0.0238512132433384</c:v>
                </c:pt>
                <c:pt idx="90">
                  <c:v>0.0242910044720945</c:v>
                </c:pt>
                <c:pt idx="94">
                  <c:v>0.0198146089210582</c:v>
                </c:pt>
                <c:pt idx="98">
                  <c:v>0.0206279495355215</c:v>
                </c:pt>
                <c:pt idx="102">
                  <c:v>0.0194497720872535</c:v>
                </c:pt>
                <c:pt idx="106">
                  <c:v>0.0161344043321063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667087"/>
        <c:axId val="71431827"/>
      </c:lineChart>
      <c:catAx>
        <c:axId val="78069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501045"/>
        <c:crosses val="autoZero"/>
        <c:auto val="1"/>
        <c:lblAlgn val="ctr"/>
        <c:lblOffset val="100"/>
      </c:catAx>
      <c:valAx>
        <c:axId val="5650104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06979"/>
        <c:crossesAt val="1"/>
        <c:crossBetween val="midCat"/>
      </c:valAx>
      <c:catAx>
        <c:axId val="316670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431827"/>
        <c:auto val="1"/>
        <c:lblAlgn val="ctr"/>
        <c:lblOffset val="100"/>
      </c:catAx>
      <c:valAx>
        <c:axId val="7143182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66708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86.4170542419055</c:v>
                </c:pt>
                <c:pt idx="27">
                  <c:v>88.3418787116554</c:v>
                </c:pt>
                <c:pt idx="28">
                  <c:v>90.7395606083266</c:v>
                </c:pt>
                <c:pt idx="29">
                  <c:v>91.7828203698564</c:v>
                </c:pt>
                <c:pt idx="30">
                  <c:v>93.7625038524675</c:v>
                </c:pt>
                <c:pt idx="31">
                  <c:v>91.2719455158722</c:v>
                </c:pt>
                <c:pt idx="32">
                  <c:v>93.4617474265765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102.746828959957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108.894142672798</c:v>
                </c:pt>
                <c:pt idx="45">
                  <c:v>110.048787224581</c:v>
                </c:pt>
                <c:pt idx="46">
                  <c:v>110.619894970897</c:v>
                </c:pt>
                <c:pt idx="47">
                  <c:v>112.231503172567</c:v>
                </c:pt>
                <c:pt idx="48">
                  <c:v>113.294608524699</c:v>
                </c:pt>
                <c:pt idx="49">
                  <c:v>114.327678600664</c:v>
                </c:pt>
                <c:pt idx="50">
                  <c:v>115.562529380512</c:v>
                </c:pt>
                <c:pt idx="51">
                  <c:v>117.118143640607</c:v>
                </c:pt>
                <c:pt idx="52">
                  <c:v>118.165299990924</c:v>
                </c:pt>
                <c:pt idx="53">
                  <c:v>119.036098532025</c:v>
                </c:pt>
                <c:pt idx="54">
                  <c:v>119.848551503794</c:v>
                </c:pt>
                <c:pt idx="55">
                  <c:v>121.431574741027</c:v>
                </c:pt>
                <c:pt idx="56">
                  <c:v>122.637429553388</c:v>
                </c:pt>
                <c:pt idx="57">
                  <c:v>123.557469660174</c:v>
                </c:pt>
                <c:pt idx="58">
                  <c:v>124.806514849295</c:v>
                </c:pt>
                <c:pt idx="59">
                  <c:v>126.507994303301</c:v>
                </c:pt>
                <c:pt idx="60">
                  <c:v>127.519317950775</c:v>
                </c:pt>
                <c:pt idx="61">
                  <c:v>128.47464447024</c:v>
                </c:pt>
                <c:pt idx="62">
                  <c:v>129.09966753504</c:v>
                </c:pt>
                <c:pt idx="63">
                  <c:v>130.507666025649</c:v>
                </c:pt>
                <c:pt idx="64">
                  <c:v>131.278222059426</c:v>
                </c:pt>
                <c:pt idx="65">
                  <c:v>132.700198191777</c:v>
                </c:pt>
                <c:pt idx="66">
                  <c:v>134.128838960363</c:v>
                </c:pt>
                <c:pt idx="67">
                  <c:v>135.588811621568</c:v>
                </c:pt>
                <c:pt idx="68">
                  <c:v>136.008762781031</c:v>
                </c:pt>
                <c:pt idx="69">
                  <c:v>136.778617615248</c:v>
                </c:pt>
                <c:pt idx="70">
                  <c:v>137.422628632693</c:v>
                </c:pt>
                <c:pt idx="71">
                  <c:v>138.36234381572</c:v>
                </c:pt>
                <c:pt idx="72">
                  <c:v>139.106847809455</c:v>
                </c:pt>
                <c:pt idx="73">
                  <c:v>140.72431420832</c:v>
                </c:pt>
                <c:pt idx="74">
                  <c:v>141.339240137202</c:v>
                </c:pt>
                <c:pt idx="75">
                  <c:v>143.022118816986</c:v>
                </c:pt>
                <c:pt idx="76">
                  <c:v>143.903503025455</c:v>
                </c:pt>
                <c:pt idx="77">
                  <c:v>144.792556324442</c:v>
                </c:pt>
                <c:pt idx="78">
                  <c:v>145.43364978228</c:v>
                </c:pt>
                <c:pt idx="79">
                  <c:v>146.990066990578</c:v>
                </c:pt>
                <c:pt idx="80">
                  <c:v>148.115704015808</c:v>
                </c:pt>
                <c:pt idx="81">
                  <c:v>149.184105660483</c:v>
                </c:pt>
                <c:pt idx="82">
                  <c:v>150.451078577905</c:v>
                </c:pt>
                <c:pt idx="83">
                  <c:v>151.514725036031</c:v>
                </c:pt>
                <c:pt idx="84">
                  <c:v>152.291512637075</c:v>
                </c:pt>
                <c:pt idx="85">
                  <c:v>153.173031343799</c:v>
                </c:pt>
                <c:pt idx="86">
                  <c:v>154.366212752209</c:v>
                </c:pt>
                <c:pt idx="87">
                  <c:v>155.733970739969</c:v>
                </c:pt>
                <c:pt idx="88">
                  <c:v>157.217104997898</c:v>
                </c:pt>
                <c:pt idx="89">
                  <c:v>158.490965647577</c:v>
                </c:pt>
                <c:pt idx="90">
                  <c:v>159.538697641533</c:v>
                </c:pt>
                <c:pt idx="91">
                  <c:v>160.52347626261</c:v>
                </c:pt>
                <c:pt idx="92">
                  <c:v>161.332721365787</c:v>
                </c:pt>
                <c:pt idx="93">
                  <c:v>161.626410185574</c:v>
                </c:pt>
                <c:pt idx="94">
                  <c:v>162.900037984827</c:v>
                </c:pt>
                <c:pt idx="95">
                  <c:v>163.797517830279</c:v>
                </c:pt>
                <c:pt idx="96">
                  <c:v>165.59955832459</c:v>
                </c:pt>
                <c:pt idx="97">
                  <c:v>166.619543385169</c:v>
                </c:pt>
                <c:pt idx="98">
                  <c:v>167.597560506998</c:v>
                </c:pt>
                <c:pt idx="99">
                  <c:v>168.658774876974</c:v>
                </c:pt>
                <c:pt idx="100">
                  <c:v>169.505818666232</c:v>
                </c:pt>
                <c:pt idx="101">
                  <c:v>170.484353666815</c:v>
                </c:pt>
                <c:pt idx="102">
                  <c:v>172.191965872893</c:v>
                </c:pt>
                <c:pt idx="103">
                  <c:v>173.324456453928</c:v>
                </c:pt>
                <c:pt idx="104">
                  <c:v>174.368337363198</c:v>
                </c:pt>
                <c:pt idx="105">
                  <c:v>176.245922944891</c:v>
                </c:pt>
                <c:pt idx="106">
                  <c:v>177.120207701754</c:v>
                </c:pt>
                <c:pt idx="107">
                  <c:v>177.481989782986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395821"/>
        <c:axId val="61623168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0.0583752138503433</c:v>
                </c:pt>
                <c:pt idx="50">
                  <c:v>0.0418942275418446</c:v>
                </c:pt>
                <c:pt idx="54">
                  <c:v>0.039492608553948</c:v>
                </c:pt>
                <c:pt idx="58">
                  <c:v>0.0397672273921628</c:v>
                </c:pt>
                <c:pt idx="62">
                  <c:v>0.0363649155399091</c:v>
                </c:pt>
                <c:pt idx="66">
                  <c:v>0.0350945100263518</c:v>
                </c:pt>
                <c:pt idx="70">
                  <c:v>0.0278740707015803</c:v>
                </c:pt>
                <c:pt idx="74">
                  <c:v>0.0284742168398942</c:v>
                </c:pt>
                <c:pt idx="78">
                  <c:v>0.0300026223701617</c:v>
                </c:pt>
                <c:pt idx="82">
                  <c:v>0.0312256404153759</c:v>
                </c:pt>
                <c:pt idx="86">
                  <c:v>0.0271984806425594</c:v>
                </c:pt>
                <c:pt idx="90">
                  <c:v>0.0328243581459122</c:v>
                </c:pt>
                <c:pt idx="94">
                  <c:v>0.0218419199953035</c:v>
                </c:pt>
                <c:pt idx="98">
                  <c:v>0.0289672223702515</c:v>
                </c:pt>
                <c:pt idx="102">
                  <c:v>0.0254776116235194</c:v>
                </c:pt>
                <c:pt idx="106">
                  <c:v>0.0287522589665818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40009"/>
        <c:axId val="46030272"/>
      </c:lineChart>
      <c:catAx>
        <c:axId val="473958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623168"/>
        <c:crosses val="autoZero"/>
        <c:auto val="1"/>
        <c:lblAlgn val="ctr"/>
        <c:lblOffset val="100"/>
      </c:catAx>
      <c:valAx>
        <c:axId val="6162316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395821"/>
        <c:crossesAt val="1"/>
        <c:crossBetween val="midCat"/>
      </c:valAx>
      <c:catAx>
        <c:axId val="351400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030272"/>
        <c:auto val="1"/>
        <c:lblAlgn val="ctr"/>
        <c:lblOffset val="100"/>
      </c:catAx>
      <c:valAx>
        <c:axId val="460302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14000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86.4170542419055</c:v>
                </c:pt>
                <c:pt idx="27">
                  <c:v>88.3418787116554</c:v>
                </c:pt>
                <c:pt idx="28">
                  <c:v>89.8041012206123</c:v>
                </c:pt>
                <c:pt idx="29">
                  <c:v>90.6061175446018</c:v>
                </c:pt>
                <c:pt idx="30">
                  <c:v>91.3860348608151</c:v>
                </c:pt>
                <c:pt idx="31">
                  <c:v>92.293059453074</c:v>
                </c:pt>
                <c:pt idx="32">
                  <c:v>93.3962652694368</c:v>
                </c:pt>
                <c:pt idx="33">
                  <c:v>94.6833928341087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</c:v>
                </c:pt>
                <c:pt idx="37">
                  <c:v>97.6185780119659</c:v>
                </c:pt>
                <c:pt idx="38">
                  <c:v>97.7985929269985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100.732550714808</c:v>
                </c:pt>
                <c:pt idx="43">
                  <c:v>101.74151755839</c:v>
                </c:pt>
                <c:pt idx="44">
                  <c:v>102.749040277334</c:v>
                </c:pt>
                <c:pt idx="45">
                  <c:v>103.656784884122</c:v>
                </c:pt>
                <c:pt idx="46">
                  <c:v>103.820852882595</c:v>
                </c:pt>
                <c:pt idx="47">
                  <c:v>105.14205195491</c:v>
                </c:pt>
                <c:pt idx="48">
                  <c:v>105.753635913204</c:v>
                </c:pt>
                <c:pt idx="49">
                  <c:v>106.827362653915</c:v>
                </c:pt>
                <c:pt idx="50">
                  <c:v>107.960204190957</c:v>
                </c:pt>
                <c:pt idx="51">
                  <c:v>108.643194777147</c:v>
                </c:pt>
                <c:pt idx="52">
                  <c:v>109.351141368758</c:v>
                </c:pt>
                <c:pt idx="53">
                  <c:v>110.247103413552</c:v>
                </c:pt>
                <c:pt idx="54">
                  <c:v>112.111216767518</c:v>
                </c:pt>
                <c:pt idx="55">
                  <c:v>112.247973279836</c:v>
                </c:pt>
                <c:pt idx="56">
                  <c:v>113.172236399334</c:v>
                </c:pt>
                <c:pt idx="57">
                  <c:v>113.833916278745</c:v>
                </c:pt>
                <c:pt idx="58">
                  <c:v>114.46897424569</c:v>
                </c:pt>
                <c:pt idx="59">
                  <c:v>114.654616936853</c:v>
                </c:pt>
                <c:pt idx="60">
                  <c:v>115.355514142198</c:v>
                </c:pt>
                <c:pt idx="61">
                  <c:v>115.172445540348</c:v>
                </c:pt>
                <c:pt idx="62">
                  <c:v>115.472657294478</c:v>
                </c:pt>
                <c:pt idx="63">
                  <c:v>116.678265520645</c:v>
                </c:pt>
                <c:pt idx="64">
                  <c:v>116.993361138229</c:v>
                </c:pt>
                <c:pt idx="65">
                  <c:v>117.283516054545</c:v>
                </c:pt>
                <c:pt idx="66">
                  <c:v>117.877835975807</c:v>
                </c:pt>
                <c:pt idx="67">
                  <c:v>118.502306460658</c:v>
                </c:pt>
                <c:pt idx="68">
                  <c:v>118.931776433946</c:v>
                </c:pt>
                <c:pt idx="69">
                  <c:v>118.959460999944</c:v>
                </c:pt>
                <c:pt idx="70">
                  <c:v>119.236543540544</c:v>
                </c:pt>
                <c:pt idx="71">
                  <c:v>120.056410402586</c:v>
                </c:pt>
                <c:pt idx="72">
                  <c:v>120.564233490345</c:v>
                </c:pt>
                <c:pt idx="73">
                  <c:v>121.035831695125</c:v>
                </c:pt>
                <c:pt idx="74">
                  <c:v>121.162837061077</c:v>
                </c:pt>
                <c:pt idx="75">
                  <c:v>121.848256481352</c:v>
                </c:pt>
                <c:pt idx="76">
                  <c:v>122.067784055347</c:v>
                </c:pt>
                <c:pt idx="77">
                  <c:v>122.367199781729</c:v>
                </c:pt>
                <c:pt idx="78">
                  <c:v>123.046945794509</c:v>
                </c:pt>
                <c:pt idx="79">
                  <c:v>123.356444231592</c:v>
                </c:pt>
                <c:pt idx="80">
                  <c:v>123.868162638536</c:v>
                </c:pt>
                <c:pt idx="81">
                  <c:v>124.112940256733</c:v>
                </c:pt>
                <c:pt idx="82">
                  <c:v>124.221844748729</c:v>
                </c:pt>
                <c:pt idx="83">
                  <c:v>124.65503812522</c:v>
                </c:pt>
                <c:pt idx="84">
                  <c:v>124.564343580137</c:v>
                </c:pt>
                <c:pt idx="85">
                  <c:v>124.117357041156</c:v>
                </c:pt>
                <c:pt idx="86">
                  <c:v>124.564134267051</c:v>
                </c:pt>
                <c:pt idx="87">
                  <c:v>125.485124442906</c:v>
                </c:pt>
                <c:pt idx="88">
                  <c:v>125.879715851898</c:v>
                </c:pt>
                <c:pt idx="89">
                  <c:v>125.841891304791</c:v>
                </c:pt>
                <c:pt idx="90">
                  <c:v>126.372882984673</c:v>
                </c:pt>
                <c:pt idx="91">
                  <c:v>127.395018924248</c:v>
                </c:pt>
                <c:pt idx="92">
                  <c:v>126.961398344417</c:v>
                </c:pt>
                <c:pt idx="93">
                  <c:v>126.78393040848</c:v>
                </c:pt>
                <c:pt idx="94">
                  <c:v>127.731602145928</c:v>
                </c:pt>
                <c:pt idx="95">
                  <c:v>128.19339519027</c:v>
                </c:pt>
                <c:pt idx="96">
                  <c:v>128.478626361531</c:v>
                </c:pt>
                <c:pt idx="97">
                  <c:v>129.187217574427</c:v>
                </c:pt>
                <c:pt idx="98">
                  <c:v>128.537584268619</c:v>
                </c:pt>
                <c:pt idx="99">
                  <c:v>128.632322630128</c:v>
                </c:pt>
                <c:pt idx="100">
                  <c:v>128.928683947012</c:v>
                </c:pt>
                <c:pt idx="101">
                  <c:v>129.476820400952</c:v>
                </c:pt>
                <c:pt idx="102">
                  <c:v>129.958467511403</c:v>
                </c:pt>
                <c:pt idx="103">
                  <c:v>129.867149114507</c:v>
                </c:pt>
                <c:pt idx="104">
                  <c:v>130.14390156208</c:v>
                </c:pt>
                <c:pt idx="105">
                  <c:v>129.440339357775</c:v>
                </c:pt>
                <c:pt idx="106">
                  <c:v>129.94073335712</c:v>
                </c:pt>
                <c:pt idx="107">
                  <c:v>130.010419900223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217502"/>
        <c:axId val="22181700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0.0339941423036121</c:v>
                </c:pt>
                <c:pt idx="50">
                  <c:v>0.0332612123601523</c:v>
                </c:pt>
                <c:pt idx="54">
                  <c:v>0.0344211890722996</c:v>
                </c:pt>
                <c:pt idx="58">
                  <c:v>0.0274177389001868</c:v>
                </c:pt>
                <c:pt idx="62">
                  <c:v>0.0143580608920997</c:v>
                </c:pt>
                <c:pt idx="66">
                  <c:v>0.0172433569660708</c:v>
                </c:pt>
                <c:pt idx="70">
                  <c:v>0.0138682128929526</c:v>
                </c:pt>
                <c:pt idx="74">
                  <c:v>0.0155641521347272</c:v>
                </c:pt>
                <c:pt idx="78">
                  <c:v>0.0128499210617108</c:v>
                </c:pt>
                <c:pt idx="82">
                  <c:v>0.0122639390613717</c:v>
                </c:pt>
                <c:pt idx="86">
                  <c:v>0.00376963562160038</c:v>
                </c:pt>
                <c:pt idx="90">
                  <c:v>0.0135514942634056</c:v>
                </c:pt>
                <c:pt idx="94">
                  <c:v>0.00827082847122362</c:v>
                </c:pt>
                <c:pt idx="98">
                  <c:v>0.0101348351693291</c:v>
                </c:pt>
                <c:pt idx="102">
                  <c:v>0.00659505509021474</c:v>
                </c:pt>
                <c:pt idx="106">
                  <c:v>0.00251677900175862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871253"/>
        <c:axId val="63827697"/>
      </c:lineChart>
      <c:catAx>
        <c:axId val="912175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181700"/>
        <c:crosses val="autoZero"/>
        <c:auto val="1"/>
        <c:lblAlgn val="ctr"/>
        <c:lblOffset val="100"/>
      </c:catAx>
      <c:valAx>
        <c:axId val="2218170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217502"/>
        <c:crossesAt val="1"/>
        <c:crossBetween val="midCat"/>
      </c:valAx>
      <c:catAx>
        <c:axId val="848712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827697"/>
        <c:auto val="1"/>
        <c:lblAlgn val="ctr"/>
        <c:lblOffset val="100"/>
      </c:catAx>
      <c:valAx>
        <c:axId val="63827697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87125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97.4931701496959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99.6365841715996</c:v>
                </c:pt>
                <c:pt idx="16">
                  <c:v>101.902247607534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104.61841338018</c:v>
                </c:pt>
                <c:pt idx="20">
                  <c:v>108.326864537523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107.756965781585</c:v>
                </c:pt>
                <c:pt idx="24">
                  <c:v>110.636908303406</c:v>
                </c:pt>
                <c:pt idx="25">
                  <c:v>108.052665</c:v>
                </c:pt>
                <c:pt idx="26">
                  <c:v>108.370853058279</c:v>
                </c:pt>
                <c:pt idx="27">
                  <c:v>110.989674755033</c:v>
                </c:pt>
                <c:pt idx="28">
                  <c:v>113.956015552508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95.2426252300555</c:v>
                </c:pt>
                <c:pt idx="12">
                  <c:v>93.5845357647018</c:v>
                </c:pt>
                <c:pt idx="13">
                  <c:v>94.0766700845849</c:v>
                </c:pt>
                <c:pt idx="14">
                  <c:v>94.6705861257826</c:v>
                </c:pt>
                <c:pt idx="15">
                  <c:v>95.2682516222247</c:v>
                </c:pt>
                <c:pt idx="16">
                  <c:v>95.8696902446213</c:v>
                </c:pt>
                <c:pt idx="17">
                  <c:v>96.1255763547975</c:v>
                </c:pt>
                <c:pt idx="18">
                  <c:v>96.382145451445</c:v>
                </c:pt>
                <c:pt idx="19">
                  <c:v>96.639399357524</c:v>
                </c:pt>
                <c:pt idx="20">
                  <c:v>96.8973399008627</c:v>
                </c:pt>
                <c:pt idx="21">
                  <c:v>97.0726681524552</c:v>
                </c:pt>
                <c:pt idx="22">
                  <c:v>97.2483136469751</c:v>
                </c:pt>
                <c:pt idx="23">
                  <c:v>97.4242769584496</c:v>
                </c:pt>
                <c:pt idx="24">
                  <c:v>97.600558661944</c:v>
                </c:pt>
                <c:pt idx="25">
                  <c:v>97.6757294189131</c:v>
                </c:pt>
                <c:pt idx="26">
                  <c:v>97.7509580714794</c:v>
                </c:pt>
                <c:pt idx="27">
                  <c:v>97.826244664235</c:v>
                </c:pt>
                <c:pt idx="28">
                  <c:v>97.901589241803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696263"/>
        <c:axId val="43462123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122.877608588107</c:v>
                </c:pt>
                <c:pt idx="13">
                  <c:v>130.955604288993</c:v>
                </c:pt>
                <c:pt idx="14">
                  <c:v>139.564648854627</c:v>
                </c:pt>
                <c:pt idx="15">
                  <c:v>148.739653531211</c:v>
                </c:pt>
                <c:pt idx="16">
                  <c:v>158.517824636445</c:v>
                </c:pt>
                <c:pt idx="17">
                  <c:v>167.282078557436</c:v>
                </c:pt>
                <c:pt idx="18">
                  <c:v>176.530897207772</c:v>
                </c:pt>
                <c:pt idx="19">
                  <c:v>186.291071570356</c:v>
                </c:pt>
                <c:pt idx="20">
                  <c:v>196.590873868303</c:v>
                </c:pt>
                <c:pt idx="21">
                  <c:v>205.753158957202</c:v>
                </c:pt>
                <c:pt idx="22">
                  <c:v>215.34246014506</c:v>
                </c:pt>
                <c:pt idx="23">
                  <c:v>225.378678880807</c:v>
                </c:pt>
                <c:pt idx="24">
                  <c:v>235.882644137347</c:v>
                </c:pt>
                <c:pt idx="25">
                  <c:v>245.202177993449</c:v>
                </c:pt>
                <c:pt idx="26">
                  <c:v>254.889919148622</c:v>
                </c:pt>
                <c:pt idx="27">
                  <c:v>264.960415177578</c:v>
                </c:pt>
                <c:pt idx="28">
                  <c:v>275.428788418032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417853"/>
        <c:axId val="80243523"/>
      </c:lineChart>
      <c:catAx>
        <c:axId val="646962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462123"/>
        <c:crosses val="autoZero"/>
        <c:auto val="1"/>
        <c:lblAlgn val="ctr"/>
        <c:lblOffset val="100"/>
      </c:catAx>
      <c:valAx>
        <c:axId val="4346212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696263"/>
        <c:crossesAt val="1"/>
        <c:crossBetween val="midCat"/>
      </c:valAx>
      <c:catAx>
        <c:axId val="904178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243523"/>
        <c:auto val="1"/>
        <c:lblAlgn val="ctr"/>
        <c:lblOffset val="100"/>
      </c:catAx>
      <c:valAx>
        <c:axId val="8024352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41785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261665"/>
        <c:axId val="24784742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216249"/>
        <c:axId val="28464939"/>
      </c:lineChart>
      <c:catAx>
        <c:axId val="8726166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784742"/>
        <c:crosses val="autoZero"/>
        <c:auto val="1"/>
        <c:lblAlgn val="ctr"/>
        <c:lblOffset val="100"/>
      </c:catAx>
      <c:valAx>
        <c:axId val="2478474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261665"/>
        <c:crossesAt val="1"/>
        <c:crossBetween val="midCat"/>
      </c:valAx>
      <c:catAx>
        <c:axId val="5021624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464939"/>
        <c:auto val="1"/>
        <c:lblAlgn val="ctr"/>
        <c:lblOffset val="100"/>
      </c:catAx>
      <c:valAx>
        <c:axId val="28464939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21624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956808"/>
        <c:axId val="48071286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03146"/>
        <c:axId val="21663367"/>
      </c:lineChart>
      <c:catAx>
        <c:axId val="6495680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071286"/>
        <c:crosses val="autoZero"/>
        <c:auto val="1"/>
        <c:lblAlgn val="ctr"/>
        <c:lblOffset val="100"/>
      </c:catAx>
      <c:valAx>
        <c:axId val="48071286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956808"/>
        <c:crossesAt val="1"/>
        <c:crossBetween val="midCat"/>
      </c:valAx>
      <c:catAx>
        <c:axId val="42031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663367"/>
        <c:auto val="1"/>
        <c:lblAlgn val="ctr"/>
        <c:lblOffset val="100"/>
      </c:catAx>
      <c:valAx>
        <c:axId val="2166336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0314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-0.0328743672773596</c:v>
                </c:pt>
                <c:pt idx="2">
                  <c:v>-0.0327708635680786</c:v>
                </c:pt>
                <c:pt idx="3">
                  <c:v>-0.036516966657866</c:v>
                </c:pt>
                <c:pt idx="4">
                  <c:v>-0.0368249769680938</c:v>
                </c:pt>
                <c:pt idx="5">
                  <c:v>-0.0378869896567784</c:v>
                </c:pt>
                <c:pt idx="6">
                  <c:v>-0.0518401139659844</c:v>
                </c:pt>
                <c:pt idx="7">
                  <c:v>-0.0533032994964029</c:v>
                </c:pt>
                <c:pt idx="8">
                  <c:v>-0.0532923209244948</c:v>
                </c:pt>
                <c:pt idx="9">
                  <c:v>-0.0510102196719136</c:v>
                </c:pt>
                <c:pt idx="10">
                  <c:v>-0.0500554448820941</c:v>
                </c:pt>
                <c:pt idx="11">
                  <c:v>-0.0481013413812907</c:v>
                </c:pt>
                <c:pt idx="12">
                  <c:v>-0.0409747907218573</c:v>
                </c:pt>
                <c:pt idx="13">
                  <c:v>-0.0398055070927001</c:v>
                </c:pt>
                <c:pt idx="14">
                  <c:v>-0.0378076884247005</c:v>
                </c:pt>
                <c:pt idx="15">
                  <c:v>-0.034603160062411</c:v>
                </c:pt>
                <c:pt idx="16">
                  <c:v>-0.033323916321871</c:v>
                </c:pt>
                <c:pt idx="17">
                  <c:v>-0.0313591671073857</c:v>
                </c:pt>
                <c:pt idx="18">
                  <c:v>-0.0300493228951087</c:v>
                </c:pt>
                <c:pt idx="19">
                  <c:v>-0.0284354311107792</c:v>
                </c:pt>
                <c:pt idx="20">
                  <c:v>-0.0272581160227165</c:v>
                </c:pt>
                <c:pt idx="21">
                  <c:v>-0.0251684028718961</c:v>
                </c:pt>
                <c:pt idx="22">
                  <c:v>-0.0232596015495825</c:v>
                </c:pt>
                <c:pt idx="23">
                  <c:v>-0.0220214848858489</c:v>
                </c:pt>
                <c:pt idx="24">
                  <c:v>-0.0201681311966153</c:v>
                </c:pt>
                <c:pt idx="25">
                  <c:v>-0.0191153563887211</c:v>
                </c:pt>
                <c:pt idx="26">
                  <c:v>-0.0183097556969848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-0.0328743672773596</c:v>
                </c:pt>
                <c:pt idx="2">
                  <c:v>-0.0328108315405279</c:v>
                </c:pt>
                <c:pt idx="3">
                  <c:v>-0.03705978870982</c:v>
                </c:pt>
                <c:pt idx="4">
                  <c:v>-0.0377761510532356</c:v>
                </c:pt>
                <c:pt idx="5">
                  <c:v>-0.038752154690172</c:v>
                </c:pt>
                <c:pt idx="6">
                  <c:v>-0.0532105633867453</c:v>
                </c:pt>
                <c:pt idx="7">
                  <c:v>-0.0550049085185228</c:v>
                </c:pt>
                <c:pt idx="8">
                  <c:v>-0.0552926527716989</c:v>
                </c:pt>
                <c:pt idx="9">
                  <c:v>-0.0532904394286329</c:v>
                </c:pt>
                <c:pt idx="10">
                  <c:v>-0.052677206144131</c:v>
                </c:pt>
                <c:pt idx="11">
                  <c:v>-0.051591120875613</c:v>
                </c:pt>
                <c:pt idx="12">
                  <c:v>-0.0451736393524263</c:v>
                </c:pt>
                <c:pt idx="13">
                  <c:v>-0.0447866493225303</c:v>
                </c:pt>
                <c:pt idx="14">
                  <c:v>-0.043543261082463</c:v>
                </c:pt>
                <c:pt idx="15">
                  <c:v>-0.0410530002539739</c:v>
                </c:pt>
                <c:pt idx="16">
                  <c:v>-0.0405158726783056</c:v>
                </c:pt>
                <c:pt idx="17">
                  <c:v>-0.0388792849724752</c:v>
                </c:pt>
                <c:pt idx="18">
                  <c:v>-0.0383168626552318</c:v>
                </c:pt>
                <c:pt idx="19">
                  <c:v>-0.0375170288574188</c:v>
                </c:pt>
                <c:pt idx="20">
                  <c:v>-0.0369715457587546</c:v>
                </c:pt>
                <c:pt idx="21">
                  <c:v>-0.0354038490989464</c:v>
                </c:pt>
                <c:pt idx="22">
                  <c:v>-0.0339846508142401</c:v>
                </c:pt>
                <c:pt idx="23">
                  <c:v>-0.0334095897367583</c:v>
                </c:pt>
                <c:pt idx="24">
                  <c:v>-0.0319625122142243</c:v>
                </c:pt>
                <c:pt idx="25">
                  <c:v>-0.0315043647634746</c:v>
                </c:pt>
                <c:pt idx="26">
                  <c:v>-0.0313076358126716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-0.0328674520568731</c:v>
                </c:pt>
                <c:pt idx="2">
                  <c:v>-0.0327691279382023</c:v>
                </c:pt>
                <c:pt idx="3">
                  <c:v>-0.0365104009407957</c:v>
                </c:pt>
                <c:pt idx="4">
                  <c:v>-0.0368194514270905</c:v>
                </c:pt>
                <c:pt idx="5">
                  <c:v>-0.03783671599434</c:v>
                </c:pt>
                <c:pt idx="6">
                  <c:v>-0.051534342512862</c:v>
                </c:pt>
                <c:pt idx="7">
                  <c:v>-0.0513148171134898</c:v>
                </c:pt>
                <c:pt idx="8">
                  <c:v>-0.0530698340269065</c:v>
                </c:pt>
                <c:pt idx="9">
                  <c:v>-0.0514436349731767</c:v>
                </c:pt>
                <c:pt idx="10">
                  <c:v>-0.050461411540484</c:v>
                </c:pt>
                <c:pt idx="11">
                  <c:v>-0.0500411612096008</c:v>
                </c:pt>
                <c:pt idx="12">
                  <c:v>-0.0498111822868775</c:v>
                </c:pt>
                <c:pt idx="13">
                  <c:v>-0.0472104393978901</c:v>
                </c:pt>
                <c:pt idx="14">
                  <c:v>-0.0455716623879484</c:v>
                </c:pt>
                <c:pt idx="15">
                  <c:v>-0.0448820884057186</c:v>
                </c:pt>
                <c:pt idx="16">
                  <c:v>-0.0440269132208024</c:v>
                </c:pt>
                <c:pt idx="17">
                  <c:v>-0.0434480695114475</c:v>
                </c:pt>
                <c:pt idx="18">
                  <c:v>-0.0422086300049409</c:v>
                </c:pt>
                <c:pt idx="19">
                  <c:v>-0.0411073139530782</c:v>
                </c:pt>
                <c:pt idx="20">
                  <c:v>-0.0408087439317573</c:v>
                </c:pt>
                <c:pt idx="21">
                  <c:v>-0.0408793186741625</c:v>
                </c:pt>
                <c:pt idx="22">
                  <c:v>-0.0392194949853095</c:v>
                </c:pt>
                <c:pt idx="23">
                  <c:v>-0.0387492286600389</c:v>
                </c:pt>
                <c:pt idx="24">
                  <c:v>-0.0381267498132025</c:v>
                </c:pt>
                <c:pt idx="25">
                  <c:v>-0.0380807936250234</c:v>
                </c:pt>
                <c:pt idx="26">
                  <c:v>-0.0381052221517313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-0.0328674520568731</c:v>
                </c:pt>
                <c:pt idx="2">
                  <c:v>-0.0328090959106516</c:v>
                </c:pt>
                <c:pt idx="3">
                  <c:v>-0.0370532229927496</c:v>
                </c:pt>
                <c:pt idx="4">
                  <c:v>-0.0377706255122324</c:v>
                </c:pt>
                <c:pt idx="5">
                  <c:v>-0.0387018810277336</c:v>
                </c:pt>
                <c:pt idx="6">
                  <c:v>-0.052918942478503</c:v>
                </c:pt>
                <c:pt idx="7">
                  <c:v>-0.0530412939465748</c:v>
                </c:pt>
                <c:pt idx="8">
                  <c:v>-0.0551158261697282</c:v>
                </c:pt>
                <c:pt idx="9">
                  <c:v>-0.0537659809615432</c:v>
                </c:pt>
                <c:pt idx="10">
                  <c:v>-0.0530897254282346</c:v>
                </c:pt>
                <c:pt idx="11">
                  <c:v>-0.0536769782021293</c:v>
                </c:pt>
                <c:pt idx="12">
                  <c:v>-0.0545991951242952</c:v>
                </c:pt>
                <c:pt idx="13">
                  <c:v>-0.0530123101241038</c:v>
                </c:pt>
                <c:pt idx="14">
                  <c:v>-0.0524579648109339</c:v>
                </c:pt>
                <c:pt idx="15">
                  <c:v>-0.0526454372676611</c:v>
                </c:pt>
                <c:pt idx="16">
                  <c:v>-0.052457746249726</c:v>
                </c:pt>
                <c:pt idx="17">
                  <c:v>-0.0525197000278448</c:v>
                </c:pt>
                <c:pt idx="18">
                  <c:v>-0.0521267868404538</c:v>
                </c:pt>
                <c:pt idx="19">
                  <c:v>-0.0518854371041369</c:v>
                </c:pt>
                <c:pt idx="20">
                  <c:v>-0.0520919838698061</c:v>
                </c:pt>
                <c:pt idx="21">
                  <c:v>-0.0529978745559896</c:v>
                </c:pt>
                <c:pt idx="22">
                  <c:v>-0.0521070828044172</c:v>
                </c:pt>
                <c:pt idx="23">
                  <c:v>-0.0524331209916118</c:v>
                </c:pt>
                <c:pt idx="24">
                  <c:v>-0.0525930849789459</c:v>
                </c:pt>
                <c:pt idx="25">
                  <c:v>-0.0534626881779906</c:v>
                </c:pt>
                <c:pt idx="26">
                  <c:v>-0.0543213530131676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-0.0328674520568731</c:v>
                </c:pt>
                <c:pt idx="2">
                  <c:v>-0.0327691279382023</c:v>
                </c:pt>
                <c:pt idx="3">
                  <c:v>-0.0365058558565986</c:v>
                </c:pt>
                <c:pt idx="4">
                  <c:v>-0.0376339591942611</c:v>
                </c:pt>
                <c:pt idx="5">
                  <c:v>-0.03853199552347</c:v>
                </c:pt>
                <c:pt idx="6">
                  <c:v>-0.0536523478786272</c:v>
                </c:pt>
                <c:pt idx="7">
                  <c:v>-0.0500940400648457</c:v>
                </c:pt>
                <c:pt idx="8">
                  <c:v>-0.049391021927683</c:v>
                </c:pt>
                <c:pt idx="9">
                  <c:v>-0.0469162124331271</c:v>
                </c:pt>
                <c:pt idx="10">
                  <c:v>-0.0441931202963943</c:v>
                </c:pt>
                <c:pt idx="11">
                  <c:v>-0.0418588395884122</c:v>
                </c:pt>
                <c:pt idx="12">
                  <c:v>-0.0393308391176601</c:v>
                </c:pt>
                <c:pt idx="13">
                  <c:v>-0.0372919649411513</c:v>
                </c:pt>
                <c:pt idx="14">
                  <c:v>-0.0339215088182162</c:v>
                </c:pt>
                <c:pt idx="15">
                  <c:v>-0.030599279375678</c:v>
                </c:pt>
                <c:pt idx="16">
                  <c:v>-0.0273575848141157</c:v>
                </c:pt>
                <c:pt idx="17">
                  <c:v>-0.0253148227099574</c:v>
                </c:pt>
                <c:pt idx="18">
                  <c:v>-0.0240775532981895</c:v>
                </c:pt>
                <c:pt idx="19">
                  <c:v>-0.0223637538699182</c:v>
                </c:pt>
                <c:pt idx="20">
                  <c:v>-0.0202685008287553</c:v>
                </c:pt>
                <c:pt idx="21">
                  <c:v>-0.0183645892709528</c:v>
                </c:pt>
                <c:pt idx="22">
                  <c:v>-0.0160674344028009</c:v>
                </c:pt>
                <c:pt idx="23">
                  <c:v>-0.0151368967062296</c:v>
                </c:pt>
                <c:pt idx="24">
                  <c:v>-0.0132110538530713</c:v>
                </c:pt>
                <c:pt idx="25">
                  <c:v>-0.012041220280376</c:v>
                </c:pt>
                <c:pt idx="26">
                  <c:v>-0.0105711979787991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-0.0328674520568731</c:v>
                </c:pt>
                <c:pt idx="2">
                  <c:v>-0.0328090959106516</c:v>
                </c:pt>
                <c:pt idx="3">
                  <c:v>-0.0370486779085525</c:v>
                </c:pt>
                <c:pt idx="4">
                  <c:v>-0.038585133279403</c:v>
                </c:pt>
                <c:pt idx="5">
                  <c:v>-0.0393922046838319</c:v>
                </c:pt>
                <c:pt idx="6">
                  <c:v>-0.0550061276355063</c:v>
                </c:pt>
                <c:pt idx="7">
                  <c:v>-0.0518476287978092</c:v>
                </c:pt>
                <c:pt idx="8">
                  <c:v>-0.0515334639494784</c:v>
                </c:pt>
                <c:pt idx="9">
                  <c:v>-0.0493250641822731</c:v>
                </c:pt>
                <c:pt idx="10">
                  <c:v>-0.0469099417570337</c:v>
                </c:pt>
                <c:pt idx="11">
                  <c:v>-0.0453926228264387</c:v>
                </c:pt>
                <c:pt idx="12">
                  <c:v>-0.0440637846599447</c:v>
                </c:pt>
                <c:pt idx="13">
                  <c:v>-0.0429143567354101</c:v>
                </c:pt>
                <c:pt idx="14">
                  <c:v>-0.0401906774503641</c:v>
                </c:pt>
                <c:pt idx="15">
                  <c:v>-0.0374861581122203</c:v>
                </c:pt>
                <c:pt idx="16">
                  <c:v>-0.0347891785479372</c:v>
                </c:pt>
                <c:pt idx="17">
                  <c:v>-0.0332360513824368</c:v>
                </c:pt>
                <c:pt idx="18">
                  <c:v>-0.0326256168304374</c:v>
                </c:pt>
                <c:pt idx="19">
                  <c:v>-0.031345707274974</c:v>
                </c:pt>
                <c:pt idx="20">
                  <c:v>-0.029792705920271</c:v>
                </c:pt>
                <c:pt idx="21">
                  <c:v>-0.0283214486461609</c:v>
                </c:pt>
                <c:pt idx="22">
                  <c:v>-0.0263577834454621</c:v>
                </c:pt>
                <c:pt idx="23">
                  <c:v>-0.0260677248683552</c:v>
                </c:pt>
                <c:pt idx="24">
                  <c:v>-0.0245275623720598</c:v>
                </c:pt>
                <c:pt idx="25">
                  <c:v>-0.0238429159047675</c:v>
                </c:pt>
                <c:pt idx="26">
                  <c:v>-0.0226158388019922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775077"/>
        <c:axId val="95905547"/>
      </c:lineChart>
      <c:catAx>
        <c:axId val="267750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905547"/>
        <c:crosses val="autoZero"/>
        <c:auto val="1"/>
        <c:lblAlgn val="ctr"/>
        <c:lblOffset val="100"/>
      </c:catAx>
      <c:valAx>
        <c:axId val="9590554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775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Deficit'!$B$1:$B$1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Deficit'!$C$1:$C$1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-0.0328743672773596</c:v>
                </c:pt>
                <c:pt idx="24">
                  <c:v>-0.0327708635680786</c:v>
                </c:pt>
                <c:pt idx="25">
                  <c:v>-0.036516966657866</c:v>
                </c:pt>
                <c:pt idx="26">
                  <c:v>-0.0368249769680938</c:v>
                </c:pt>
                <c:pt idx="27">
                  <c:v>-0.0378869896567784</c:v>
                </c:pt>
                <c:pt idx="28">
                  <c:v>-0.0518401139659844</c:v>
                </c:pt>
                <c:pt idx="29">
                  <c:v>-0.0533032994964029</c:v>
                </c:pt>
                <c:pt idx="30">
                  <c:v>-0.0532923209244948</c:v>
                </c:pt>
                <c:pt idx="31">
                  <c:v>-0.0510102196719136</c:v>
                </c:pt>
                <c:pt idx="32">
                  <c:v>-0.0500554448820941</c:v>
                </c:pt>
                <c:pt idx="33">
                  <c:v>-0.0481013413812907</c:v>
                </c:pt>
                <c:pt idx="34">
                  <c:v>-0.0409747907218573</c:v>
                </c:pt>
                <c:pt idx="35">
                  <c:v>-0.0398055070927001</c:v>
                </c:pt>
                <c:pt idx="36">
                  <c:v>-0.0378076884247005</c:v>
                </c:pt>
                <c:pt idx="37">
                  <c:v>-0.034603160062411</c:v>
                </c:pt>
                <c:pt idx="38">
                  <c:v>-0.033323916321871</c:v>
                </c:pt>
                <c:pt idx="39">
                  <c:v>-0.0313591671073857</c:v>
                </c:pt>
                <c:pt idx="40">
                  <c:v>-0.0300493228951087</c:v>
                </c:pt>
                <c:pt idx="41">
                  <c:v>-0.0284354311107792</c:v>
                </c:pt>
                <c:pt idx="42">
                  <c:v>-0.0272581160227165</c:v>
                </c:pt>
                <c:pt idx="43">
                  <c:v>-0.0251684028718961</c:v>
                </c:pt>
                <c:pt idx="44">
                  <c:v>-0.0232596015495825</c:v>
                </c:pt>
                <c:pt idx="45">
                  <c:v>-0.0220214848858489</c:v>
                </c:pt>
                <c:pt idx="46">
                  <c:v>-0.0201681311966153</c:v>
                </c:pt>
                <c:pt idx="47">
                  <c:v>-0.0191153563887211</c:v>
                </c:pt>
                <c:pt idx="48">
                  <c:v>-0.0183097556969848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Deficit'!$D$1:$D$1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-0.0328108315405279</c:v>
                </c:pt>
                <c:pt idx="25">
                  <c:v>-0.03705978870982</c:v>
                </c:pt>
                <c:pt idx="26">
                  <c:v>-0.0377761510532356</c:v>
                </c:pt>
                <c:pt idx="27">
                  <c:v>-0.038752154690172</c:v>
                </c:pt>
                <c:pt idx="28">
                  <c:v>-0.0532105633867453</c:v>
                </c:pt>
                <c:pt idx="29">
                  <c:v>-0.0550049085185228</c:v>
                </c:pt>
                <c:pt idx="30">
                  <c:v>-0.0552926527716989</c:v>
                </c:pt>
                <c:pt idx="31">
                  <c:v>-0.0532904394286329</c:v>
                </c:pt>
                <c:pt idx="32">
                  <c:v>-0.052677206144131</c:v>
                </c:pt>
                <c:pt idx="33">
                  <c:v>-0.051591120875613</c:v>
                </c:pt>
                <c:pt idx="34">
                  <c:v>-0.0451736393524263</c:v>
                </c:pt>
                <c:pt idx="35">
                  <c:v>-0.0447866493225303</c:v>
                </c:pt>
                <c:pt idx="36">
                  <c:v>-0.043543261082463</c:v>
                </c:pt>
                <c:pt idx="37">
                  <c:v>-0.0410530002539739</c:v>
                </c:pt>
                <c:pt idx="38">
                  <c:v>-0.0405158726783056</c:v>
                </c:pt>
                <c:pt idx="39">
                  <c:v>-0.0388792849724752</c:v>
                </c:pt>
                <c:pt idx="40">
                  <c:v>-0.0383168626552318</c:v>
                </c:pt>
                <c:pt idx="41">
                  <c:v>-0.0375170288574188</c:v>
                </c:pt>
                <c:pt idx="42">
                  <c:v>-0.0369715457587546</c:v>
                </c:pt>
                <c:pt idx="43">
                  <c:v>-0.0354038490989464</c:v>
                </c:pt>
                <c:pt idx="44">
                  <c:v>-0.0339846508142401</c:v>
                </c:pt>
                <c:pt idx="45">
                  <c:v>-0.0334095897367583</c:v>
                </c:pt>
                <c:pt idx="46">
                  <c:v>-0.0319625122142243</c:v>
                </c:pt>
                <c:pt idx="47">
                  <c:v>-0.0315043647634746</c:v>
                </c:pt>
                <c:pt idx="48">
                  <c:v>-0.0313076358126716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Deficit'!$E$1:$E$1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-0.0365104009407957</c:v>
                </c:pt>
                <c:pt idx="26">
                  <c:v>-0.0368194514270905</c:v>
                </c:pt>
                <c:pt idx="27">
                  <c:v>-0.03783671599434</c:v>
                </c:pt>
                <c:pt idx="28">
                  <c:v>-0.051534342512862</c:v>
                </c:pt>
                <c:pt idx="29">
                  <c:v>-0.0513148171134898</c:v>
                </c:pt>
                <c:pt idx="30">
                  <c:v>-0.0530698340269065</c:v>
                </c:pt>
                <c:pt idx="31">
                  <c:v>-0.0514436349731767</c:v>
                </c:pt>
                <c:pt idx="32">
                  <c:v>-0.050461411540484</c:v>
                </c:pt>
                <c:pt idx="33">
                  <c:v>-0.0500411612096008</c:v>
                </c:pt>
                <c:pt idx="34">
                  <c:v>-0.0498111822868775</c:v>
                </c:pt>
                <c:pt idx="35">
                  <c:v>-0.0472104393978901</c:v>
                </c:pt>
                <c:pt idx="36">
                  <c:v>-0.0455716623879484</c:v>
                </c:pt>
                <c:pt idx="37">
                  <c:v>-0.0448820884057186</c:v>
                </c:pt>
                <c:pt idx="38">
                  <c:v>-0.0440269132208024</c:v>
                </c:pt>
                <c:pt idx="39">
                  <c:v>-0.0434480695114475</c:v>
                </c:pt>
                <c:pt idx="40">
                  <c:v>-0.0422086300049409</c:v>
                </c:pt>
                <c:pt idx="41">
                  <c:v>-0.0411073139530782</c:v>
                </c:pt>
                <c:pt idx="42">
                  <c:v>-0.0408087439317573</c:v>
                </c:pt>
                <c:pt idx="43">
                  <c:v>-0.0408793186741625</c:v>
                </c:pt>
                <c:pt idx="44">
                  <c:v>-0.0392194949853095</c:v>
                </c:pt>
                <c:pt idx="45">
                  <c:v>-0.0387492286600389</c:v>
                </c:pt>
                <c:pt idx="46">
                  <c:v>-0.0381267498132025</c:v>
                </c:pt>
                <c:pt idx="47">
                  <c:v>-0.0380807936250234</c:v>
                </c:pt>
                <c:pt idx="48">
                  <c:v>-0.0381052221517313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Deficit'!$F$1:$F$1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-0.0370532229927496</c:v>
                </c:pt>
                <c:pt idx="26">
                  <c:v>-0.0377706255122324</c:v>
                </c:pt>
                <c:pt idx="27">
                  <c:v>-0.0387018810277336</c:v>
                </c:pt>
                <c:pt idx="28">
                  <c:v>-0.052918942478503</c:v>
                </c:pt>
                <c:pt idx="29">
                  <c:v>-0.0530412939465748</c:v>
                </c:pt>
                <c:pt idx="30">
                  <c:v>-0.0551158261697282</c:v>
                </c:pt>
                <c:pt idx="31">
                  <c:v>-0.0537659809615432</c:v>
                </c:pt>
                <c:pt idx="32">
                  <c:v>-0.0530897254282346</c:v>
                </c:pt>
                <c:pt idx="33">
                  <c:v>-0.0536769782021293</c:v>
                </c:pt>
                <c:pt idx="34">
                  <c:v>-0.0545991951242952</c:v>
                </c:pt>
                <c:pt idx="35">
                  <c:v>-0.0530123101241038</c:v>
                </c:pt>
                <c:pt idx="36">
                  <c:v>-0.0524579648109339</c:v>
                </c:pt>
                <c:pt idx="37">
                  <c:v>-0.0526454372676611</c:v>
                </c:pt>
                <c:pt idx="38">
                  <c:v>-0.052457746249726</c:v>
                </c:pt>
                <c:pt idx="39">
                  <c:v>-0.0525197000278448</c:v>
                </c:pt>
                <c:pt idx="40">
                  <c:v>-0.0521267868404538</c:v>
                </c:pt>
                <c:pt idx="41">
                  <c:v>-0.0518854371041369</c:v>
                </c:pt>
                <c:pt idx="42">
                  <c:v>-0.0520919838698061</c:v>
                </c:pt>
                <c:pt idx="43">
                  <c:v>-0.0529978745559896</c:v>
                </c:pt>
                <c:pt idx="44">
                  <c:v>-0.0521070828044172</c:v>
                </c:pt>
                <c:pt idx="45">
                  <c:v>-0.0524331209916118</c:v>
                </c:pt>
                <c:pt idx="46">
                  <c:v>-0.0525930849789459</c:v>
                </c:pt>
                <c:pt idx="47">
                  <c:v>-0.0534626881779906</c:v>
                </c:pt>
                <c:pt idx="48">
                  <c:v>-0.0543213530131676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Deficit'!$G$1:$G$1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-0.0365058558565986</c:v>
                </c:pt>
                <c:pt idx="26">
                  <c:v>-0.0376339591942611</c:v>
                </c:pt>
                <c:pt idx="27">
                  <c:v>-0.03853199552347</c:v>
                </c:pt>
                <c:pt idx="28">
                  <c:v>-0.0536523478786272</c:v>
                </c:pt>
                <c:pt idx="29">
                  <c:v>-0.0500940400648457</c:v>
                </c:pt>
                <c:pt idx="30">
                  <c:v>-0.049391021927683</c:v>
                </c:pt>
                <c:pt idx="31">
                  <c:v>-0.0469162124331271</c:v>
                </c:pt>
                <c:pt idx="32">
                  <c:v>-0.0441931202963943</c:v>
                </c:pt>
                <c:pt idx="33">
                  <c:v>-0.0418588395884122</c:v>
                </c:pt>
                <c:pt idx="34">
                  <c:v>-0.0393308391176601</c:v>
                </c:pt>
                <c:pt idx="35">
                  <c:v>-0.0372919649411513</c:v>
                </c:pt>
                <c:pt idx="36">
                  <c:v>-0.0339215088182162</c:v>
                </c:pt>
                <c:pt idx="37">
                  <c:v>-0.030599279375678</c:v>
                </c:pt>
                <c:pt idx="38">
                  <c:v>-0.0273575848141157</c:v>
                </c:pt>
                <c:pt idx="39">
                  <c:v>-0.0253148227099574</c:v>
                </c:pt>
                <c:pt idx="40">
                  <c:v>-0.0240775532981895</c:v>
                </c:pt>
                <c:pt idx="41">
                  <c:v>-0.0223637538699182</c:v>
                </c:pt>
                <c:pt idx="42">
                  <c:v>-0.0202685008287553</c:v>
                </c:pt>
                <c:pt idx="43">
                  <c:v>-0.0183645892709528</c:v>
                </c:pt>
                <c:pt idx="44">
                  <c:v>-0.0160674344028009</c:v>
                </c:pt>
                <c:pt idx="45">
                  <c:v>-0.0151368967062296</c:v>
                </c:pt>
                <c:pt idx="46">
                  <c:v>-0.0132110538530713</c:v>
                </c:pt>
                <c:pt idx="47">
                  <c:v>-0.012041220280376</c:v>
                </c:pt>
                <c:pt idx="48">
                  <c:v>-0.0105711979787991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Deficit'!$H$1:$H$1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-0.0370486779085525</c:v>
                </c:pt>
                <c:pt idx="26">
                  <c:v>-0.038585133279403</c:v>
                </c:pt>
                <c:pt idx="27">
                  <c:v>-0.0393922046838319</c:v>
                </c:pt>
                <c:pt idx="28">
                  <c:v>-0.0550061276355063</c:v>
                </c:pt>
                <c:pt idx="29">
                  <c:v>-0.0518476287978092</c:v>
                </c:pt>
                <c:pt idx="30">
                  <c:v>-0.0515334639494784</c:v>
                </c:pt>
                <c:pt idx="31">
                  <c:v>-0.0493250641822731</c:v>
                </c:pt>
                <c:pt idx="32">
                  <c:v>-0.0469099417570337</c:v>
                </c:pt>
                <c:pt idx="33">
                  <c:v>-0.0453926228264387</c:v>
                </c:pt>
                <c:pt idx="34">
                  <c:v>-0.0440637846599447</c:v>
                </c:pt>
                <c:pt idx="35">
                  <c:v>-0.0429143567354101</c:v>
                </c:pt>
                <c:pt idx="36">
                  <c:v>-0.0401906774503641</c:v>
                </c:pt>
                <c:pt idx="37">
                  <c:v>-0.0374861581122203</c:v>
                </c:pt>
                <c:pt idx="38">
                  <c:v>-0.0347891785479372</c:v>
                </c:pt>
                <c:pt idx="39">
                  <c:v>-0.0332360513824368</c:v>
                </c:pt>
                <c:pt idx="40">
                  <c:v>-0.0326256168304374</c:v>
                </c:pt>
                <c:pt idx="41">
                  <c:v>-0.031345707274974</c:v>
                </c:pt>
                <c:pt idx="42">
                  <c:v>-0.029792705920271</c:v>
                </c:pt>
                <c:pt idx="43">
                  <c:v>-0.0283214486461609</c:v>
                </c:pt>
                <c:pt idx="44">
                  <c:v>-0.0263577834454621</c:v>
                </c:pt>
                <c:pt idx="45">
                  <c:v>-0.0260677248683552</c:v>
                </c:pt>
                <c:pt idx="46">
                  <c:v>-0.0245275623720598</c:v>
                </c:pt>
                <c:pt idx="47">
                  <c:v>-0.0238429159047675</c:v>
                </c:pt>
                <c:pt idx="48">
                  <c:v>-0.0226158388019922</c:v>
                </c:pt>
              </c:numCache>
            </c:numRef>
          </c:yVal>
          <c:smooth val="0"/>
        </c:ser>
        <c:axId val="5447429"/>
        <c:axId val="63558218"/>
      </c:scatterChart>
      <c:valAx>
        <c:axId val="54474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558218"/>
        <c:crosses val="autoZero"/>
        <c:crossBetween val="midCat"/>
      </c:valAx>
      <c:valAx>
        <c:axId val="63558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4742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-0.0328743672773596</c:v>
                </c:pt>
                <c:pt idx="24">
                  <c:v>-0.0327708635680786</c:v>
                </c:pt>
                <c:pt idx="25">
                  <c:v>-0.036516966657866</c:v>
                </c:pt>
                <c:pt idx="26">
                  <c:v>-0.0368249769680938</c:v>
                </c:pt>
                <c:pt idx="27">
                  <c:v>-0.0378869896567784</c:v>
                </c:pt>
                <c:pt idx="28">
                  <c:v>-0.0518401139659844</c:v>
                </c:pt>
                <c:pt idx="29">
                  <c:v>-0.0533032994964029</c:v>
                </c:pt>
                <c:pt idx="30">
                  <c:v>-0.0532923209244948</c:v>
                </c:pt>
                <c:pt idx="31">
                  <c:v>-0.0510102196719136</c:v>
                </c:pt>
                <c:pt idx="32">
                  <c:v>-0.0500554448820941</c:v>
                </c:pt>
                <c:pt idx="33">
                  <c:v>-0.0481013413812907</c:v>
                </c:pt>
                <c:pt idx="34">
                  <c:v>-0.0409747907218573</c:v>
                </c:pt>
                <c:pt idx="35">
                  <c:v>-0.0398055070927001</c:v>
                </c:pt>
                <c:pt idx="36">
                  <c:v>-0.0378076884247005</c:v>
                </c:pt>
                <c:pt idx="37">
                  <c:v>-0.034603160062411</c:v>
                </c:pt>
                <c:pt idx="38">
                  <c:v>-0.033323916321871</c:v>
                </c:pt>
                <c:pt idx="39">
                  <c:v>-0.0313591671073857</c:v>
                </c:pt>
                <c:pt idx="40">
                  <c:v>-0.0300493228951087</c:v>
                </c:pt>
                <c:pt idx="41">
                  <c:v>-0.0284354311107792</c:v>
                </c:pt>
                <c:pt idx="42">
                  <c:v>-0.0272581160227165</c:v>
                </c:pt>
                <c:pt idx="43">
                  <c:v>-0.0251684028718961</c:v>
                </c:pt>
                <c:pt idx="44">
                  <c:v>-0.0232596015495825</c:v>
                </c:pt>
                <c:pt idx="45">
                  <c:v>-0.0220214848858489</c:v>
                </c:pt>
                <c:pt idx="46">
                  <c:v>-0.0201681311966153</c:v>
                </c:pt>
                <c:pt idx="47">
                  <c:v>-0.0191153563887211</c:v>
                </c:pt>
                <c:pt idx="48">
                  <c:v>-0.0183097556969848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-0.0328108315405279</c:v>
                </c:pt>
                <c:pt idx="25">
                  <c:v>-0.03705978870982</c:v>
                </c:pt>
                <c:pt idx="26">
                  <c:v>-0.0377761510532356</c:v>
                </c:pt>
                <c:pt idx="27">
                  <c:v>-0.038752154690172</c:v>
                </c:pt>
                <c:pt idx="28">
                  <c:v>-0.0532105633867453</c:v>
                </c:pt>
                <c:pt idx="29">
                  <c:v>-0.0550049085185228</c:v>
                </c:pt>
                <c:pt idx="30">
                  <c:v>-0.0552926527716989</c:v>
                </c:pt>
                <c:pt idx="31">
                  <c:v>-0.0532904394286329</c:v>
                </c:pt>
                <c:pt idx="32">
                  <c:v>-0.052677206144131</c:v>
                </c:pt>
                <c:pt idx="33">
                  <c:v>-0.051591120875613</c:v>
                </c:pt>
                <c:pt idx="34">
                  <c:v>-0.0451736393524263</c:v>
                </c:pt>
                <c:pt idx="35">
                  <c:v>-0.0447866493225303</c:v>
                </c:pt>
                <c:pt idx="36">
                  <c:v>-0.043543261082463</c:v>
                </c:pt>
                <c:pt idx="37">
                  <c:v>-0.0410530002539739</c:v>
                </c:pt>
                <c:pt idx="38">
                  <c:v>-0.0405158726783056</c:v>
                </c:pt>
                <c:pt idx="39">
                  <c:v>-0.0388792849724752</c:v>
                </c:pt>
                <c:pt idx="40">
                  <c:v>-0.0383168626552318</c:v>
                </c:pt>
                <c:pt idx="41">
                  <c:v>-0.0375170288574188</c:v>
                </c:pt>
                <c:pt idx="42">
                  <c:v>-0.0369715457587546</c:v>
                </c:pt>
                <c:pt idx="43">
                  <c:v>-0.0354038490989464</c:v>
                </c:pt>
                <c:pt idx="44">
                  <c:v>-0.0339846508142401</c:v>
                </c:pt>
                <c:pt idx="45">
                  <c:v>-0.0334095897367583</c:v>
                </c:pt>
                <c:pt idx="46">
                  <c:v>-0.0319625122142243</c:v>
                </c:pt>
                <c:pt idx="47">
                  <c:v>-0.0315043647634746</c:v>
                </c:pt>
                <c:pt idx="48">
                  <c:v>-0.0313076358126716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-0.0365104009407957</c:v>
                </c:pt>
                <c:pt idx="26">
                  <c:v>-0.0368194514270905</c:v>
                </c:pt>
                <c:pt idx="27">
                  <c:v>-0.03783671599434</c:v>
                </c:pt>
                <c:pt idx="28">
                  <c:v>-0.051534342512862</c:v>
                </c:pt>
                <c:pt idx="29">
                  <c:v>-0.0513148171134898</c:v>
                </c:pt>
                <c:pt idx="30">
                  <c:v>-0.0530698340269065</c:v>
                </c:pt>
                <c:pt idx="31">
                  <c:v>-0.0514436349731767</c:v>
                </c:pt>
                <c:pt idx="32">
                  <c:v>-0.050461411540484</c:v>
                </c:pt>
                <c:pt idx="33">
                  <c:v>-0.0500411612096008</c:v>
                </c:pt>
                <c:pt idx="34">
                  <c:v>-0.0498111822868775</c:v>
                </c:pt>
                <c:pt idx="35">
                  <c:v>-0.0472104393978901</c:v>
                </c:pt>
                <c:pt idx="36">
                  <c:v>-0.0455716623879484</c:v>
                </c:pt>
                <c:pt idx="37">
                  <c:v>-0.0448820884057186</c:v>
                </c:pt>
                <c:pt idx="38">
                  <c:v>-0.0440269132208024</c:v>
                </c:pt>
                <c:pt idx="39">
                  <c:v>-0.0434480695114475</c:v>
                </c:pt>
                <c:pt idx="40">
                  <c:v>-0.0422086300049409</c:v>
                </c:pt>
                <c:pt idx="41">
                  <c:v>-0.0411073139530782</c:v>
                </c:pt>
                <c:pt idx="42">
                  <c:v>-0.0408087439317573</c:v>
                </c:pt>
                <c:pt idx="43">
                  <c:v>-0.0408793186741625</c:v>
                </c:pt>
                <c:pt idx="44">
                  <c:v>-0.0392194949853095</c:v>
                </c:pt>
                <c:pt idx="45">
                  <c:v>-0.0387492286600389</c:v>
                </c:pt>
                <c:pt idx="46">
                  <c:v>-0.0381267498132025</c:v>
                </c:pt>
                <c:pt idx="47">
                  <c:v>-0.0380807936250234</c:v>
                </c:pt>
                <c:pt idx="48">
                  <c:v>-0.0381052221517313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-0.0370532229927496</c:v>
                </c:pt>
                <c:pt idx="26">
                  <c:v>-0.0377706255122324</c:v>
                </c:pt>
                <c:pt idx="27">
                  <c:v>-0.0387018810277336</c:v>
                </c:pt>
                <c:pt idx="28">
                  <c:v>-0.052918942478503</c:v>
                </c:pt>
                <c:pt idx="29">
                  <c:v>-0.0530412939465748</c:v>
                </c:pt>
                <c:pt idx="30">
                  <c:v>-0.0551158261697282</c:v>
                </c:pt>
                <c:pt idx="31">
                  <c:v>-0.0537659809615432</c:v>
                </c:pt>
                <c:pt idx="32">
                  <c:v>-0.0530897254282346</c:v>
                </c:pt>
                <c:pt idx="33">
                  <c:v>-0.0536769782021293</c:v>
                </c:pt>
                <c:pt idx="34">
                  <c:v>-0.0545991951242952</c:v>
                </c:pt>
                <c:pt idx="35">
                  <c:v>-0.0530123101241038</c:v>
                </c:pt>
                <c:pt idx="36">
                  <c:v>-0.0524579648109339</c:v>
                </c:pt>
                <c:pt idx="37">
                  <c:v>-0.0526454372676611</c:v>
                </c:pt>
                <c:pt idx="38">
                  <c:v>-0.052457746249726</c:v>
                </c:pt>
                <c:pt idx="39">
                  <c:v>-0.0525197000278448</c:v>
                </c:pt>
                <c:pt idx="40">
                  <c:v>-0.0521267868404538</c:v>
                </c:pt>
                <c:pt idx="41">
                  <c:v>-0.0518854371041369</c:v>
                </c:pt>
                <c:pt idx="42">
                  <c:v>-0.0520919838698061</c:v>
                </c:pt>
                <c:pt idx="43">
                  <c:v>-0.0529978745559896</c:v>
                </c:pt>
                <c:pt idx="44">
                  <c:v>-0.0521070828044172</c:v>
                </c:pt>
                <c:pt idx="45">
                  <c:v>-0.0524331209916118</c:v>
                </c:pt>
                <c:pt idx="46">
                  <c:v>-0.0525930849789459</c:v>
                </c:pt>
                <c:pt idx="47">
                  <c:v>-0.0534626881779906</c:v>
                </c:pt>
                <c:pt idx="48">
                  <c:v>-0.0543213530131676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-0.0365058558565986</c:v>
                </c:pt>
                <c:pt idx="26">
                  <c:v>-0.0376339591942611</c:v>
                </c:pt>
                <c:pt idx="27">
                  <c:v>-0.03853199552347</c:v>
                </c:pt>
                <c:pt idx="28">
                  <c:v>-0.0536523478786272</c:v>
                </c:pt>
                <c:pt idx="29">
                  <c:v>-0.0500940400648457</c:v>
                </c:pt>
                <c:pt idx="30">
                  <c:v>-0.049391021927683</c:v>
                </c:pt>
                <c:pt idx="31">
                  <c:v>-0.0469162124331271</c:v>
                </c:pt>
                <c:pt idx="32">
                  <c:v>-0.0441931202963943</c:v>
                </c:pt>
                <c:pt idx="33">
                  <c:v>-0.0418588395884122</c:v>
                </c:pt>
                <c:pt idx="34">
                  <c:v>-0.0393308391176601</c:v>
                </c:pt>
                <c:pt idx="35">
                  <c:v>-0.0372919649411513</c:v>
                </c:pt>
                <c:pt idx="36">
                  <c:v>-0.0339215088182162</c:v>
                </c:pt>
                <c:pt idx="37">
                  <c:v>-0.030599279375678</c:v>
                </c:pt>
                <c:pt idx="38">
                  <c:v>-0.0273575848141157</c:v>
                </c:pt>
                <c:pt idx="39">
                  <c:v>-0.0253148227099574</c:v>
                </c:pt>
                <c:pt idx="40">
                  <c:v>-0.0240775532981895</c:v>
                </c:pt>
                <c:pt idx="41">
                  <c:v>-0.0223637538699182</c:v>
                </c:pt>
                <c:pt idx="42">
                  <c:v>-0.0202685008287553</c:v>
                </c:pt>
                <c:pt idx="43">
                  <c:v>-0.0183645892709528</c:v>
                </c:pt>
                <c:pt idx="44">
                  <c:v>-0.0160674344028009</c:v>
                </c:pt>
                <c:pt idx="45">
                  <c:v>-0.0151368967062296</c:v>
                </c:pt>
                <c:pt idx="46">
                  <c:v>-0.0132110538530713</c:v>
                </c:pt>
                <c:pt idx="47">
                  <c:v>-0.012041220280376</c:v>
                </c:pt>
                <c:pt idx="48">
                  <c:v>-0.0105711979787991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-0.0370486779085525</c:v>
                </c:pt>
                <c:pt idx="26">
                  <c:v>-0.038585133279403</c:v>
                </c:pt>
                <c:pt idx="27">
                  <c:v>-0.0393922046838319</c:v>
                </c:pt>
                <c:pt idx="28">
                  <c:v>-0.0550061276355063</c:v>
                </c:pt>
                <c:pt idx="29">
                  <c:v>-0.0518476287978092</c:v>
                </c:pt>
                <c:pt idx="30">
                  <c:v>-0.0515334639494784</c:v>
                </c:pt>
                <c:pt idx="31">
                  <c:v>-0.0493250641822731</c:v>
                </c:pt>
                <c:pt idx="32">
                  <c:v>-0.0469099417570337</c:v>
                </c:pt>
                <c:pt idx="33">
                  <c:v>-0.0453926228264387</c:v>
                </c:pt>
                <c:pt idx="34">
                  <c:v>-0.0440637846599447</c:v>
                </c:pt>
                <c:pt idx="35">
                  <c:v>-0.0429143567354101</c:v>
                </c:pt>
                <c:pt idx="36">
                  <c:v>-0.0401906774503641</c:v>
                </c:pt>
                <c:pt idx="37">
                  <c:v>-0.0374861581122203</c:v>
                </c:pt>
                <c:pt idx="38">
                  <c:v>-0.0347891785479372</c:v>
                </c:pt>
                <c:pt idx="39">
                  <c:v>-0.0332360513824368</c:v>
                </c:pt>
                <c:pt idx="40">
                  <c:v>-0.0326256168304374</c:v>
                </c:pt>
                <c:pt idx="41">
                  <c:v>-0.031345707274974</c:v>
                </c:pt>
                <c:pt idx="42">
                  <c:v>-0.029792705920271</c:v>
                </c:pt>
                <c:pt idx="43">
                  <c:v>-0.0283214486461609</c:v>
                </c:pt>
                <c:pt idx="44">
                  <c:v>-0.0263577834454621</c:v>
                </c:pt>
                <c:pt idx="45">
                  <c:v>-0.0260677248683552</c:v>
                </c:pt>
                <c:pt idx="46">
                  <c:v>-0.0245275623720598</c:v>
                </c:pt>
                <c:pt idx="47">
                  <c:v>-0.0238429159047675</c:v>
                </c:pt>
                <c:pt idx="48">
                  <c:v>-0.0226158388019922</c:v>
                </c:pt>
              </c:numCache>
            </c:numRef>
          </c:yVal>
          <c:smooth val="0"/>
        </c:ser>
        <c:axId val="12257158"/>
        <c:axId val="37234082"/>
      </c:scatterChart>
      <c:valAx>
        <c:axId val="122571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234082"/>
        <c:crosses val="autoZero"/>
        <c:crossBetween val="midCat"/>
      </c:valAx>
      <c:valAx>
        <c:axId val="37234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25715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'Bismarckian Deficit'!$C$146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'Bismarckian Deficit'!$B$147:$B$173</c:f>
              <c:strCach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strCache>
            </c:strRef>
          </c:cat>
          <c:val>
            <c:numRef>
              <c:f>'Bismarckian Deficit'!$C$147:$C$173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'Bismarckian Deficit'!$D$146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'Bismarckian Deficit'!$B$147:$B$173</c:f>
              <c:strCach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strCache>
            </c:strRef>
          </c:cat>
          <c:val>
            <c:numRef>
              <c:f>'Bismarckian Deficit'!$D$147:$D$173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'Bismarckian Deficit'!$E$146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'Bismarckian Deficit'!$B$147:$B$173</c:f>
              <c:strCach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strCache>
            </c:strRef>
          </c:cat>
          <c:val>
            <c:numRef>
              <c:f>'Bismarckian Deficit'!$E$147:$E$173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'Bismarckian Deficit'!$F$146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'Bismarckian Deficit'!$B$147:$B$173</c:f>
              <c:strCach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strCache>
            </c:strRef>
          </c:cat>
          <c:val>
            <c:numRef>
              <c:f>'Bismarckian Deficit'!$F$147:$F$173</c:f>
              <c:numCache>
                <c:formatCode>General</c:formatCode>
                <c:ptCount val="27"/>
              </c:numCache>
            </c:numRef>
          </c:val>
        </c:ser>
        <c:gapWidth val="100"/>
        <c:overlap val="100"/>
        <c:axId val="58414529"/>
        <c:axId val="46541197"/>
      </c:barChart>
      <c:lineChart>
        <c:grouping val="stacked"/>
        <c:varyColors val="0"/>
        <c:ser>
          <c:idx val="4"/>
          <c:order val="4"/>
          <c:tx>
            <c:strRef>
              <c:f>'Bismarckian Deficit'!$G$146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'Bismarckian Deficit'!$B$147:$B$173</c:f>
              <c:strCach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strCache>
            </c:strRef>
          </c:cat>
          <c:val>
            <c:numRef>
              <c:f>'Bismarckian Deficit'!$G$147:$G$173</c:f>
              <c:numCache>
                <c:formatCode>General</c:formatCode>
                <c:ptCount val="27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414529"/>
        <c:axId val="46541197"/>
      </c:lineChart>
      <c:catAx>
        <c:axId val="584145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541197"/>
        <c:crosses val="autoZero"/>
        <c:auto val="1"/>
        <c:lblAlgn val="ctr"/>
        <c:lblOffset val="100"/>
      </c:catAx>
      <c:valAx>
        <c:axId val="46541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41452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-0.0328108315405279</c:v>
                </c:pt>
                <c:pt idx="25">
                  <c:v>-0.03705978870982</c:v>
                </c:pt>
                <c:pt idx="26">
                  <c:v>-0.0377761510532356</c:v>
                </c:pt>
                <c:pt idx="27">
                  <c:v>-0.038752154690172</c:v>
                </c:pt>
                <c:pt idx="28">
                  <c:v>-0.0532105633867453</c:v>
                </c:pt>
                <c:pt idx="29">
                  <c:v>-0.0550049085185228</c:v>
                </c:pt>
                <c:pt idx="30">
                  <c:v>-0.0552926527716989</c:v>
                </c:pt>
                <c:pt idx="31">
                  <c:v>-0.0532904394286329</c:v>
                </c:pt>
                <c:pt idx="32">
                  <c:v>-0.052677206144131</c:v>
                </c:pt>
                <c:pt idx="33">
                  <c:v>-0.051591120875613</c:v>
                </c:pt>
                <c:pt idx="34">
                  <c:v>-0.0451736393524263</c:v>
                </c:pt>
                <c:pt idx="35">
                  <c:v>-0.0447866493225303</c:v>
                </c:pt>
                <c:pt idx="36">
                  <c:v>-0.043543261082463</c:v>
                </c:pt>
                <c:pt idx="37">
                  <c:v>-0.0410530002539739</c:v>
                </c:pt>
                <c:pt idx="38">
                  <c:v>-0.0405158726783056</c:v>
                </c:pt>
                <c:pt idx="39">
                  <c:v>-0.0388792849724752</c:v>
                </c:pt>
                <c:pt idx="40">
                  <c:v>-0.0383168626552318</c:v>
                </c:pt>
                <c:pt idx="41">
                  <c:v>-0.0375170288574188</c:v>
                </c:pt>
                <c:pt idx="42">
                  <c:v>-0.0369715457587546</c:v>
                </c:pt>
                <c:pt idx="43">
                  <c:v>-0.0354038490989464</c:v>
                </c:pt>
                <c:pt idx="44">
                  <c:v>-0.0339846508142401</c:v>
                </c:pt>
                <c:pt idx="45">
                  <c:v>-0.0334095897367583</c:v>
                </c:pt>
                <c:pt idx="46">
                  <c:v>-0.0319625122142243</c:v>
                </c:pt>
                <c:pt idx="47">
                  <c:v>-0.0315043647634746</c:v>
                </c:pt>
                <c:pt idx="48">
                  <c:v>-0.0313076358126716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-0.0370532229927496</c:v>
                </c:pt>
                <c:pt idx="26">
                  <c:v>-0.0377706255122324</c:v>
                </c:pt>
                <c:pt idx="27">
                  <c:v>-0.0387018810277336</c:v>
                </c:pt>
                <c:pt idx="28">
                  <c:v>-0.052918942478503</c:v>
                </c:pt>
                <c:pt idx="29">
                  <c:v>-0.0530412939465748</c:v>
                </c:pt>
                <c:pt idx="30">
                  <c:v>-0.0551158261697282</c:v>
                </c:pt>
                <c:pt idx="31">
                  <c:v>-0.0537659809615432</c:v>
                </c:pt>
                <c:pt idx="32">
                  <c:v>-0.0530897254282346</c:v>
                </c:pt>
                <c:pt idx="33">
                  <c:v>-0.0536769782021293</c:v>
                </c:pt>
                <c:pt idx="34">
                  <c:v>-0.0545991951242952</c:v>
                </c:pt>
                <c:pt idx="35">
                  <c:v>-0.0530123101241038</c:v>
                </c:pt>
                <c:pt idx="36">
                  <c:v>-0.0524579648109339</c:v>
                </c:pt>
                <c:pt idx="37">
                  <c:v>-0.0526454372676611</c:v>
                </c:pt>
                <c:pt idx="38">
                  <c:v>-0.052457746249726</c:v>
                </c:pt>
                <c:pt idx="39">
                  <c:v>-0.0525197000278448</c:v>
                </c:pt>
                <c:pt idx="40">
                  <c:v>-0.0521267868404538</c:v>
                </c:pt>
                <c:pt idx="41">
                  <c:v>-0.0518854371041369</c:v>
                </c:pt>
                <c:pt idx="42">
                  <c:v>-0.0520919838698061</c:v>
                </c:pt>
                <c:pt idx="43">
                  <c:v>-0.0529978745559896</c:v>
                </c:pt>
                <c:pt idx="44">
                  <c:v>-0.0521070828044172</c:v>
                </c:pt>
                <c:pt idx="45">
                  <c:v>-0.0524331209916118</c:v>
                </c:pt>
                <c:pt idx="46">
                  <c:v>-0.0525930849789459</c:v>
                </c:pt>
                <c:pt idx="47">
                  <c:v>-0.0534626881779906</c:v>
                </c:pt>
                <c:pt idx="48">
                  <c:v>-0.0543213530131676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-0.0370486779085525</c:v>
                </c:pt>
                <c:pt idx="26">
                  <c:v>-0.038585133279403</c:v>
                </c:pt>
                <c:pt idx="27">
                  <c:v>-0.0393922046838319</c:v>
                </c:pt>
                <c:pt idx="28">
                  <c:v>-0.0550061276355063</c:v>
                </c:pt>
                <c:pt idx="29">
                  <c:v>-0.0518476287978092</c:v>
                </c:pt>
                <c:pt idx="30">
                  <c:v>-0.0515334639494784</c:v>
                </c:pt>
                <c:pt idx="31">
                  <c:v>-0.0493250641822731</c:v>
                </c:pt>
                <c:pt idx="32">
                  <c:v>-0.0469099417570337</c:v>
                </c:pt>
                <c:pt idx="33">
                  <c:v>-0.0453926228264387</c:v>
                </c:pt>
                <c:pt idx="34">
                  <c:v>-0.0440637846599447</c:v>
                </c:pt>
                <c:pt idx="35">
                  <c:v>-0.0429143567354101</c:v>
                </c:pt>
                <c:pt idx="36">
                  <c:v>-0.0401906774503641</c:v>
                </c:pt>
                <c:pt idx="37">
                  <c:v>-0.0374861581122203</c:v>
                </c:pt>
                <c:pt idx="38">
                  <c:v>-0.0347891785479372</c:v>
                </c:pt>
                <c:pt idx="39">
                  <c:v>-0.0332360513824368</c:v>
                </c:pt>
                <c:pt idx="40">
                  <c:v>-0.0326256168304374</c:v>
                </c:pt>
                <c:pt idx="41">
                  <c:v>-0.031345707274974</c:v>
                </c:pt>
                <c:pt idx="42">
                  <c:v>-0.029792705920271</c:v>
                </c:pt>
                <c:pt idx="43">
                  <c:v>-0.0283214486461609</c:v>
                </c:pt>
                <c:pt idx="44">
                  <c:v>-0.0263577834454621</c:v>
                </c:pt>
                <c:pt idx="45">
                  <c:v>-0.0260677248683552</c:v>
                </c:pt>
                <c:pt idx="46">
                  <c:v>-0.0245275623720598</c:v>
                </c:pt>
                <c:pt idx="47">
                  <c:v>-0.0238429159047675</c:v>
                </c:pt>
                <c:pt idx="48">
                  <c:v>-0.0226158388019922</c:v>
                </c:pt>
              </c:numCache>
            </c:numRef>
          </c:yVal>
          <c:smooth val="0"/>
        </c:ser>
        <c:axId val="55121854"/>
        <c:axId val="55401626"/>
      </c:scatterChart>
      <c:valAx>
        <c:axId val="551218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401626"/>
        <c:crosses val="autoZero"/>
        <c:crossBetween val="midCat"/>
      </c:valAx>
      <c:valAx>
        <c:axId val="55401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12185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7.xml"/><Relationship Id="rId2" Type="http://schemas.openxmlformats.org/officeDocument/2006/relationships/chart" Target="../charts/chart148.xml"/><Relationship Id="rId3" Type="http://schemas.openxmlformats.org/officeDocument/2006/relationships/chart" Target="../charts/chart14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1.wmf"/><Relationship Id="rId2" Type="http://schemas.openxmlformats.org/officeDocument/2006/relationships/image" Target="../media/image22.wmf"/><Relationship Id="rId3" Type="http://schemas.openxmlformats.org/officeDocument/2006/relationships/chart" Target="../charts/chart15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chart" Target="../charts/chart156.xml"/><Relationship Id="rId3" Type="http://schemas.openxmlformats.org/officeDocument/2006/relationships/chart" Target="../charts/chart15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109440</xdr:colOff>
      <xdr:row>142</xdr:row>
      <xdr:rowOff>142200</xdr:rowOff>
    </xdr:to>
    <xdr:graphicFrame>
      <xdr:nvGraphicFramePr>
        <xdr:cNvPr id="0" name=""/>
        <xdr:cNvGraphicFramePr/>
      </xdr:nvGraphicFramePr>
      <xdr:xfrm>
        <a:off x="2809800" y="19997280"/>
        <a:ext cx="594000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256320</xdr:colOff>
      <xdr:row>143</xdr:row>
      <xdr:rowOff>116640</xdr:rowOff>
    </xdr:to>
    <xdr:graphicFrame>
      <xdr:nvGraphicFramePr>
        <xdr:cNvPr id="1" name=""/>
        <xdr:cNvGraphicFramePr/>
      </xdr:nvGraphicFramePr>
      <xdr:xfrm>
        <a:off x="12014640" y="20135160"/>
        <a:ext cx="592812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376920</xdr:colOff>
      <xdr:row>142</xdr:row>
      <xdr:rowOff>102240</xdr:rowOff>
    </xdr:to>
    <xdr:graphicFrame>
      <xdr:nvGraphicFramePr>
        <xdr:cNvPr id="2" name=""/>
        <xdr:cNvGraphicFramePr/>
      </xdr:nvGraphicFramePr>
      <xdr:xfrm>
        <a:off x="18014760" y="19958040"/>
        <a:ext cx="595620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768960</xdr:colOff>
      <xdr:row>21</xdr:row>
      <xdr:rowOff>136800</xdr:rowOff>
    </xdr:to>
    <xdr:graphicFrame>
      <xdr:nvGraphicFramePr>
        <xdr:cNvPr id="3" name=""/>
        <xdr:cNvGraphicFramePr/>
      </xdr:nvGraphicFramePr>
      <xdr:xfrm>
        <a:off x="12021480" y="460800"/>
        <a:ext cx="3700440" cy="35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764280</xdr:colOff>
      <xdr:row>26</xdr:row>
      <xdr:rowOff>59400</xdr:rowOff>
    </xdr:to>
    <xdr:graphicFrame>
      <xdr:nvGraphicFramePr>
        <xdr:cNvPr id="4" name=""/>
        <xdr:cNvGraphicFramePr/>
      </xdr:nvGraphicFramePr>
      <xdr:xfrm>
        <a:off x="11178720" y="1212480"/>
        <a:ext cx="3699000" cy="35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771480</xdr:colOff>
      <xdr:row>26</xdr:row>
      <xdr:rowOff>15840</xdr:rowOff>
    </xdr:to>
    <xdr:graphicFrame>
      <xdr:nvGraphicFramePr>
        <xdr:cNvPr id="5" name=""/>
        <xdr:cNvGraphicFramePr/>
      </xdr:nvGraphicFramePr>
      <xdr:xfrm>
        <a:off x="11185920" y="1168920"/>
        <a:ext cx="3699000" cy="35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571320</xdr:colOff>
      <xdr:row>35</xdr:row>
      <xdr:rowOff>44640</xdr:rowOff>
    </xdr:to>
    <xdr:graphicFrame>
      <xdr:nvGraphicFramePr>
        <xdr:cNvPr id="6" name="Chart 1"/>
        <xdr:cNvGraphicFramePr/>
      </xdr:nvGraphicFramePr>
      <xdr:xfrm>
        <a:off x="6135480" y="46080"/>
        <a:ext cx="7364160" cy="68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246240</xdr:colOff>
      <xdr:row>83</xdr:row>
      <xdr:rowOff>155520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50560" y="13689000"/>
          <a:ext cx="10117800" cy="125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425160</xdr:colOff>
      <xdr:row>73</xdr:row>
      <xdr:rowOff>114480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97880" y="7844400"/>
          <a:ext cx="13273560" cy="543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718200</xdr:colOff>
      <xdr:row>36</xdr:row>
      <xdr:rowOff>144360</xdr:rowOff>
    </xdr:to>
    <xdr:graphicFrame>
      <xdr:nvGraphicFramePr>
        <xdr:cNvPr id="9" name="Chart 1"/>
        <xdr:cNvGraphicFramePr/>
      </xdr:nvGraphicFramePr>
      <xdr:xfrm>
        <a:off x="6703920" y="327960"/>
        <a:ext cx="13811040" cy="69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644040</xdr:colOff>
      <xdr:row>41</xdr:row>
      <xdr:rowOff>117360</xdr:rowOff>
    </xdr:to>
    <xdr:graphicFrame>
      <xdr:nvGraphicFramePr>
        <xdr:cNvPr id="10" name="Chart 1"/>
        <xdr:cNvGraphicFramePr/>
      </xdr:nvGraphicFramePr>
      <xdr:xfrm>
        <a:off x="10754280" y="1496520"/>
        <a:ext cx="13810680" cy="70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28800</xdr:rowOff>
    </xdr:from>
    <xdr:to>
      <xdr:col>15</xdr:col>
      <xdr:colOff>640080</xdr:colOff>
      <xdr:row>192</xdr:row>
      <xdr:rowOff>111600</xdr:rowOff>
    </xdr:to>
    <xdr:graphicFrame>
      <xdr:nvGraphicFramePr>
        <xdr:cNvPr id="11" name=""/>
        <xdr:cNvGraphicFramePr/>
      </xdr:nvGraphicFramePr>
      <xdr:xfrm>
        <a:off x="6626520" y="24466680"/>
        <a:ext cx="6386400" cy="869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640440</xdr:colOff>
      <xdr:row>41</xdr:row>
      <xdr:rowOff>122400</xdr:rowOff>
    </xdr:to>
    <xdr:graphicFrame>
      <xdr:nvGraphicFramePr>
        <xdr:cNvPr id="12" name="Chart 1"/>
        <xdr:cNvGraphicFramePr/>
      </xdr:nvGraphicFramePr>
      <xdr:xfrm>
        <a:off x="26423280" y="1501560"/>
        <a:ext cx="13810680" cy="70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65" zoomScaleNormal="65" zoomScalePageLayoutView="100" workbookViewId="0">
      <selection pane="topLeft" activeCell="AD141" activeCellId="0" sqref="AD141"/>
    </sheetView>
  </sheetViews>
  <sheetFormatPr defaultColWidth="11.9765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4463803318.74889</v>
      </c>
      <c r="F33" s="9" t="n">
        <f aca="false">E33/$B$14*100</f>
        <v>87.1083906758408</v>
      </c>
      <c r="G33" s="10" t="n">
        <f aca="false">AVERAGE(E31:E34)/AVERAGE(E27:E30)-1</f>
        <v>-0.112455706638967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86.4170542419055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86.4170542419055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4673520914.97293</v>
      </c>
      <c r="F34" s="9" t="n">
        <f aca="false">E34/$B$14*100</f>
        <v>91.2009012546005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88.3418787116554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88.3418787116554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89.8041012206123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90.9983518196867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91.7828203698564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4776269551.06131</v>
      </c>
      <c r="F37" s="9" t="n">
        <f aca="false">E37/$B$14*100</f>
        <v>93.2059780231497</v>
      </c>
      <c r="G37" s="10" t="n">
        <f aca="false">AVERAGE(E35:E38)/AVERAGE(E31:E34)-1</f>
        <v>0.0569999999999999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93.7625038524675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91.3860348608151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4884878445.7959</v>
      </c>
      <c r="F38" s="9" t="n">
        <f aca="false">E38/$B$14*100</f>
        <v>95.3254141536967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91.2719455158722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93.4617474265765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93.4617474265765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93.3962652694368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94.6382858924737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5015083028.61438</v>
      </c>
      <c r="F41" s="9" t="n">
        <f aca="false">E41/$B$14*100</f>
        <v>97.8662769243072</v>
      </c>
      <c r="G41" s="10" t="n">
        <f aca="false">AVERAGE(E39:E42)/AVERAGE(E35:E38)-1</f>
        <v>0.0460000000000003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5192854702.45973</v>
      </c>
      <c r="F42" s="9" t="n">
        <f aca="false">E42/$B$14*100</f>
        <v>101.335382373326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98.4238173281729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5165535519.47281</v>
      </c>
      <c r="F45" s="9" t="n">
        <f aca="false">E45/$B$14*100</f>
        <v>100.802265232036</v>
      </c>
      <c r="G45" s="10" t="n">
        <f aca="false">AVERAGE(E43:E46)/AVERAGE(E39:E42)-1</f>
        <v>0.0349999999999999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97.7985929269985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5303591052.89101</v>
      </c>
      <c r="F46" s="9" t="n">
        <f aca="false">E46/$B$14*100</f>
        <v>103.496334500152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5179710425.05525</v>
      </c>
      <c r="F47" s="6" t="n">
        <f aca="false">E47/$B$14*100</f>
        <v>101.078879841843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5194963376.03608</v>
      </c>
      <c r="F48" s="9" t="n">
        <f aca="false">E48/$B$14*100</f>
        <v>101.376531848018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102.746828959957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5320501585.05699</v>
      </c>
      <c r="F49" s="9" t="n">
        <f aca="false">E49/$B$14*100</f>
        <v>103.826333188997</v>
      </c>
      <c r="G49" s="10" t="n">
        <f aca="false">AVERAGE(E47:E50)/AVERAGE(E43:E46)-1</f>
        <v>0.03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100.732550714808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5462698784.47774</v>
      </c>
      <c r="F50" s="9" t="n">
        <f aca="false">E50/$B$14*100</f>
        <v>106.601224535157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5350000000</v>
      </c>
      <c r="F51" s="6" t="n">
        <f aca="false">E51/$B$14*100</f>
        <v>104.40197670859</v>
      </c>
      <c r="G51" s="7"/>
      <c r="H51" s="2" t="n">
        <f aca="false">H50</f>
        <v>52</v>
      </c>
      <c r="K51" s="6" t="n">
        <f aca="false">'High scenario'!AG54</f>
        <v>5580197632.90108</v>
      </c>
      <c r="L51" s="6" t="n">
        <f aca="false">K51/$B$14*100</f>
        <v>108.894142672798</v>
      </c>
      <c r="M51" s="7"/>
      <c r="O51" s="5" t="n">
        <f aca="false">O47+1</f>
        <v>2025</v>
      </c>
      <c r="P51" s="6" t="n">
        <f aca="false">'Low scenario'!AG54</f>
        <v>5265296528.03507</v>
      </c>
      <c r="Q51" s="6" t="n">
        <f aca="false">P51/$B$14*100</f>
        <v>102.749040277334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5400000000</v>
      </c>
      <c r="F52" s="9" t="n">
        <f aca="false">E52/$B$14*100</f>
        <v>105.377696117082</v>
      </c>
      <c r="G52" s="7"/>
      <c r="H52" s="2" t="n">
        <f aca="false">H51</f>
        <v>52</v>
      </c>
      <c r="K52" s="9" t="n">
        <f aca="false">'High scenario'!AG55</f>
        <v>5639366515.97004</v>
      </c>
      <c r="L52" s="9" t="n">
        <f aca="false">K52/$B$14*100</f>
        <v>110.048787224581</v>
      </c>
      <c r="M52" s="7"/>
      <c r="O52" s="7" t="n">
        <f aca="false">O48+1</f>
        <v>2025</v>
      </c>
      <c r="P52" s="9" t="n">
        <f aca="false">'Low scenario'!AG55</f>
        <v>5311813210.95066</v>
      </c>
      <c r="Q52" s="9" t="n">
        <f aca="false">P52/$B$14*100</f>
        <v>103.656784884122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5450000000</v>
      </c>
      <c r="F53" s="9" t="n">
        <f aca="false">E53/$B$14*100</f>
        <v>106.353415525573</v>
      </c>
      <c r="G53" s="10" t="n">
        <f aca="false">AVERAGE(E51:E54)/AVERAGE(E47:E50)-1</f>
        <v>0.0249999999999999</v>
      </c>
      <c r="H53" s="2" t="n">
        <f aca="false">H52</f>
        <v>52</v>
      </c>
      <c r="K53" s="9" t="n">
        <f aca="false">'High scenario'!AG56</f>
        <v>5668632498.65656</v>
      </c>
      <c r="L53" s="9" t="n">
        <f aca="false">K53/$B$14*100</f>
        <v>110.619894970897</v>
      </c>
      <c r="M53" s="10" t="n">
        <f aca="false">AVERAGE(K51:K54)/AVERAGE(K47:K50)-1</f>
        <v>0.0583752138503433</v>
      </c>
      <c r="O53" s="7" t="n">
        <f aca="false">O49+1</f>
        <v>2025</v>
      </c>
      <c r="P53" s="9" t="n">
        <f aca="false">'Low scenario'!AG56</f>
        <v>5320220750.91786</v>
      </c>
      <c r="Q53" s="9" t="n">
        <f aca="false">P53/$B$14*100</f>
        <v>103.820852882595</v>
      </c>
      <c r="R53" s="10" t="n">
        <f aca="false">AVERAGE(P51:P54)/AVERAGE(P47:P50)-1</f>
        <v>0.0339941423036121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5486821024.89171</v>
      </c>
      <c r="F54" s="9" t="n">
        <f aca="false">E54/$B$14*100</f>
        <v>107.071955298121</v>
      </c>
      <c r="G54" s="7"/>
      <c r="H54" s="2" t="n">
        <f aca="false">H53</f>
        <v>52</v>
      </c>
      <c r="K54" s="9" t="n">
        <f aca="false">'High scenario'!AG57</f>
        <v>5751218136.88637</v>
      </c>
      <c r="L54" s="9" t="n">
        <f aca="false">K54/$B$14*100</f>
        <v>112.231503172567</v>
      </c>
      <c r="M54" s="7"/>
      <c r="O54" s="7" t="n">
        <f aca="false">O50+1</f>
        <v>2025</v>
      </c>
      <c r="P54" s="9" t="n">
        <f aca="false">'Low scenario'!AG57</f>
        <v>5387924593.88834</v>
      </c>
      <c r="Q54" s="9" t="n">
        <f aca="false">P54/$B$14*100</f>
        <v>105.14205195491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6238317426.40384</v>
      </c>
      <c r="F55" s="6" t="n">
        <f aca="false">E55/$B$14*100</f>
        <v>121.736947785459</v>
      </c>
      <c r="G55" s="7"/>
      <c r="H55" s="2" t="n">
        <f aca="false">H54</f>
        <v>52</v>
      </c>
      <c r="K55" s="6" t="n">
        <f aca="false">'High scenario'!AG58</f>
        <v>5805696163.19599</v>
      </c>
      <c r="L55" s="6" t="n">
        <f aca="false">K55/$B$14*100</f>
        <v>113.294608524699</v>
      </c>
      <c r="M55" s="7"/>
      <c r="O55" s="5" t="n">
        <f aca="false">O51+1</f>
        <v>2026</v>
      </c>
      <c r="P55" s="6" t="n">
        <f aca="false">'Low scenario'!AG58</f>
        <v>5419264749.31477</v>
      </c>
      <c r="Q55" s="6" t="n">
        <f aca="false">P55/$B$14*100</f>
        <v>105.753635913204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6333145224.7416</v>
      </c>
      <c r="F56" s="9" t="n">
        <f aca="false">E56/$B$14*100</f>
        <v>123.587454251512</v>
      </c>
      <c r="G56" s="7"/>
      <c r="H56" s="2" t="n">
        <f aca="false">H55</f>
        <v>52</v>
      </c>
      <c r="K56" s="9" t="n">
        <f aca="false">'High scenario'!AG59</f>
        <v>5858635054.59113</v>
      </c>
      <c r="L56" s="9" t="n">
        <f aca="false">K56/$B$14*100</f>
        <v>114.327678600664</v>
      </c>
      <c r="M56" s="7"/>
      <c r="O56" s="7" t="n">
        <f aca="false">O52+1</f>
        <v>2026</v>
      </c>
      <c r="P56" s="9" t="n">
        <f aca="false">'Low scenario'!AG59</f>
        <v>5474287060.61483</v>
      </c>
      <c r="Q56" s="9" t="n">
        <f aca="false">P56/$B$14*100</f>
        <v>106.827362653915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6378800918.47487</v>
      </c>
      <c r="F57" s="9" t="n">
        <f aca="false">E57/$B$14*100</f>
        <v>124.478397181186</v>
      </c>
      <c r="G57" s="10" t="n">
        <f aca="false">AVERAGE(E55:E58)/AVERAGE(E51:E54)-1</f>
        <v>0.169972183654805</v>
      </c>
      <c r="H57" s="2" t="n">
        <f aca="false">H56</f>
        <v>52</v>
      </c>
      <c r="K57" s="9" t="n">
        <f aca="false">'High scenario'!AG60</f>
        <v>5921914044.89824</v>
      </c>
      <c r="L57" s="9" t="n">
        <f aca="false">K57/$B$14*100</f>
        <v>115.562529380512</v>
      </c>
      <c r="M57" s="10" t="n">
        <f aca="false">AVERAGE(K55:K58)/AVERAGE(K51:K54)-1</f>
        <v>0.0418942275418446</v>
      </c>
      <c r="O57" s="7" t="n">
        <f aca="false">O53+1</f>
        <v>2026</v>
      </c>
      <c r="P57" s="9" t="n">
        <f aca="false">'Low scenario'!AG60</f>
        <v>5532338664.75344</v>
      </c>
      <c r="Q57" s="9" t="n">
        <f aca="false">P57/$B$14*100</f>
        <v>107.960204190957</v>
      </c>
      <c r="R57" s="10" t="n">
        <f aca="false">AVERAGE(P55:P58)/AVERAGE(P51:P54)-1</f>
        <v>0.0332612123601523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6422713781.40319</v>
      </c>
      <c r="F58" s="9" t="n">
        <f aca="false">E58/$B$14*100</f>
        <v>125.335329834018</v>
      </c>
      <c r="G58" s="7"/>
      <c r="H58" s="2" t="n">
        <f aca="false">H57</f>
        <v>52</v>
      </c>
      <c r="K58" s="9" t="n">
        <f aca="false">'High scenario'!AG61</f>
        <v>6001630316.12113</v>
      </c>
      <c r="L58" s="9" t="n">
        <f aca="false">K58/$B$14*100</f>
        <v>117.118143640607</v>
      </c>
      <c r="M58" s="7"/>
      <c r="O58" s="7" t="n">
        <f aca="false">O54+1</f>
        <v>2026</v>
      </c>
      <c r="P58" s="9" t="n">
        <f aca="false">'Low scenario'!AG61</f>
        <v>5567337998.59091</v>
      </c>
      <c r="Q58" s="9" t="n">
        <f aca="false">P58/$B$14*100</f>
        <v>108.643194777147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6429997154.21451</v>
      </c>
      <c r="F59" s="6" t="n">
        <f aca="false">E59/$B$14*100</f>
        <v>125.477460398244</v>
      </c>
      <c r="G59" s="7"/>
      <c r="H59" s="2" t="n">
        <f aca="false">H58</f>
        <v>52</v>
      </c>
      <c r="K59" s="6" t="n">
        <f aca="false">'High scenario'!AG62</f>
        <v>6055291047.94649</v>
      </c>
      <c r="L59" s="6" t="n">
        <f aca="false">K59/$B$14*100</f>
        <v>118.165299990924</v>
      </c>
      <c r="M59" s="7"/>
      <c r="O59" s="5" t="n">
        <f aca="false">O55+1</f>
        <v>2027</v>
      </c>
      <c r="P59" s="6" t="n">
        <f aca="false">'Low scenario'!AG62</f>
        <v>5603616183.97135</v>
      </c>
      <c r="Q59" s="6" t="n">
        <f aca="false">P59/$B$14*100</f>
        <v>109.351141368758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6483056937.90953</v>
      </c>
      <c r="F60" s="9" t="n">
        <f aca="false">E60/$B$14*100</f>
        <v>126.512889613475</v>
      </c>
      <c r="G60" s="7"/>
      <c r="H60" s="2" t="n">
        <f aca="false">H59</f>
        <v>52</v>
      </c>
      <c r="K60" s="9" t="n">
        <f aca="false">'High scenario'!AG63</f>
        <v>6099914457.7876</v>
      </c>
      <c r="L60" s="9" t="n">
        <f aca="false">K60/$B$14*100</f>
        <v>119.036098532025</v>
      </c>
      <c r="M60" s="7"/>
      <c r="O60" s="7" t="n">
        <f aca="false">O56+1</f>
        <v>2027</v>
      </c>
      <c r="P60" s="9" t="n">
        <f aca="false">'Low scenario'!AG63</f>
        <v>5649529078.4468</v>
      </c>
      <c r="Q60" s="9" t="n">
        <f aca="false">P60/$B$14*100</f>
        <v>110.247103413552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6538089655.76231</v>
      </c>
      <c r="F61" s="9" t="n">
        <f aca="false">E61/$B$14*100</f>
        <v>127.586819431695</v>
      </c>
      <c r="G61" s="10" t="n">
        <f aca="false">AVERAGE(E59:E62)/AVERAGE(E55:E58)-1</f>
        <v>0.025491666442971</v>
      </c>
      <c r="H61" s="2" t="n">
        <f aca="false">H60</f>
        <v>52</v>
      </c>
      <c r="K61" s="9" t="n">
        <f aca="false">'High scenario'!AG64</f>
        <v>6141547993.24353</v>
      </c>
      <c r="L61" s="9" t="n">
        <f aca="false">K61/$B$14*100</f>
        <v>119.848551503794</v>
      </c>
      <c r="M61" s="10" t="n">
        <f aca="false">AVERAGE(K59:K62)/AVERAGE(K55:K58)-1</f>
        <v>0.039492608553948</v>
      </c>
      <c r="O61" s="7" t="n">
        <f aca="false">O57+1</f>
        <v>2027</v>
      </c>
      <c r="P61" s="9" t="n">
        <f aca="false">'Low scenario'!AG64</f>
        <v>5745054151.42077</v>
      </c>
      <c r="Q61" s="9" t="n">
        <f aca="false">P61/$B$14*100</f>
        <v>112.111216767518</v>
      </c>
      <c r="R61" s="10" t="n">
        <f aca="false">AVERAGE(P59:P62)/AVERAGE(P55:P58)-1</f>
        <v>0.0344211890722996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6568633078.4345</v>
      </c>
      <c r="F62" s="9" t="n">
        <f aca="false">E62/$B$14*100</f>
        <v>128.182855637756</v>
      </c>
      <c r="G62" s="7"/>
      <c r="H62" s="2" t="n">
        <f aca="false">H61</f>
        <v>52</v>
      </c>
      <c r="K62" s="9" t="n">
        <f aca="false">'High scenario'!AG65</f>
        <v>6222668816.6819</v>
      </c>
      <c r="L62" s="9" t="n">
        <f aca="false">K62/$B$14*100</f>
        <v>121.431574741027</v>
      </c>
      <c r="M62" s="7"/>
      <c r="O62" s="7" t="n">
        <f aca="false">O58+1</f>
        <v>2027</v>
      </c>
      <c r="P62" s="9" t="n">
        <f aca="false">'Low scenario'!AG65</f>
        <v>5752062135.02387</v>
      </c>
      <c r="Q62" s="9" t="n">
        <f aca="false">P62/$B$14*100</f>
        <v>112.247973279836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6636831301.52238</v>
      </c>
      <c r="F63" s="6" t="n">
        <f aca="false">E63/$B$14*100</f>
        <v>129.513702235585</v>
      </c>
      <c r="G63" s="7"/>
      <c r="H63" s="2" t="n">
        <f aca="false">H62</f>
        <v>52</v>
      </c>
      <c r="K63" s="6" t="n">
        <f aca="false">'High scenario'!AG66</f>
        <v>6284461930.65847</v>
      </c>
      <c r="L63" s="6" t="n">
        <f aca="false">K63/$B$14*100</f>
        <v>122.637429553388</v>
      </c>
      <c r="M63" s="7"/>
      <c r="O63" s="5" t="n">
        <f aca="false">O59+1</f>
        <v>2028</v>
      </c>
      <c r="P63" s="6" t="n">
        <f aca="false">'Low scenario'!AG66</f>
        <v>5799425296.57696</v>
      </c>
      <c r="Q63" s="6" t="n">
        <f aca="false">P63/$B$14*100</f>
        <v>113.172236399334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6654766865.85239</v>
      </c>
      <c r="F64" s="9" t="n">
        <f aca="false">E64/$B$14*100</f>
        <v>129.863703799966</v>
      </c>
      <c r="G64" s="7"/>
      <c r="H64" s="2" t="n">
        <f aca="false">H63</f>
        <v>52</v>
      </c>
      <c r="K64" s="9" t="n">
        <f aca="false">'High scenario'!AG67</f>
        <v>6331608687.13269</v>
      </c>
      <c r="L64" s="9" t="n">
        <f aca="false">K64/$B$14*100</f>
        <v>123.557469660174</v>
      </c>
      <c r="M64" s="7"/>
      <c r="O64" s="7" t="n">
        <f aca="false">O60+1</f>
        <v>2028</v>
      </c>
      <c r="P64" s="9" t="n">
        <f aca="false">'Low scenario'!AG67</f>
        <v>5833332579.43167</v>
      </c>
      <c r="Q64" s="9" t="n">
        <f aca="false">P64/$B$14*100</f>
        <v>113.833916278745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6698091644.16264</v>
      </c>
      <c r="F65" s="9" t="n">
        <f aca="false">E65/$B$14*100</f>
        <v>130.709160341284</v>
      </c>
      <c r="G65" s="10" t="n">
        <f aca="false">AVERAGE(E63:E66)/AVERAGE(E59:E62)-1</f>
        <v>0.0279855816613159</v>
      </c>
      <c r="H65" s="2" t="n">
        <f aca="false">H64</f>
        <v>52</v>
      </c>
      <c r="K65" s="9" t="n">
        <f aca="false">'High scenario'!AG68</f>
        <v>6395615059.16189</v>
      </c>
      <c r="L65" s="9" t="n">
        <f aca="false">K65/$B$14*100</f>
        <v>124.806514849295</v>
      </c>
      <c r="M65" s="10" t="n">
        <f aca="false">AVERAGE(K63:K66)/AVERAGE(K59:K62)-1</f>
        <v>0.0397672273921628</v>
      </c>
      <c r="O65" s="7" t="n">
        <f aca="false">O61+1</f>
        <v>2028</v>
      </c>
      <c r="P65" s="9" t="n">
        <f aca="false">'Low scenario'!AG68</f>
        <v>5865875642.6022</v>
      </c>
      <c r="Q65" s="9" t="n">
        <f aca="false">P65/$B$14*100</f>
        <v>114.46897424569</v>
      </c>
      <c r="R65" s="10" t="n">
        <f aca="false">AVERAGE(P63:P66)/AVERAGE(P59:P62)-1</f>
        <v>0.0274177389001868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6758265603.96566</v>
      </c>
      <c r="F66" s="9" t="n">
        <f aca="false">E66/$B$14*100</f>
        <v>131.883418350596</v>
      </c>
      <c r="G66" s="7"/>
      <c r="H66" s="2" t="n">
        <f aca="false">H65</f>
        <v>52</v>
      </c>
      <c r="K66" s="9" t="n">
        <f aca="false">'High scenario'!AG69</f>
        <v>6482806081.45779</v>
      </c>
      <c r="L66" s="9" t="n">
        <f aca="false">K66/$B$14*100</f>
        <v>126.507994303301</v>
      </c>
      <c r="M66" s="7"/>
      <c r="O66" s="7" t="n">
        <f aca="false">O62+1</f>
        <v>2028</v>
      </c>
      <c r="P66" s="9" t="n">
        <f aca="false">'Low scenario'!AG69</f>
        <v>5875388761.30966</v>
      </c>
      <c r="Q66" s="9" t="n">
        <f aca="false">P66/$B$14*100</f>
        <v>114.654616936853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6857483217.02241</v>
      </c>
      <c r="F67" s="6" t="n">
        <f aca="false">E67/$B$14*100</f>
        <v>133.819589365069</v>
      </c>
      <c r="G67" s="7"/>
      <c r="H67" s="2" t="n">
        <f aca="false">H66</f>
        <v>52</v>
      </c>
      <c r="K67" s="6" t="n">
        <f aca="false">'High scenario'!AG70</f>
        <v>6534630593.64194</v>
      </c>
      <c r="L67" s="6" t="n">
        <f aca="false">K67/$B$14*100</f>
        <v>127.519317950775</v>
      </c>
      <c r="M67" s="7"/>
      <c r="O67" s="5" t="n">
        <f aca="false">O63+1</f>
        <v>2029</v>
      </c>
      <c r="P67" s="6" t="n">
        <f aca="false">'Low scenario'!AG70</f>
        <v>5911305706.24515</v>
      </c>
      <c r="Q67" s="6" t="n">
        <f aca="false">P67/$B$14*100</f>
        <v>115.355514142198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6914848509.09331</v>
      </c>
      <c r="F68" s="9" t="n">
        <f aca="false">E68/$B$14*100</f>
        <v>134.939037942017</v>
      </c>
      <c r="G68" s="7"/>
      <c r="H68" s="2" t="n">
        <f aca="false">H67</f>
        <v>52</v>
      </c>
      <c r="K68" s="9" t="n">
        <f aca="false">'High scenario'!AG71</f>
        <v>6583585575.5328</v>
      </c>
      <c r="L68" s="9" t="n">
        <f aca="false">K68/$B$14*100</f>
        <v>128.47464447024</v>
      </c>
      <c r="M68" s="7"/>
      <c r="O68" s="7" t="n">
        <f aca="false">O64+1</f>
        <v>2029</v>
      </c>
      <c r="P68" s="9" t="n">
        <f aca="false">'Low scenario'!AG71</f>
        <v>5901924494.78943</v>
      </c>
      <c r="Q68" s="9" t="n">
        <f aca="false">P68/$B$14*100</f>
        <v>115.172445540348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6975131120.27482</v>
      </c>
      <c r="F69" s="9" t="n">
        <f aca="false">E69/$B$14*100</f>
        <v>136.115416216503</v>
      </c>
      <c r="G69" s="10" t="n">
        <f aca="false">AVERAGE(E67:E70)/AVERAGE(E63:E66)-1</f>
        <v>0.0374374278657663</v>
      </c>
      <c r="H69" s="2" t="n">
        <f aca="false">H68</f>
        <v>52</v>
      </c>
      <c r="K69" s="9" t="n">
        <f aca="false">'High scenario'!AG72</f>
        <v>6615614407.7647</v>
      </c>
      <c r="L69" s="9" t="n">
        <f aca="false">K69/$B$14*100</f>
        <v>129.09966753504</v>
      </c>
      <c r="M69" s="10" t="n">
        <f aca="false">AVERAGE(K67:K70)/AVERAGE(K63:K66)-1</f>
        <v>0.0363649155399091</v>
      </c>
      <c r="O69" s="7" t="n">
        <f aca="false">O65+1</f>
        <v>2029</v>
      </c>
      <c r="P69" s="9" t="n">
        <f aca="false">'Low scenario'!AG72</f>
        <v>5917308618.10996</v>
      </c>
      <c r="Q69" s="9" t="n">
        <f aca="false">P69/$B$14*100</f>
        <v>115.472657294478</v>
      </c>
      <c r="R69" s="10" t="n">
        <f aca="false">AVERAGE(P67:P70)/AVERAGE(P63:P66)-1</f>
        <v>0.0143580608920997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7001867220.53715</v>
      </c>
      <c r="F70" s="9" t="n">
        <f aca="false">E70/$B$14*100</f>
        <v>136.63715485517</v>
      </c>
      <c r="G70" s="7"/>
      <c r="H70" s="2" t="n">
        <f aca="false">H69</f>
        <v>52</v>
      </c>
      <c r="K70" s="9" t="n">
        <f aca="false">'High scenario'!AG73</f>
        <v>6687766220.99891</v>
      </c>
      <c r="L70" s="9" t="n">
        <f aca="false">K70/$B$14*100</f>
        <v>130.507666025649</v>
      </c>
      <c r="M70" s="7"/>
      <c r="O70" s="7" t="n">
        <f aca="false">O66+1</f>
        <v>2029</v>
      </c>
      <c r="P70" s="9" t="n">
        <f aca="false">'Low scenario'!AG73</f>
        <v>5979089095.96433</v>
      </c>
      <c r="Q70" s="9" t="n">
        <f aca="false">P70/$B$14*100</f>
        <v>116.678265520645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6990934304.11285</v>
      </c>
      <c r="F71" s="6" t="n">
        <f aca="false">E71/$B$14*100</f>
        <v>136.423805680238</v>
      </c>
      <c r="G71" s="7"/>
      <c r="H71" s="2" t="n">
        <f aca="false">H70</f>
        <v>52</v>
      </c>
      <c r="K71" s="6" t="n">
        <f aca="false">'High scenario'!AG74</f>
        <v>6727252779.6894</v>
      </c>
      <c r="L71" s="6" t="n">
        <f aca="false">K71/$B$14*100</f>
        <v>131.278222059426</v>
      </c>
      <c r="M71" s="7"/>
      <c r="O71" s="5" t="n">
        <f aca="false">O67+1</f>
        <v>2030</v>
      </c>
      <c r="P71" s="6" t="n">
        <f aca="false">'Low scenario'!AG74</f>
        <v>5995235931.56284</v>
      </c>
      <c r="Q71" s="6" t="n">
        <f aca="false">P71/$B$14*100</f>
        <v>116.993361138229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7033357934.5603</v>
      </c>
      <c r="F72" s="9" t="n">
        <f aca="false">E72/$B$14*100</f>
        <v>137.251676872363</v>
      </c>
      <c r="G72" s="7"/>
      <c r="H72" s="2" t="n">
        <f aca="false">H71</f>
        <v>52</v>
      </c>
      <c r="K72" s="9" t="n">
        <f aca="false">'High scenario'!AG75</f>
        <v>6800120866.55821</v>
      </c>
      <c r="L72" s="9" t="n">
        <f aca="false">K72/$B$14*100</f>
        <v>132.700198191777</v>
      </c>
      <c r="M72" s="7"/>
      <c r="O72" s="7" t="n">
        <f aca="false">O68+1</f>
        <v>2030</v>
      </c>
      <c r="P72" s="9" t="n">
        <f aca="false">'Low scenario'!AG75</f>
        <v>6010104699.86811</v>
      </c>
      <c r="Q72" s="9" t="n">
        <f aca="false">P72/$B$14*100</f>
        <v>117.283516054545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7088530377.95345</v>
      </c>
      <c r="F73" s="9" t="n">
        <f aca="false">E73/$B$14*100</f>
        <v>138.328333349015</v>
      </c>
      <c r="G73" s="10" t="n">
        <f aca="false">AVERAGE(E71:E74)/AVERAGE(E67:E70)-1</f>
        <v>0.0179004640476002</v>
      </c>
      <c r="H73" s="2" t="n">
        <f aca="false">H72</f>
        <v>52</v>
      </c>
      <c r="K73" s="9" t="n">
        <f aca="false">'High scenario'!AG76</f>
        <v>6873330477.64887</v>
      </c>
      <c r="L73" s="9" t="n">
        <f aca="false">K73/$B$14*100</f>
        <v>134.128838960363</v>
      </c>
      <c r="M73" s="10" t="n">
        <f aca="false">AVERAGE(K71:K74)/AVERAGE(K67:K70)-1</f>
        <v>0.0350945100263518</v>
      </c>
      <c r="O73" s="7" t="n">
        <f aca="false">O69+1</f>
        <v>2030</v>
      </c>
      <c r="P73" s="9" t="n">
        <f aca="false">'Low scenario'!AG76</f>
        <v>6040560172.82938</v>
      </c>
      <c r="Q73" s="9" t="n">
        <f aca="false">P73/$B$14*100</f>
        <v>117.877835975807</v>
      </c>
      <c r="R73" s="10" t="n">
        <f aca="false">AVERAGE(P71:P74)/AVERAGE(P67:P70)-1</f>
        <v>0.0172433569660708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7133233335.50913</v>
      </c>
      <c r="F74" s="9" t="n">
        <f aca="false">E74/$B$14*100</f>
        <v>139.200684215096</v>
      </c>
      <c r="G74" s="7"/>
      <c r="H74" s="2" t="n">
        <f aca="false">H73</f>
        <v>52</v>
      </c>
      <c r="K74" s="9" t="n">
        <f aca="false">'High scenario'!AG77</f>
        <v>6948145667.77933</v>
      </c>
      <c r="L74" s="9" t="n">
        <f aca="false">K74/$B$14*100</f>
        <v>135.588811621568</v>
      </c>
      <c r="M74" s="7"/>
      <c r="O74" s="7" t="n">
        <f aca="false">O70+1</f>
        <v>2030</v>
      </c>
      <c r="P74" s="9" t="n">
        <f aca="false">'Low scenario'!AG77</f>
        <v>6072560688.52149</v>
      </c>
      <c r="Q74" s="9" t="n">
        <f aca="false">P74/$B$14*100</f>
        <v>118.502306460658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7166249187.26069</v>
      </c>
      <c r="F75" s="6" t="n">
        <f aca="false">E75/$B$14*100</f>
        <v>139.844968361933</v>
      </c>
      <c r="G75" s="7"/>
      <c r="H75" s="2" t="n">
        <f aca="false">H74</f>
        <v>52</v>
      </c>
      <c r="K75" s="6" t="n">
        <f aca="false">'High scenario'!AG78</f>
        <v>6969665745.98052</v>
      </c>
      <c r="L75" s="6" t="n">
        <f aca="false">K75/$B$14*100</f>
        <v>136.008762781031</v>
      </c>
      <c r="M75" s="7"/>
      <c r="O75" s="5" t="n">
        <f aca="false">O71+1</f>
        <v>2031</v>
      </c>
      <c r="P75" s="6" t="n">
        <f aca="false">'Low scenario'!AG78</f>
        <v>6094568551.10734</v>
      </c>
      <c r="Q75" s="6" t="n">
        <f aca="false">P75/$B$14*100</f>
        <v>118.931776433946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7237651019.04486</v>
      </c>
      <c r="F76" s="9" t="n">
        <f aca="false">E76/$B$14*100</f>
        <v>141.238331423406</v>
      </c>
      <c r="G76" s="7"/>
      <c r="H76" s="2" t="n">
        <f aca="false">H75</f>
        <v>52</v>
      </c>
      <c r="K76" s="9" t="n">
        <f aca="false">'High scenario'!AG79</f>
        <v>7009116372.23214</v>
      </c>
      <c r="L76" s="9" t="n">
        <f aca="false">K76/$B$14*100</f>
        <v>136.778617615248</v>
      </c>
      <c r="M76" s="7"/>
      <c r="O76" s="7" t="n">
        <f aca="false">O72+1</f>
        <v>2031</v>
      </c>
      <c r="P76" s="9" t="n">
        <f aca="false">'Low scenario'!AG79</f>
        <v>6095987225.66462</v>
      </c>
      <c r="Q76" s="9" t="n">
        <f aca="false">P76/$B$14*100</f>
        <v>118.959460999944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7267789511.3639</v>
      </c>
      <c r="F77" s="9" t="n">
        <f aca="false">E77/$B$14*100</f>
        <v>141.826465661374</v>
      </c>
      <c r="G77" s="10" t="n">
        <f aca="false">AVERAGE(E75:E78)/AVERAGE(E71:E74)-1</f>
        <v>0.0274490743656546</v>
      </c>
      <c r="H77" s="2" t="n">
        <f aca="false">H76</f>
        <v>52</v>
      </c>
      <c r="K77" s="9" t="n">
        <f aca="false">'High scenario'!AG80</f>
        <v>7042118227.67545</v>
      </c>
      <c r="L77" s="9" t="n">
        <f aca="false">K77/$B$14*100</f>
        <v>137.422628632693</v>
      </c>
      <c r="M77" s="10" t="n">
        <f aca="false">AVERAGE(K75:K78)/AVERAGE(K71:K74)-1</f>
        <v>0.0278740707015803</v>
      </c>
      <c r="O77" s="7" t="n">
        <f aca="false">O73+1</f>
        <v>2031</v>
      </c>
      <c r="P77" s="9" t="n">
        <f aca="false">'Low scenario'!AG80</f>
        <v>6110186110.00517</v>
      </c>
      <c r="Q77" s="9" t="n">
        <f aca="false">P77/$B$14*100</f>
        <v>119.236543540544</v>
      </c>
      <c r="R77" s="10" t="n">
        <f aca="false">AVERAGE(P75:P78)/AVERAGE(P71:P74)-1</f>
        <v>0.0138682128929526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7349694324.83289</v>
      </c>
      <c r="F78" s="9" t="n">
        <f aca="false">E78/$B$14*100</f>
        <v>143.424787984385</v>
      </c>
      <c r="G78" s="7"/>
      <c r="H78" s="2" t="n">
        <f aca="false">H77</f>
        <v>52</v>
      </c>
      <c r="K78" s="9" t="n">
        <f aca="false">'High scenario'!AG81</f>
        <v>7090273218.48778</v>
      </c>
      <c r="L78" s="9" t="n">
        <f aca="false">K78/$B$14*100</f>
        <v>138.36234381572</v>
      </c>
      <c r="M78" s="7"/>
      <c r="O78" s="7" t="n">
        <f aca="false">O74+1</f>
        <v>2031</v>
      </c>
      <c r="P78" s="9" t="n">
        <f aca="false">'Low scenario'!AG81</f>
        <v>6152199564.63706</v>
      </c>
      <c r="Q78" s="9" t="n">
        <f aca="false">P78/$B$14*100</f>
        <v>120.056410402586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7374560818.71987</v>
      </c>
      <c r="F79" s="6" t="n">
        <f aca="false">E79/$B$14*100</f>
        <v>143.910042398518</v>
      </c>
      <c r="G79" s="7"/>
      <c r="H79" s="2" t="n">
        <f aca="false">H78</f>
        <v>52</v>
      </c>
      <c r="K79" s="6" t="n">
        <f aca="false">'High scenario'!AG82</f>
        <v>7128424760.17362</v>
      </c>
      <c r="L79" s="6" t="n">
        <f aca="false">K79/$B$14*100</f>
        <v>139.106847809455</v>
      </c>
      <c r="M79" s="7"/>
      <c r="O79" s="5" t="n">
        <f aca="false">O75+1</f>
        <v>2032</v>
      </c>
      <c r="P79" s="6" t="n">
        <f aca="false">'Low scenario'!AG82</f>
        <v>6178222573.06238</v>
      </c>
      <c r="Q79" s="6" t="n">
        <f aca="false">P79/$B$14*100</f>
        <v>120.564233490345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7424144197.61683</v>
      </c>
      <c r="F80" s="9" t="n">
        <f aca="false">E80/$B$14*100</f>
        <v>144.877631701085</v>
      </c>
      <c r="G80" s="7"/>
      <c r="H80" s="2" t="n">
        <f aca="false">H79</f>
        <v>52</v>
      </c>
      <c r="K80" s="9" t="n">
        <f aca="false">'High scenario'!AG83</f>
        <v>7211310597.26923</v>
      </c>
      <c r="L80" s="9" t="n">
        <f aca="false">K80/$B$14*100</f>
        <v>140.72431420832</v>
      </c>
      <c r="M80" s="7"/>
      <c r="O80" s="7" t="n">
        <f aca="false">O76+1</f>
        <v>2032</v>
      </c>
      <c r="P80" s="9" t="n">
        <f aca="false">'Low scenario'!AG83</f>
        <v>6202389264.87337</v>
      </c>
      <c r="Q80" s="9" t="n">
        <f aca="false">P80/$B$14*100</f>
        <v>121.035831695125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7416930150.79393</v>
      </c>
      <c r="F81" s="9" t="n">
        <f aca="false">E81/$B$14*100</f>
        <v>144.736853991108</v>
      </c>
      <c r="G81" s="10" t="n">
        <f aca="false">AVERAGE(E79:E82)/AVERAGE(E75:E78)-1</f>
        <v>0.022711052345141</v>
      </c>
      <c r="H81" s="2" t="n">
        <f aca="false">H80</f>
        <v>52</v>
      </c>
      <c r="K81" s="9" t="n">
        <f aca="false">'High scenario'!AG84</f>
        <v>7242822009.44014</v>
      </c>
      <c r="L81" s="9" t="n">
        <f aca="false">K81/$B$14*100</f>
        <v>141.339240137202</v>
      </c>
      <c r="M81" s="10" t="n">
        <f aca="false">AVERAGE(K79:K82)/AVERAGE(K75:K78)-1</f>
        <v>0.0284742168398942</v>
      </c>
      <c r="O81" s="7" t="n">
        <f aca="false">O77+1</f>
        <v>2032</v>
      </c>
      <c r="P81" s="9" t="n">
        <f aca="false">'Low scenario'!AG84</f>
        <v>6208897558.38722</v>
      </c>
      <c r="Q81" s="9" t="n">
        <f aca="false">P81/$B$14*100</f>
        <v>121.162837061077</v>
      </c>
      <c r="R81" s="10" t="n">
        <f aca="false">AVERAGE(P79:P82)/AVERAGE(P75:P78)-1</f>
        <v>0.0155641521347272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7464855047.48943</v>
      </c>
      <c r="F82" s="9" t="n">
        <f aca="false">E82/$B$14*100</f>
        <v>145.672079028223</v>
      </c>
      <c r="G82" s="7"/>
      <c r="H82" s="2" t="n">
        <f aca="false">H81</f>
        <v>52</v>
      </c>
      <c r="K82" s="9" t="n">
        <f aca="false">'High scenario'!AG85</f>
        <v>7329059849.18885</v>
      </c>
      <c r="L82" s="9" t="n">
        <f aca="false">K82/$B$14*100</f>
        <v>143.022118816986</v>
      </c>
      <c r="M82" s="7"/>
      <c r="O82" s="7" t="n">
        <f aca="false">O78+1</f>
        <v>2032</v>
      </c>
      <c r="P82" s="9" t="n">
        <f aca="false">'Low scenario'!AG85</f>
        <v>6244021355.9826</v>
      </c>
      <c r="Q82" s="9" t="n">
        <f aca="false">P82/$B$14*100</f>
        <v>121.848256481352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7549571973.64846</v>
      </c>
      <c r="F83" s="6" t="n">
        <f aca="false">E83/$B$14*100</f>
        <v>147.325278009845</v>
      </c>
      <c r="G83" s="7"/>
      <c r="H83" s="2" t="n">
        <f aca="false">H82</f>
        <v>52</v>
      </c>
      <c r="K83" s="6" t="n">
        <f aca="false">'High scenario'!AG86</f>
        <v>7374225713.51409</v>
      </c>
      <c r="L83" s="6" t="n">
        <f aca="false">K83/$B$14*100</f>
        <v>143.903503025455</v>
      </c>
      <c r="M83" s="7"/>
      <c r="O83" s="5" t="n">
        <f aca="false">O79+1</f>
        <v>2033</v>
      </c>
      <c r="P83" s="6" t="n">
        <f aca="false">'Low scenario'!AG86</f>
        <v>6255270879.77418</v>
      </c>
      <c r="Q83" s="6" t="n">
        <f aca="false">P83/$B$14*100</f>
        <v>122.067784055347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7579899756.64775</v>
      </c>
      <c r="F84" s="9" t="n">
        <f aca="false">E84/$B$14*100</f>
        <v>147.917106139623</v>
      </c>
      <c r="G84" s="7"/>
      <c r="H84" s="2" t="n">
        <f aca="false">H83</f>
        <v>52</v>
      </c>
      <c r="K84" s="9" t="n">
        <f aca="false">'High scenario'!AG87</f>
        <v>7419784574.55803</v>
      </c>
      <c r="L84" s="9" t="n">
        <f aca="false">K84/$B$14*100</f>
        <v>144.792556324442</v>
      </c>
      <c r="M84" s="7"/>
      <c r="O84" s="7" t="n">
        <f aca="false">O80+1</f>
        <v>2033</v>
      </c>
      <c r="P84" s="9" t="n">
        <f aca="false">'Low scenario'!AG87</f>
        <v>6270614211.25743</v>
      </c>
      <c r="Q84" s="9" t="n">
        <f aca="false">P84/$B$14*100</f>
        <v>122.367199781729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7574170961.0582</v>
      </c>
      <c r="F85" s="9" t="n">
        <f aca="false">E85/$B$14*100</f>
        <v>147.805312198743</v>
      </c>
      <c r="G85" s="10" t="n">
        <f aca="false">AVERAGE(E83:E86)/AVERAGE(E79:E82)-1</f>
        <v>0.0231232398232664</v>
      </c>
      <c r="H85" s="2" t="n">
        <f aca="false">H84</f>
        <v>52</v>
      </c>
      <c r="K85" s="9" t="n">
        <f aca="false">'High scenario'!AG88</f>
        <v>7452636921.87524</v>
      </c>
      <c r="L85" s="9" t="n">
        <f aca="false">K85/$B$14*100</f>
        <v>145.43364978228</v>
      </c>
      <c r="M85" s="10" t="n">
        <f aca="false">AVERAGE(K83:K86)/AVERAGE(K79:K82)-1</f>
        <v>0.0300026223701617</v>
      </c>
      <c r="O85" s="7" t="n">
        <f aca="false">O81+1</f>
        <v>2033</v>
      </c>
      <c r="P85" s="9" t="n">
        <f aca="false">'Low scenario'!AG88</f>
        <v>6305447279.39484</v>
      </c>
      <c r="Q85" s="9" t="n">
        <f aca="false">P85/$B$14*100</f>
        <v>123.046945794509</v>
      </c>
      <c r="R85" s="10" t="n">
        <f aca="false">AVERAGE(P83:P86)/AVERAGE(P79:P82)-1</f>
        <v>0.0128499210617108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7663156616.57041</v>
      </c>
      <c r="F86" s="9" t="n">
        <f aca="false">E86/$B$14*100</f>
        <v>149.541812821955</v>
      </c>
      <c r="G86" s="7"/>
      <c r="H86" s="2" t="n">
        <f aca="false">H85</f>
        <v>52</v>
      </c>
      <c r="K86" s="9" t="n">
        <f aca="false">'High scenario'!AG89</f>
        <v>7532394339.56894</v>
      </c>
      <c r="L86" s="9" t="n">
        <f aca="false">K86/$B$14*100</f>
        <v>146.990066990578</v>
      </c>
      <c r="M86" s="7"/>
      <c r="O86" s="7" t="n">
        <f aca="false">O82+1</f>
        <v>2033</v>
      </c>
      <c r="P86" s="9" t="n">
        <f aca="false">'Low scenario'!AG89</f>
        <v>6321307291.72981</v>
      </c>
      <c r="Q86" s="9" t="n">
        <f aca="false">P86/$B$14*100</f>
        <v>123.356444231592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7676062545.36404</v>
      </c>
      <c r="F87" s="6" t="n">
        <f aca="false">E87/$B$14*100</f>
        <v>149.793664126126</v>
      </c>
      <c r="G87" s="7"/>
      <c r="H87" s="2" t="n">
        <f aca="false">H86</f>
        <v>52</v>
      </c>
      <c r="K87" s="6" t="n">
        <f aca="false">'High scenario'!AG90</f>
        <v>7590076753.97179</v>
      </c>
      <c r="L87" s="6" t="n">
        <f aca="false">K87/$B$14*100</f>
        <v>148.115704015808</v>
      </c>
      <c r="M87" s="7"/>
      <c r="O87" s="5" t="n">
        <f aca="false">O83+1</f>
        <v>2034</v>
      </c>
      <c r="P87" s="6" t="n">
        <f aca="false">'Low scenario'!AG90</f>
        <v>6347529912.82817</v>
      </c>
      <c r="Q87" s="6" t="n">
        <f aca="false">P87/$B$14*100</f>
        <v>123.868162638536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7700720316.24682</v>
      </c>
      <c r="F88" s="9" t="n">
        <f aca="false">E88/$B$14*100</f>
        <v>150.274845438536</v>
      </c>
      <c r="G88" s="7"/>
      <c r="H88" s="2" t="n">
        <f aca="false">H87</f>
        <v>52</v>
      </c>
      <c r="K88" s="9" t="n">
        <f aca="false">'High scenario'!AG91</f>
        <v>7644826184.77009</v>
      </c>
      <c r="L88" s="9" t="n">
        <f aca="false">K88/$B$14*100</f>
        <v>149.184105660483</v>
      </c>
      <c r="M88" s="7"/>
      <c r="O88" s="7" t="n">
        <f aca="false">O84+1</f>
        <v>2034</v>
      </c>
      <c r="P88" s="9" t="n">
        <f aca="false">'Low scenario'!AG91</f>
        <v>6360073355.95675</v>
      </c>
      <c r="Q88" s="9" t="n">
        <f aca="false">P88/$B$14*100</f>
        <v>124.112940256733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7761731644.22002</v>
      </c>
      <c r="F89" s="9" t="n">
        <f aca="false">E89/$B$14*100</f>
        <v>151.465444175362</v>
      </c>
      <c r="G89" s="10" t="n">
        <f aca="false">AVERAGE(E87:E90)/AVERAGE(E83:E86)-1</f>
        <v>0.0193930862993676</v>
      </c>
      <c r="H89" s="2" t="n">
        <f aca="false">H88</f>
        <v>52</v>
      </c>
      <c r="K89" s="9" t="n">
        <f aca="false">'High scenario'!AG92</f>
        <v>7709751249.61943</v>
      </c>
      <c r="L89" s="9" t="n">
        <f aca="false">K89/$B$14*100</f>
        <v>150.451078577905</v>
      </c>
      <c r="M89" s="10" t="n">
        <f aca="false">AVERAGE(K87:K90)/AVERAGE(K83:K86)-1</f>
        <v>0.0312256404153759</v>
      </c>
      <c r="O89" s="7" t="n">
        <f aca="false">O85+1</f>
        <v>2034</v>
      </c>
      <c r="P89" s="9" t="n">
        <f aca="false">'Low scenario'!AG92</f>
        <v>6365654083.93288</v>
      </c>
      <c r="Q89" s="9" t="n">
        <f aca="false">P89/$B$14*100</f>
        <v>124.221844748729</v>
      </c>
      <c r="R89" s="10" t="n">
        <f aca="false">AVERAGE(P87:P90)/AVERAGE(P83:P86)-1</f>
        <v>0.0122639390613717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7817190761.70811</v>
      </c>
      <c r="F90" s="9" t="n">
        <f aca="false">E90/$B$14*100</f>
        <v>152.54769492158</v>
      </c>
      <c r="G90" s="7"/>
      <c r="H90" s="2" t="n">
        <f aca="false">H89</f>
        <v>52</v>
      </c>
      <c r="K90" s="9" t="n">
        <f aca="false">'High scenario'!AG93</f>
        <v>7764257004.49473</v>
      </c>
      <c r="L90" s="9" t="n">
        <f aca="false">K90/$B$14*100</f>
        <v>151.514725036031</v>
      </c>
      <c r="M90" s="7"/>
      <c r="O90" s="7" t="n">
        <f aca="false">O86+1</f>
        <v>2034</v>
      </c>
      <c r="P90" s="9" t="n">
        <f aca="false">'Low scenario'!AG93</f>
        <v>6387852749.48779</v>
      </c>
      <c r="Q90" s="9" t="n">
        <f aca="false">P90/$B$14*100</f>
        <v>124.65503812522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7854192653.59839</v>
      </c>
      <c r="F91" s="6" t="n">
        <f aca="false">E91/$B$14*100</f>
        <v>153.269764202945</v>
      </c>
      <c r="G91" s="7"/>
      <c r="H91" s="2" t="n">
        <f aca="false">H90</f>
        <v>52</v>
      </c>
      <c r="K91" s="6" t="n">
        <f aca="false">'High scenario'!AG94</f>
        <v>7804062895.11676</v>
      </c>
      <c r="L91" s="6" t="n">
        <f aca="false">K91/$B$14*100</f>
        <v>152.291512637075</v>
      </c>
      <c r="M91" s="7"/>
      <c r="O91" s="5" t="n">
        <f aca="false">O87+1</f>
        <v>2035</v>
      </c>
      <c r="P91" s="6" t="n">
        <f aca="false">'Low scenario'!AG94</f>
        <v>6383205176.41024</v>
      </c>
      <c r="Q91" s="6" t="n">
        <f aca="false">P91/$B$14*100</f>
        <v>124.564343580137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7909302966.54115</v>
      </c>
      <c r="F92" s="9" t="n">
        <f aca="false">E92/$B$14*100</f>
        <v>154.345208241871</v>
      </c>
      <c r="G92" s="7"/>
      <c r="H92" s="2" t="n">
        <f aca="false">H91</f>
        <v>52</v>
      </c>
      <c r="K92" s="9" t="n">
        <f aca="false">'High scenario'!AG95</f>
        <v>7849235651.70296</v>
      </c>
      <c r="L92" s="9" t="n">
        <f aca="false">K92/$B$14*100</f>
        <v>153.173031343799</v>
      </c>
      <c r="M92" s="7"/>
      <c r="O92" s="7" t="n">
        <f aca="false">O88+1</f>
        <v>2035</v>
      </c>
      <c r="P92" s="9" t="n">
        <f aca="false">'Low scenario'!AG95</f>
        <v>6360299690.71984</v>
      </c>
      <c r="Q92" s="9" t="n">
        <f aca="false">P92/$B$14*100</f>
        <v>124.117357041156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7932907288.98079</v>
      </c>
      <c r="F93" s="9" t="n">
        <f aca="false">E93/$B$14*100</f>
        <v>154.805832152444</v>
      </c>
      <c r="G93" s="10" t="n">
        <f aca="false">AVERAGE(E91:E94)/AVERAGE(E87:E90)-1</f>
        <v>0.0238512132433384</v>
      </c>
      <c r="H93" s="2" t="n">
        <f aca="false">H92</f>
        <v>52</v>
      </c>
      <c r="K93" s="9" t="n">
        <f aca="false">'High scenario'!AG96</f>
        <v>7910379326.71987</v>
      </c>
      <c r="L93" s="9" t="n">
        <f aca="false">K93/$B$14*100</f>
        <v>154.366212752209</v>
      </c>
      <c r="M93" s="10" t="n">
        <f aca="false">AVERAGE(K91:K94)/AVERAGE(K87:K90)-1</f>
        <v>0.0271984806425594</v>
      </c>
      <c r="O93" s="7" t="n">
        <f aca="false">O89+1</f>
        <v>2035</v>
      </c>
      <c r="P93" s="9" t="n">
        <f aca="false">'Low scenario'!AG96</f>
        <v>6383194450.32013</v>
      </c>
      <c r="Q93" s="9" t="n">
        <f aca="false">P93/$B$14*100</f>
        <v>124.564134267051</v>
      </c>
      <c r="R93" s="10" t="n">
        <f aca="false">AVERAGE(P91:P94)/AVERAGE(P87:P90)-1</f>
        <v>0.00376963562160038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7997633485.85268</v>
      </c>
      <c r="F94" s="9" t="n">
        <f aca="false">E94/$B$14*100</f>
        <v>156.068924282959</v>
      </c>
      <c r="G94" s="7"/>
      <c r="H94" s="2" t="n">
        <f aca="false">H93</f>
        <v>52</v>
      </c>
      <c r="K94" s="9" t="n">
        <f aca="false">'High scenario'!AG97</f>
        <v>7980469045.94941</v>
      </c>
      <c r="L94" s="9" t="n">
        <f aca="false">K94/$B$14*100</f>
        <v>155.733970739969</v>
      </c>
      <c r="M94" s="7"/>
      <c r="O94" s="7" t="n">
        <f aca="false">O90+1</f>
        <v>2035</v>
      </c>
      <c r="P94" s="9" t="n">
        <f aca="false">'Low scenario'!AG97</f>
        <v>6430389892.36215</v>
      </c>
      <c r="Q94" s="9" t="n">
        <f aca="false">P94/$B$14*100</f>
        <v>125.485124442906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8033999398.37212</v>
      </c>
      <c r="F95" s="6" t="n">
        <f aca="false">E95/$B$14*100</f>
        <v>156.778582816013</v>
      </c>
      <c r="G95" s="7"/>
      <c r="H95" s="2" t="n">
        <f aca="false">H94</f>
        <v>52</v>
      </c>
      <c r="K95" s="6" t="n">
        <f aca="false">'High scenario'!AG98</f>
        <v>8056471134.51206</v>
      </c>
      <c r="L95" s="6" t="n">
        <f aca="false">K95/$B$14*100</f>
        <v>157.217104997898</v>
      </c>
      <c r="M95" s="7"/>
      <c r="O95" s="5" t="n">
        <f aca="false">O91+1</f>
        <v>2036</v>
      </c>
      <c r="P95" s="6" t="n">
        <f aca="false">'Low scenario'!AG98</f>
        <v>6450610429.41194</v>
      </c>
      <c r="Q95" s="6" t="n">
        <f aca="false">P95/$B$14*100</f>
        <v>125.879715851898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8089301159.57295</v>
      </c>
      <c r="F96" s="9" t="n">
        <f aca="false">E96/$B$14*100</f>
        <v>157.857762850562</v>
      </c>
      <c r="G96" s="7"/>
      <c r="H96" s="2" t="n">
        <f aca="false">H95</f>
        <v>52</v>
      </c>
      <c r="K96" s="9" t="n">
        <f aca="false">'High scenario'!AG99</f>
        <v>8121749155.96949</v>
      </c>
      <c r="L96" s="9" t="n">
        <f aca="false">K96/$B$14*100</f>
        <v>158.490965647577</v>
      </c>
      <c r="M96" s="7"/>
      <c r="O96" s="7" t="n">
        <f aca="false">O92+1</f>
        <v>2036</v>
      </c>
      <c r="P96" s="9" t="n">
        <f aca="false">'Low scenario'!AG99</f>
        <v>6448672139.22431</v>
      </c>
      <c r="Q96" s="9" t="n">
        <f aca="false">P96/$B$14*100</f>
        <v>125.841891304791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8149441951.95132</v>
      </c>
      <c r="F97" s="9" t="n">
        <f aca="false">E97/$B$14*100</f>
        <v>159.031373617874</v>
      </c>
      <c r="G97" s="10" t="n">
        <f aca="false">AVERAGE(E95:E98)/AVERAGE(E91:E94)-1</f>
        <v>0.0242910044720945</v>
      </c>
      <c r="H97" s="2" t="n">
        <f aca="false">H96</f>
        <v>52</v>
      </c>
      <c r="K97" s="9" t="n">
        <f aca="false">'High scenario'!AG100</f>
        <v>8175439386.21592</v>
      </c>
      <c r="L97" s="9" t="n">
        <f aca="false">K97/$B$14*100</f>
        <v>159.538697641533</v>
      </c>
      <c r="M97" s="10" t="n">
        <f aca="false">AVERAGE(K95:K98)/AVERAGE(K91:K94)-1</f>
        <v>0.0328243581459122</v>
      </c>
      <c r="O97" s="7" t="n">
        <f aca="false">O93+1</f>
        <v>2036</v>
      </c>
      <c r="P97" s="9" t="n">
        <f aca="false">'Low scenario'!AG100</f>
        <v>6475882404.5558</v>
      </c>
      <c r="Q97" s="9" t="n">
        <f aca="false">P97/$B$14*100</f>
        <v>126.372882984673</v>
      </c>
      <c r="R97" s="10" t="n">
        <f aca="false">AVERAGE(P95:P98)/AVERAGE(P91:P94)-1</f>
        <v>0.0135514942634056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8191173864.88563</v>
      </c>
      <c r="F98" s="9" t="n">
        <f aca="false">E98/$B$14*100</f>
        <v>159.845746365944</v>
      </c>
      <c r="G98" s="7"/>
      <c r="H98" s="2" t="n">
        <f aca="false">H97</f>
        <v>52</v>
      </c>
      <c r="K98" s="9" t="n">
        <f aca="false">'High scenario'!AG101</f>
        <v>8225903618.68412</v>
      </c>
      <c r="L98" s="9" t="n">
        <f aca="false">K98/$B$14*100</f>
        <v>160.52347626261</v>
      </c>
      <c r="M98" s="7"/>
      <c r="O98" s="7" t="n">
        <f aca="false">O94+1</f>
        <v>2036</v>
      </c>
      <c r="P98" s="9" t="n">
        <f aca="false">'Low scenario'!AG101</f>
        <v>6528260984.43642</v>
      </c>
      <c r="Q98" s="9" t="n">
        <f aca="false">P98/$B$14*100</f>
        <v>127.395018924248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8244418339.12607</v>
      </c>
      <c r="F99" s="6" t="n">
        <f aca="false">E99/$B$14*100</f>
        <v>160.884779704171</v>
      </c>
      <c r="G99" s="7"/>
      <c r="H99" s="2" t="n">
        <f aca="false">H98</f>
        <v>52</v>
      </c>
      <c r="K99" s="6" t="n">
        <f aca="false">'High scenario'!AG102</f>
        <v>8267372769.35049</v>
      </c>
      <c r="L99" s="6" t="n">
        <f aca="false">K99/$B$14*100</f>
        <v>161.332721365787</v>
      </c>
      <c r="M99" s="7"/>
      <c r="O99" s="5" t="n">
        <f aca="false">O95+1</f>
        <v>2037</v>
      </c>
      <c r="P99" s="6" t="n">
        <f aca="false">'Low scenario'!AG102</f>
        <v>6506040427.17078</v>
      </c>
      <c r="Q99" s="6" t="n">
        <f aca="false">P99/$B$14*100</f>
        <v>126.961398344417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8251329069.41387</v>
      </c>
      <c r="F100" s="9" t="n">
        <f aca="false">E100/$B$14*100</f>
        <v>161.019638377544</v>
      </c>
      <c r="G100" s="7"/>
      <c r="H100" s="2" t="n">
        <f aca="false">H99</f>
        <v>52</v>
      </c>
      <c r="K100" s="9" t="n">
        <f aca="false">'High scenario'!AG103</f>
        <v>8282422629.855</v>
      </c>
      <c r="L100" s="9" t="n">
        <f aca="false">K100/$B$14*100</f>
        <v>161.626410185574</v>
      </c>
      <c r="M100" s="7"/>
      <c r="O100" s="7" t="n">
        <f aca="false">O96+1</f>
        <v>2037</v>
      </c>
      <c r="P100" s="9" t="n">
        <f aca="false">'Low scenario'!AG103</f>
        <v>6496946217.58594</v>
      </c>
      <c r="Q100" s="9" t="n">
        <f aca="false">P100/$B$14*100</f>
        <v>126.78393040848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8278280636.59778</v>
      </c>
      <c r="F101" s="9" t="n">
        <f aca="false">E101/$B$14*100</f>
        <v>161.545581721356</v>
      </c>
      <c r="G101" s="10" t="n">
        <f aca="false">AVERAGE(E99:E102)/AVERAGE(E95:E98)-1</f>
        <v>0.0198146089210582</v>
      </c>
      <c r="H101" s="2" t="n">
        <f aca="false">H100</f>
        <v>52</v>
      </c>
      <c r="K101" s="9" t="n">
        <f aca="false">'High scenario'!AG104</f>
        <v>8347688719.0692</v>
      </c>
      <c r="L101" s="9" t="n">
        <f aca="false">K101/$B$14*100</f>
        <v>162.900037984827</v>
      </c>
      <c r="M101" s="10" t="n">
        <f aca="false">AVERAGE(K99:K102)/AVERAGE(K95:K98)-1</f>
        <v>0.0218419199953035</v>
      </c>
      <c r="O101" s="7" t="n">
        <f aca="false">O97+1</f>
        <v>2037</v>
      </c>
      <c r="P101" s="9" t="n">
        <f aca="false">'Low scenario'!AG104</f>
        <v>6545508935.98633</v>
      </c>
      <c r="Q101" s="9" t="n">
        <f aca="false">P101/$B$14*100</f>
        <v>127.731602145928</v>
      </c>
      <c r="R101" s="10" t="n">
        <f aca="false">AVERAGE(P99:P102)/AVERAGE(P95:P98)-1</f>
        <v>0.00827082847122362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8333148136.65654</v>
      </c>
      <c r="F102" s="9" t="n">
        <f aca="false">E102/$B$14*100</f>
        <v>162.616287415411</v>
      </c>
      <c r="G102" s="7"/>
      <c r="H102" s="2" t="n">
        <f aca="false">H101</f>
        <v>52</v>
      </c>
      <c r="K102" s="9" t="n">
        <f aca="false">'High scenario'!AG105</f>
        <v>8393679392.08655</v>
      </c>
      <c r="L102" s="9" t="n">
        <f aca="false">K102/$B$14*100</f>
        <v>163.797517830279</v>
      </c>
      <c r="M102" s="7"/>
      <c r="O102" s="7" t="n">
        <f aca="false">O98+1</f>
        <v>2037</v>
      </c>
      <c r="P102" s="9" t="n">
        <f aca="false">'Low scenario'!AG105</f>
        <v>6569173169.79802</v>
      </c>
      <c r="Q102" s="9" t="n">
        <f aca="false">P102/$B$14*100</f>
        <v>128.19339519027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8368257227.89786</v>
      </c>
      <c r="F103" s="6" t="n">
        <f aca="false">E103/$B$14*100</f>
        <v>163.301419850184</v>
      </c>
      <c r="G103" s="7"/>
      <c r="H103" s="2" t="n">
        <f aca="false">H102</f>
        <v>52</v>
      </c>
      <c r="K103" s="6" t="n">
        <f aca="false">'High scenario'!AG106</f>
        <v>8486023588.51375</v>
      </c>
      <c r="L103" s="6" t="n">
        <f aca="false">K103/$B$14*100</f>
        <v>165.59955832459</v>
      </c>
      <c r="M103" s="7"/>
      <c r="O103" s="5" t="n">
        <f aca="false">O99+1</f>
        <v>2038</v>
      </c>
      <c r="P103" s="6" t="n">
        <f aca="false">'Low scenario'!AG106</f>
        <v>6583789624.52763</v>
      </c>
      <c r="Q103" s="6" t="n">
        <f aca="false">P103/$B$14*100</f>
        <v>128.478626361531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8421056912.47095</v>
      </c>
      <c r="F104" s="9" t="n">
        <f aca="false">E104/$B$14*100</f>
        <v>164.331773390188</v>
      </c>
      <c r="G104" s="7"/>
      <c r="H104" s="2" t="n">
        <f aca="false">H103</f>
        <v>52</v>
      </c>
      <c r="K104" s="9" t="n">
        <f aca="false">'High scenario'!AG107</f>
        <v>8538291948.23387</v>
      </c>
      <c r="L104" s="9" t="n">
        <f aca="false">K104/$B$14*100</f>
        <v>166.619543385169</v>
      </c>
      <c r="M104" s="7"/>
      <c r="O104" s="7" t="n">
        <f aca="false">O100+1</f>
        <v>2038</v>
      </c>
      <c r="P104" s="9" t="n">
        <f aca="false">'Low scenario'!AG107</f>
        <v>6620100843.03624</v>
      </c>
      <c r="Q104" s="9" t="n">
        <f aca="false">P104/$B$14*100</f>
        <v>129.187217574427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8472157300.93955</v>
      </c>
      <c r="F105" s="9" t="n">
        <f aca="false">E105/$B$14*100</f>
        <v>165.328966206393</v>
      </c>
      <c r="G105" s="10" t="n">
        <f aca="false">AVERAGE(E103:E106)/AVERAGE(E99:E102)-1</f>
        <v>0.0206279495355215</v>
      </c>
      <c r="H105" s="2" t="n">
        <f aca="false">H104</f>
        <v>52</v>
      </c>
      <c r="K105" s="9" t="n">
        <f aca="false">'High scenario'!AG108</f>
        <v>8588409692.80867</v>
      </c>
      <c r="L105" s="9" t="n">
        <f aca="false">K105/$B$14*100</f>
        <v>167.597560506998</v>
      </c>
      <c r="M105" s="10" t="n">
        <f aca="false">AVERAGE(K103:K106)/AVERAGE(K99:K102)-1</f>
        <v>0.0289672223702515</v>
      </c>
      <c r="O105" s="7" t="n">
        <f aca="false">O101+1</f>
        <v>2038</v>
      </c>
      <c r="P105" s="9" t="n">
        <f aca="false">'Low scenario'!AG108</f>
        <v>6586810877.69609</v>
      </c>
      <c r="Q105" s="9" t="n">
        <f aca="false">P105/$B$14*100</f>
        <v>128.537584268619</v>
      </c>
      <c r="R105" s="10" t="n">
        <f aca="false">AVERAGE(P103:P106)/AVERAGE(P99:P102)-1</f>
        <v>0.0101348351693291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8528637900.02755</v>
      </c>
      <c r="F106" s="9" t="n">
        <f aca="false">E106/$B$14*100</f>
        <v>166.431150541061</v>
      </c>
      <c r="G106" s="7"/>
      <c r="H106" s="2" t="n">
        <f aca="false">H105</f>
        <v>52</v>
      </c>
      <c r="K106" s="9" t="n">
        <f aca="false">'High scenario'!AG109</f>
        <v>8642790817.17397</v>
      </c>
      <c r="L106" s="9" t="n">
        <f aca="false">K106/$B$14*100</f>
        <v>168.658774876974</v>
      </c>
      <c r="M106" s="7"/>
      <c r="O106" s="7" t="n">
        <f aca="false">O102+1</f>
        <v>2038</v>
      </c>
      <c r="P106" s="9" t="n">
        <f aca="false">'Low scenario'!AG109</f>
        <v>6591665673.07497</v>
      </c>
      <c r="Q106" s="9" t="n">
        <f aca="false">P106/$B$14*100</f>
        <v>128.632322630128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8544817144.73945</v>
      </c>
      <c r="F107" s="6" t="n">
        <f aca="false">E107/$B$14*100</f>
        <v>166.746878602663</v>
      </c>
      <c r="G107" s="7"/>
      <c r="H107" s="2" t="n">
        <f aca="false">H106</f>
        <v>52</v>
      </c>
      <c r="K107" s="6" t="n">
        <f aca="false">'High scenario'!AG110</f>
        <v>8686196932.7993</v>
      </c>
      <c r="L107" s="6" t="n">
        <f aca="false">K107/$B$14*100</f>
        <v>169.505818666232</v>
      </c>
      <c r="M107" s="7"/>
      <c r="O107" s="5" t="n">
        <f aca="false">O103+1</f>
        <v>2039</v>
      </c>
      <c r="P107" s="6" t="n">
        <f aca="false">'Low scenario'!AG110</f>
        <v>6606852483.66337</v>
      </c>
      <c r="Q107" s="6" t="n">
        <f aca="false">P107/$B$14*100</f>
        <v>128.928683947012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8578545379.51161</v>
      </c>
      <c r="F108" s="9" t="n">
        <f aca="false">E108/$B$14*100</f>
        <v>167.40506446829</v>
      </c>
      <c r="G108" s="7"/>
      <c r="H108" s="2" t="n">
        <f aca="false">H107</f>
        <v>52</v>
      </c>
      <c r="K108" s="9" t="n">
        <f aca="false">'High scenario'!AG111</f>
        <v>8736341215.67755</v>
      </c>
      <c r="L108" s="9" t="n">
        <f aca="false">K108/$B$14*100</f>
        <v>170.484353666815</v>
      </c>
      <c r="M108" s="7"/>
      <c r="O108" s="7" t="n">
        <f aca="false">O104+1</f>
        <v>2039</v>
      </c>
      <c r="P108" s="9" t="n">
        <f aca="false">'Low scenario'!AG111</f>
        <v>6634941319.91944</v>
      </c>
      <c r="Q108" s="9" t="n">
        <f aca="false">P108/$B$14*100</f>
        <v>129.476820400952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8645494664.16046</v>
      </c>
      <c r="F109" s="9" t="n">
        <f aca="false">E109/$B$14*100</f>
        <v>168.711538796621</v>
      </c>
      <c r="G109" s="10" t="n">
        <f aca="false">AVERAGE(E107:E110)/AVERAGE(E103:E106)-1</f>
        <v>0.0194497720872535</v>
      </c>
      <c r="H109" s="2" t="n">
        <f aca="false">H108</f>
        <v>52</v>
      </c>
      <c r="K109" s="9" t="n">
        <f aca="false">'High scenario'!AG112</f>
        <v>8823846506.19531</v>
      </c>
      <c r="L109" s="9" t="n">
        <f aca="false">K109/$B$14*100</f>
        <v>172.191965872893</v>
      </c>
      <c r="M109" s="10" t="n">
        <f aca="false">AVERAGE(K107:K110)/AVERAGE(K103:K106)-1</f>
        <v>0.0254776116235194</v>
      </c>
      <c r="O109" s="7" t="n">
        <f aca="false">O105+1</f>
        <v>2039</v>
      </c>
      <c r="P109" s="9" t="n">
        <f aca="false">'Low scenario'!AG112</f>
        <v>6659622960.26909</v>
      </c>
      <c r="Q109" s="9" t="n">
        <f aca="false">P109/$B$14*100</f>
        <v>129.958467511403</v>
      </c>
      <c r="R109" s="10" t="n">
        <f aca="false">AVERAGE(P107:P110)/AVERAGE(P103:P106)-1</f>
        <v>0.00659505509021474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8678462078.41677</v>
      </c>
      <c r="F110" s="9" t="n">
        <f aca="false">E110/$B$14*100</f>
        <v>169.354877715374</v>
      </c>
      <c r="G110" s="7"/>
      <c r="H110" s="2" t="n">
        <f aca="false">H109</f>
        <v>52</v>
      </c>
      <c r="K110" s="9" t="n">
        <f aca="false">'High scenario'!AG113</f>
        <v>8881880125.85993</v>
      </c>
      <c r="L110" s="9" t="n">
        <f aca="false">K110/$B$14*100</f>
        <v>173.324456453928</v>
      </c>
      <c r="M110" s="7"/>
      <c r="O110" s="7" t="n">
        <f aca="false">O106+1</f>
        <v>2039</v>
      </c>
      <c r="P110" s="9" t="n">
        <f aca="false">'Low scenario'!AG113</f>
        <v>6654943418.37921</v>
      </c>
      <c r="Q110" s="9" t="n">
        <f aca="false">P110/$B$14*100</f>
        <v>129.867149114507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8722562908.88876</v>
      </c>
      <c r="F111" s="6" t="n">
        <f aca="false">E111/$B$14*100</f>
        <v>170.215478439816</v>
      </c>
      <c r="G111" s="7"/>
      <c r="H111" s="2" t="n">
        <f aca="false">H110</f>
        <v>52</v>
      </c>
      <c r="K111" s="6" t="n">
        <f aca="false">'High scenario'!AG114</f>
        <v>8935373010.19661</v>
      </c>
      <c r="L111" s="6" t="n">
        <f aca="false">K111/$B$14*100</f>
        <v>174.368337363198</v>
      </c>
      <c r="M111" s="7"/>
      <c r="O111" s="5" t="n">
        <f aca="false">O107+1</f>
        <v>2040</v>
      </c>
      <c r="P111" s="6" t="n">
        <f aca="false">'Low scenario'!AG114</f>
        <v>6669125387.35333</v>
      </c>
      <c r="Q111" s="6" t="n">
        <f aca="false">P111/$B$14*100</f>
        <v>130.14390156208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8714154419.49012</v>
      </c>
      <c r="F112" s="9" t="n">
        <f aca="false">E112/$B$14*100</f>
        <v>170.051391913769</v>
      </c>
      <c r="G112" s="7"/>
      <c r="H112" s="2" t="n">
        <f aca="false">H111</f>
        <v>52</v>
      </c>
      <c r="K112" s="9" t="n">
        <f aca="false">'High scenario'!AG115</f>
        <v>9031588457.24789</v>
      </c>
      <c r="L112" s="9" t="n">
        <f aca="false">K112/$B$14*100</f>
        <v>176.245922944891</v>
      </c>
      <c r="M112" s="7"/>
      <c r="O112" s="7" t="n">
        <f aca="false">O108+1</f>
        <v>2040</v>
      </c>
      <c r="P112" s="9" t="n">
        <f aca="false">'Low scenario'!AG115</f>
        <v>6633071876.5703</v>
      </c>
      <c r="Q112" s="9" t="n">
        <f aca="false">P112/$B$14*100</f>
        <v>129.440339357775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8739373903.99215</v>
      </c>
      <c r="F113" s="9" t="n">
        <f aca="false">E113/$B$14*100</f>
        <v>170.543534723785</v>
      </c>
      <c r="G113" s="10" t="n">
        <f aca="false">AVERAGE(E111:E114)/AVERAGE(E107:E110)-1</f>
        <v>0.0161344043321063</v>
      </c>
      <c r="H113" s="2" t="n">
        <f aca="false">H112</f>
        <v>52</v>
      </c>
      <c r="K113" s="9" t="n">
        <f aca="false">'High scenario'!AG116</f>
        <v>9076390515.56784</v>
      </c>
      <c r="L113" s="9" t="n">
        <f aca="false">K113/$B$14*100</f>
        <v>177.120207701754</v>
      </c>
      <c r="M113" s="10" t="n">
        <f aca="false">AVERAGE(K111:K114)/AVERAGE(K107:K110)-1</f>
        <v>0.0287522589665818</v>
      </c>
      <c r="O113" s="7" t="n">
        <f aca="false">O109+1</f>
        <v>2040</v>
      </c>
      <c r="P113" s="9" t="n">
        <f aca="false">'Low scenario'!AG116</f>
        <v>6658714187.00248</v>
      </c>
      <c r="Q113" s="9" t="n">
        <f aca="false">P113/$B$14*100</f>
        <v>129.94073335712</v>
      </c>
      <c r="R113" s="10" t="n">
        <f aca="false">AVERAGE(P111:P114)/AVERAGE(P107:P110)-1</f>
        <v>0.00251677900175862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8827015011.66543</v>
      </c>
      <c r="F114" s="9" t="n">
        <f aca="false">E114/$B$14*100</f>
        <v>172.253797318555</v>
      </c>
      <c r="G114" s="7"/>
      <c r="H114" s="2" t="n">
        <f aca="false">H113</f>
        <v>52</v>
      </c>
      <c r="K114" s="9" t="n">
        <f aca="false">'High scenario'!AG117</f>
        <v>9094929763.53627</v>
      </c>
      <c r="L114" s="9" t="n">
        <f aca="false">K114/$B$14*100</f>
        <v>177.481989782986</v>
      </c>
      <c r="M114" s="7"/>
      <c r="O114" s="7" t="n">
        <f aca="false">O110+1</f>
        <v>2040</v>
      </c>
      <c r="P114" s="9" t="n">
        <f aca="false">'Low scenario'!AG117</f>
        <v>6662285220.97478</v>
      </c>
      <c r="Q114" s="9" t="n">
        <f aca="false">P114/$B$14*100</f>
        <v>130.010419900223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33" activeCellId="0" sqref="D33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0.00115825366281495</v>
      </c>
      <c r="D25" s="108" t="n">
        <f aca="false">C25</f>
        <v>0.00115825366281495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-0.0116326054864974</v>
      </c>
      <c r="D26" s="108" t="n">
        <f aca="false">C26</f>
        <v>-0.0116326054864974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-0.0153553270012792</v>
      </c>
      <c r="D27" s="100" t="n">
        <f aca="false">'Central scenario'!BO5+SUM($C107:$J107)-$H107-$F107-SUM($K107:$R107)</f>
        <v>-0.0191993725951131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-0.0181350082849173</v>
      </c>
      <c r="D28" s="100" t="n">
        <f aca="false">'Central scenario'!BO6+SUM($C108:$J108)-$H108-$F108-SUM($K108:$R108)</f>
        <v>-0.0260033305924488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-0.00940171634005801</v>
      </c>
      <c r="D29" s="100" t="n">
        <f aca="false">'Central scenario'!BO7+SUM($C109:$J109)-$F109-SUM($K109:$R109)</f>
        <v>-0.0218958842952716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-0.0141573016509923</v>
      </c>
      <c r="D30" s="100" t="n">
        <f aca="false">'Central scenario'!$BO8+SUM($D$113:$J$113)-SUM($K$113:$Q$113)-$I$113*12/15</f>
        <v>-0.0274641947295016</v>
      </c>
      <c r="E30" s="102" t="n">
        <f aca="false">'Low scenario'!$AL8+SUM($D$113:$J$113)-SUM($K$113:$Q$113)</f>
        <v>-0.0141070279885539</v>
      </c>
      <c r="F30" s="102" t="n">
        <f aca="false">'Low scenario'!$BO8+SUM($D$113:$J$113)-SUM($K$113:$Q$113)-$I$113*12/15</f>
        <v>-0.0274139210670632</v>
      </c>
      <c r="G30" s="102" t="n">
        <f aca="false">'High scenario'!$AL8+SUM($D$113:$J$113)-SUM($K$113:$Q$113)</f>
        <v>-0.0148023075176839</v>
      </c>
      <c r="H30" s="102" t="n">
        <f aca="false">'High scenario'!$BO8+SUM($D$113:$J$113)-SUM($K$113:$Q$113)-$I$113*12/15</f>
        <v>-0.0281042447231615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-0.0281104259601983</v>
      </c>
      <c r="D31" s="100" t="n">
        <f aca="false">'Central scenario'!$BO9+F126</f>
        <v>-0.0437728438855406</v>
      </c>
      <c r="E31" s="102" t="n">
        <f aca="false">'Low scenario'!$AL9+SUM($D$113:$J$113)-SUM($K$113:$Q$113)</f>
        <v>-0.0278046545070759</v>
      </c>
      <c r="F31" s="102" t="n">
        <f aca="false">'Low scenario'!$BO9+SUM($D$113:$J$113)-SUM($K$113:$Q$113)-$I$113+$I$115</f>
        <v>-0.0447414145291115</v>
      </c>
      <c r="G31" s="102" t="n">
        <f aca="false">'High scenario'!$AL9+SUM($D$113:$J$113)-SUM($K$113:$Q$113)</f>
        <v>-0.0299226598728411</v>
      </c>
      <c r="H31" s="102" t="n">
        <f aca="false">'High scenario'!$BO9+SUM($D$113:$J$113)-SUM($K$113:$Q$113)-$I$113+$I$115</f>
        <v>-0.0468285996861148</v>
      </c>
      <c r="I31" s="102"/>
    </row>
    <row r="32" customFormat="false" ht="12.8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-0.0295736114906168</v>
      </c>
      <c r="D32" s="100" t="n">
        <f aca="false">'Central scenario'!$BO10+F127</f>
        <v>-0.04427287918819</v>
      </c>
      <c r="E32" s="102" t="n">
        <f aca="false">'Low scenario'!$AL10+SUM($D$113:$J$113)-SUM($K$113:$Q$113)</f>
        <v>-0.0275851291077037</v>
      </c>
      <c r="F32" s="102" t="n">
        <f aca="false">'Low scenario'!$BO10+SUM($D$113:$J$113)-SUM($K$113:$Q$113)-$I$113+$I$115</f>
        <v>-0.0448637659971834</v>
      </c>
      <c r="G32" s="102" t="n">
        <f aca="false">'High scenario'!$AL10+SUM($D$113:$J$113)-SUM($K$113:$Q$113)</f>
        <v>-0.0263643520590596</v>
      </c>
      <c r="H32" s="102" t="n">
        <f aca="false">'High scenario'!$BO10+SUM($D$113:$J$113)-SUM($K$113:$Q$113)-$I$113+$I$115</f>
        <v>-0.0436701008484178</v>
      </c>
      <c r="I32" s="102"/>
    </row>
    <row r="33" customFormat="false" ht="12.8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-0.0295626329187087</v>
      </c>
      <c r="D33" s="100" t="n">
        <f aca="false">'Central scenario'!$BO11+F128</f>
        <v>-0.0442918923927029</v>
      </c>
      <c r="E33" s="102" t="n">
        <f aca="false">'Low scenario'!$AL11+SUM($D$113:$J$113)-SUM($K$113:$Q$113)</f>
        <v>-0.0293401460211204</v>
      </c>
      <c r="F33" s="102" t="n">
        <f aca="false">'Low scenario'!$BO11+SUM($D$113:$J$113)-SUM($K$113:$Q$113)-$I$113+$I$115</f>
        <v>-0.0469382982203367</v>
      </c>
      <c r="G33" s="102" t="n">
        <f aca="false">'High scenario'!$AL11+SUM($D$113:$J$113)-SUM($K$113:$Q$113)</f>
        <v>-0.0256613339218969</v>
      </c>
      <c r="H33" s="102" t="n">
        <f aca="false">'High scenario'!$BO11+SUM($D$113:$J$113)-SUM($K$113:$Q$113)-$I$113+$I$115</f>
        <v>-0.0433559360000869</v>
      </c>
      <c r="I33" s="102"/>
    </row>
    <row r="34" customFormat="false" ht="12.8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-0.0272805316661275</v>
      </c>
      <c r="D34" s="100" t="n">
        <f aca="false">'Central scenario'!$BO12+F129</f>
        <v>-0.04203377883633</v>
      </c>
      <c r="E34" s="102" t="n">
        <f aca="false">'Low scenario'!$AL12+SUM($D$113:$J$113)-SUM($K$113:$Q$113)</f>
        <v>-0.0277139469673906</v>
      </c>
      <c r="F34" s="102" t="n">
        <f aca="false">'Low scenario'!$BO12+SUM($D$113:$J$113)-SUM($K$113:$Q$113)-$I$113+$I$115</f>
        <v>-0.0455884530121518</v>
      </c>
      <c r="G34" s="102" t="n">
        <f aca="false">'High scenario'!$AL12+SUM($D$113:$J$113)-SUM($K$113:$Q$113)</f>
        <v>-0.023186524427341</v>
      </c>
      <c r="H34" s="102" t="n">
        <f aca="false">'High scenario'!$BO12+SUM($D$113:$J$113)-SUM($K$113:$Q$113)-$I$113+$I$115</f>
        <v>-0.0411475362328817</v>
      </c>
      <c r="I34" s="102"/>
    </row>
    <row r="35" customFormat="false" ht="12.8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-0.026325756876308</v>
      </c>
      <c r="D35" s="103" t="n">
        <f aca="false">'Central scenario'!$BO13+F130</f>
        <v>-0.0412469938436149</v>
      </c>
      <c r="E35" s="102" t="n">
        <f aca="false">'Low scenario'!$AL13+SUM($D$113:$J$113)-SUM($K$113:$Q$113)</f>
        <v>-0.0267317235346979</v>
      </c>
      <c r="F35" s="102" t="n">
        <f aca="false">'Low scenario'!$BO13+SUM($D$113:$J$113)-SUM($K$113:$Q$113)-$I$113+$I$115</f>
        <v>-0.0449121974788432</v>
      </c>
      <c r="G35" s="102" t="n">
        <f aca="false">'High scenario'!$AL13+SUM($D$113:$J$113)-SUM($K$113:$Q$113)</f>
        <v>-0.0204634322906082</v>
      </c>
      <c r="H35" s="102" t="n">
        <f aca="false">'High scenario'!$BO13+SUM($D$113:$J$113)-SUM($K$113:$Q$113)-$I$113+$I$115</f>
        <v>-0.0387324138076422</v>
      </c>
      <c r="I35" s="102"/>
    </row>
    <row r="36" customFormat="false" ht="12.8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-0.0243716533755046</v>
      </c>
      <c r="D36" s="104" t="n">
        <f aca="false">'Central scenario'!$BO14+F131</f>
        <v>-0.0400123692349733</v>
      </c>
      <c r="E36" s="102" t="n">
        <f aca="false">'Low scenario'!$AL14+SUM($D$113:$J$113)-SUM($K$113:$Q$113)</f>
        <v>-0.0263114732038147</v>
      </c>
      <c r="F36" s="102" t="n">
        <f aca="false">'Low scenario'!$BO14+SUM($D$113:$J$113)-SUM($K$113:$Q$113)-$I$113+$I$115</f>
        <v>-0.0454994502527378</v>
      </c>
      <c r="G36" s="102" t="n">
        <f aca="false">'High scenario'!$AL14+SUM($D$113:$J$113)-SUM($K$113:$Q$113)</f>
        <v>-0.0181291515826261</v>
      </c>
      <c r="H36" s="102" t="n">
        <f aca="false">'High scenario'!$BO14+SUM($D$113:$J$113)-SUM($K$113:$Q$113)-$I$113+$I$115</f>
        <v>-0.0372150948770472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-0.0172451027160712</v>
      </c>
      <c r="D37" s="105" t="n">
        <f aca="false">'Central scenario'!$BO15+SUM($D$113:$J$113)-SUM($K$113:$Q$113)-$I$113+$I$115</f>
        <v>-0.0369961114030348</v>
      </c>
      <c r="E37" s="102" t="n">
        <f aca="false">'Low scenario'!$AL15+SUM($D$113:$J$113)-SUM($K$113:$Q$113)</f>
        <v>-0.0260814942810914</v>
      </c>
      <c r="F37" s="102" t="n">
        <f aca="false">'Low scenario'!$BO15+SUM($D$113:$J$113)-SUM($K$113:$Q$113)-$I$113+$I$115</f>
        <v>-0.0464216671749037</v>
      </c>
      <c r="G37" s="102" t="n">
        <f aca="false">'High scenario'!$AL15+SUM($D$113:$J$113)-SUM($K$113:$Q$113)</f>
        <v>-0.015601151111874</v>
      </c>
      <c r="H37" s="102" t="n">
        <f aca="false">'High scenario'!$BO15+SUM($D$113:$J$113)-SUM($K$113:$Q$113)-$I$113+$I$115</f>
        <v>-0.0358862567105533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-0.016075819086914</v>
      </c>
      <c r="D38" s="105" t="n">
        <f aca="false">'Central scenario'!$BO16+SUM($D$113:$J$113)-SUM($K$113:$Q$113)-$I$113+$I$115</f>
        <v>-0.0366091213731389</v>
      </c>
      <c r="E38" s="102" t="n">
        <f aca="false">'Low scenario'!$AL16+SUM($D$113:$J$113)-SUM($K$113:$Q$113)</f>
        <v>-0.023480751392104</v>
      </c>
      <c r="F38" s="102" t="n">
        <f aca="false">'Low scenario'!$BO16+SUM($D$113:$J$113)-SUM($K$113:$Q$113)-$I$113+$I$115</f>
        <v>-0.0448347821747124</v>
      </c>
      <c r="G38" s="102" t="n">
        <f aca="false">'High scenario'!$AL16+SUM($D$113:$J$113)-SUM($K$113:$Q$113)</f>
        <v>-0.0135622769353652</v>
      </c>
      <c r="H38" s="102" t="n">
        <f aca="false">'High scenario'!$BO16+SUM($D$113:$J$113)-SUM($K$113:$Q$113)-$I$113+$I$115</f>
        <v>-0.0347368287860187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-0.0140780004189144</v>
      </c>
      <c r="D39" s="105" t="n">
        <f aca="false">'Central scenario'!$BO17+SUM($D$113:$J$113)-SUM($K$113:$Q$113)-$I$113+$I$115</f>
        <v>-0.0353657331330716</v>
      </c>
      <c r="E39" s="102" t="n">
        <f aca="false">'Low scenario'!$AL17+SUM($D$113:$J$113)-SUM($K$113:$Q$113)</f>
        <v>-0.0218419743821623</v>
      </c>
      <c r="F39" s="102" t="n">
        <f aca="false">'Low scenario'!$BO17+SUM($D$113:$J$113)-SUM($K$113:$Q$113)-$I$113+$I$115</f>
        <v>-0.0442804368615425</v>
      </c>
      <c r="G39" s="102" t="n">
        <f aca="false">'High scenario'!$AL17+SUM($D$113:$J$113)-SUM($K$113:$Q$113)</f>
        <v>-0.0101918208124301</v>
      </c>
      <c r="H39" s="102" t="n">
        <f aca="false">'High scenario'!$BO17+SUM($D$113:$J$113)-SUM($K$113:$Q$113)-$I$113+$I$115</f>
        <v>-0.0320131495009726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-0.0108734720566249</v>
      </c>
      <c r="D40" s="104" t="n">
        <f aca="false">'Central scenario'!$BO18+SUM($D$113:$J$113)-SUM($K$113:$Q$113)-$I$113+$I$115</f>
        <v>-0.0328754723045825</v>
      </c>
      <c r="E40" s="102" t="n">
        <f aca="false">'Low scenario'!$AL18+SUM($D$113:$J$113)-SUM($K$113:$Q$113)</f>
        <v>-0.0211524003999325</v>
      </c>
      <c r="F40" s="102" t="n">
        <f aca="false">'Low scenario'!$BO18+SUM($D$113:$J$113)-SUM($K$113:$Q$113)-$I$113+$I$115</f>
        <v>-0.0444679093182697</v>
      </c>
      <c r="G40" s="102" t="n">
        <f aca="false">'High scenario'!$AL18+SUM($D$113:$J$113)-SUM($K$113:$Q$113)</f>
        <v>-0.00686959136989192</v>
      </c>
      <c r="H40" s="102" t="n">
        <f aca="false">'High scenario'!$BO18+SUM($D$113:$J$113)-SUM($K$113:$Q$113)-$I$113+$I$115</f>
        <v>-0.0293086301628289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-0.00959422831608491</v>
      </c>
      <c r="D41" s="105" t="n">
        <f aca="false">'Central scenario'!$BO19+SUM($D$113:$J$113)-SUM($K$113:$Q$113)-$I$113+$I$115</f>
        <v>-0.0323383447289142</v>
      </c>
      <c r="E41" s="102" t="n">
        <f aca="false">'Low scenario'!$AL19+SUM($D$113:$J$113)-SUM($K$113:$Q$113)</f>
        <v>-0.0202972252150163</v>
      </c>
      <c r="F41" s="102" t="n">
        <f aca="false">'Low scenario'!$BO19+SUM($D$113:$J$113)-SUM($K$113:$Q$113)-$I$113+$I$115</f>
        <v>-0.0442802183003345</v>
      </c>
      <c r="G41" s="102" t="n">
        <f aca="false">'High scenario'!$AL19+SUM($D$113:$J$113)-SUM($K$113:$Q$113)</f>
        <v>-0.00362789680832958</v>
      </c>
      <c r="H41" s="102" t="n">
        <f aca="false">'High scenario'!$BO19+SUM($D$113:$J$113)-SUM($K$113:$Q$113)-$I$113+$I$115</f>
        <v>-0.0266116505985458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-0.00762947910159959</v>
      </c>
      <c r="D42" s="105" t="n">
        <f aca="false">'Central scenario'!$BO20+SUM($D$113:$J$113)-SUM($K$113:$Q$113)-$I$113+$I$115</f>
        <v>-0.0307017570230838</v>
      </c>
      <c r="E42" s="102" t="n">
        <f aca="false">'Low scenario'!$AL20+SUM($D$113:$J$113)-SUM($K$113:$Q$113)</f>
        <v>-0.0197183815056614</v>
      </c>
      <c r="F42" s="102" t="n">
        <f aca="false">'Low scenario'!$BO20+SUM($D$113:$J$113)-SUM($K$113:$Q$113)-$I$113+$I$115</f>
        <v>-0.0443421720784534</v>
      </c>
      <c r="G42" s="102" t="n">
        <f aca="false">'High scenario'!$AL20+SUM($D$113:$J$113)-SUM($K$113:$Q$113)</f>
        <v>-0.00158513470417134</v>
      </c>
      <c r="H42" s="102" t="n">
        <f aca="false">'High scenario'!$BO20+SUM($D$113:$J$113)-SUM($K$113:$Q$113)-$I$113+$I$115</f>
        <v>-0.0250585234330453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-0.00631963488932261</v>
      </c>
      <c r="D43" s="105" t="n">
        <f aca="false">'Central scenario'!$BO21+SUM($D$113:$J$113)-SUM($K$113:$Q$113)-$I$113+$I$115</f>
        <v>-0.0301393347058404</v>
      </c>
      <c r="E43" s="102" t="n">
        <f aca="false">'Low scenario'!$AL21+SUM($D$113:$J$113)-SUM($K$113:$Q$113)</f>
        <v>-0.0184789419991548</v>
      </c>
      <c r="F43" s="102" t="n">
        <f aca="false">'Low scenario'!$BO21+SUM($D$113:$J$113)-SUM($K$113:$Q$113)-$I$113+$I$115</f>
        <v>-0.0439492588910623</v>
      </c>
      <c r="G43" s="102" t="n">
        <f aca="false">'High scenario'!$AL21+SUM($D$113:$J$113)-SUM($K$113:$Q$113)</f>
        <v>-0.000347865292403392</v>
      </c>
      <c r="H43" s="102" t="n">
        <f aca="false">'High scenario'!$BO21+SUM($D$113:$J$113)-SUM($K$113:$Q$113)-$I$113+$I$115</f>
        <v>-0.0244480888810459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-0.00470574310499314</v>
      </c>
      <c r="D44" s="104" t="n">
        <f aca="false">'Central scenario'!$BO22+SUM($D$113:$J$113)-SUM($K$113:$Q$113)-$I$113+$I$115</f>
        <v>-0.0293395009080273</v>
      </c>
      <c r="E44" s="102" t="n">
        <f aca="false">'Low scenario'!$AL22+SUM($D$113:$J$113)-SUM($K$113:$Q$113)</f>
        <v>-0.0173776259472921</v>
      </c>
      <c r="F44" s="102" t="n">
        <f aca="false">'Low scenario'!$BO22+SUM($D$113:$J$113)-SUM($K$113:$Q$113)-$I$113+$I$115</f>
        <v>-0.0437079091547454</v>
      </c>
      <c r="G44" s="102" t="n">
        <f aca="false">'High scenario'!$AL22+SUM($D$113:$J$113)-SUM($K$113:$Q$113)</f>
        <v>0.00136593413586784</v>
      </c>
      <c r="H44" s="102" t="n">
        <f aca="false">'High scenario'!$BO22+SUM($D$113:$J$113)-SUM($K$113:$Q$113)-$I$113+$I$115</f>
        <v>-0.0231681793255826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-0.0035284280169304</v>
      </c>
      <c r="D45" s="105" t="n">
        <f aca="false">'Central scenario'!$BO23+SUM($D$113:$J$113)-SUM($K$113:$Q$113)-$I$113+$I$115</f>
        <v>-0.0287940178093631</v>
      </c>
      <c r="E45" s="102" t="n">
        <f aca="false">'Low scenario'!$AL23+SUM($D$113:$J$113)-SUM($K$113:$Q$113)</f>
        <v>-0.0170790559259712</v>
      </c>
      <c r="F45" s="102" t="n">
        <f aca="false">'Low scenario'!$BO23+SUM($D$113:$J$113)-SUM($K$113:$Q$113)-$I$113+$I$115</f>
        <v>-0.0439144559204147</v>
      </c>
      <c r="G45" s="102" t="n">
        <f aca="false">'High scenario'!$AL23+SUM($D$113:$J$113)-SUM($K$113:$Q$113)</f>
        <v>0.00346118717703078</v>
      </c>
      <c r="H45" s="102" t="n">
        <f aca="false">'High scenario'!$BO23+SUM($D$113:$J$113)-SUM($K$113:$Q$113)-$I$113+$I$115</f>
        <v>-0.0216151779708796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-0.00143871486611001</v>
      </c>
      <c r="D46" s="105" t="n">
        <f aca="false">'Central scenario'!$BO24+SUM($D$113:$J$113)-SUM($K$113:$Q$113)-$I$113+$I$115</f>
        <v>-0.0272263211495549</v>
      </c>
      <c r="E46" s="102" t="n">
        <f aca="false">'Low scenario'!$AL24+SUM($D$113:$J$113)-SUM($K$113:$Q$113)</f>
        <v>-0.0171496306683764</v>
      </c>
      <c r="F46" s="102" t="n">
        <f aca="false">'Low scenario'!$BO24+SUM($D$113:$J$113)-SUM($K$113:$Q$113)-$I$113+$I$115</f>
        <v>-0.0448203466065982</v>
      </c>
      <c r="G46" s="102" t="n">
        <f aca="false">'High scenario'!$AL24+SUM($D$113:$J$113)-SUM($K$113:$Q$113)</f>
        <v>0.00536509873483334</v>
      </c>
      <c r="H46" s="102" t="n">
        <f aca="false">'High scenario'!$BO24+SUM($D$113:$J$113)-SUM($K$113:$Q$113)-$I$113+$I$115</f>
        <v>-0.0201439206967694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0.000470086456203601</v>
      </c>
      <c r="D47" s="105" t="n">
        <f aca="false">'Central scenario'!$BO25+SUM($D$113:$J$113)-SUM($K$113:$Q$113)-$I$113+$I$115</f>
        <v>-0.0258071228648487</v>
      </c>
      <c r="E47" s="102" t="n">
        <f aca="false">'Low scenario'!$AL25+SUM($D$113:$J$113)-SUM($K$113:$Q$113)</f>
        <v>-0.0154898069795234</v>
      </c>
      <c r="F47" s="102" t="n">
        <f aca="false">'Low scenario'!$BO25+SUM($D$113:$J$113)-SUM($K$113:$Q$113)-$I$113+$I$115</f>
        <v>-0.0439295548550257</v>
      </c>
      <c r="G47" s="102" t="n">
        <f aca="false">'High scenario'!$AL25+SUM($D$113:$J$113)-SUM($K$113:$Q$113)</f>
        <v>0.00766225360298522</v>
      </c>
      <c r="H47" s="102" t="n">
        <f aca="false">'High scenario'!$BO25+SUM($D$113:$J$113)-SUM($K$113:$Q$113)-$I$113+$I$115</f>
        <v>-0.0181802554960707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0.0017082031199372</v>
      </c>
      <c r="D48" s="104" t="n">
        <f aca="false">'Central scenario'!$BO26+SUM($D$113:$J$113)-SUM($K$113:$Q$113)-$I$113+$I$115</f>
        <v>-0.0252320617873668</v>
      </c>
      <c r="E48" s="102" t="n">
        <f aca="false">'Low scenario'!$AL26+SUM($D$113:$J$113)-SUM($K$113:$Q$113)</f>
        <v>-0.0150195406542528</v>
      </c>
      <c r="F48" s="102" t="n">
        <f aca="false">'Low scenario'!$BO26+SUM($D$113:$J$113)-SUM($K$113:$Q$113)-$I$113+$I$115</f>
        <v>-0.0442555930422204</v>
      </c>
      <c r="G48" s="102" t="n">
        <f aca="false">'High scenario'!$AL26+SUM($D$113:$J$113)-SUM($K$113:$Q$113)</f>
        <v>0.00859279129955653</v>
      </c>
      <c r="H48" s="102" t="n">
        <f aca="false">'High scenario'!$BO26+SUM($D$113:$J$113)-SUM($K$113:$Q$113)-$I$113+$I$115</f>
        <v>-0.0178901969189638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0.00356155680917077</v>
      </c>
      <c r="D49" s="105" t="n">
        <f aca="false">'Central scenario'!$BO27+SUM($D$113:$J$113)-SUM($K$113:$Q$113)-$I$113+$I$115</f>
        <v>-0.0237849842648328</v>
      </c>
      <c r="E49" s="102" t="n">
        <f aca="false">'Low scenario'!$AL27+SUM($D$113:$J$113)-SUM($K$113:$Q$113)</f>
        <v>-0.0143970618074164</v>
      </c>
      <c r="F49" s="102" t="n">
        <f aca="false">'Low scenario'!$BO27+SUM($D$113:$J$113)-SUM($K$113:$Q$113)-$I$113+$I$115</f>
        <v>-0.0444155570295544</v>
      </c>
      <c r="G49" s="102" t="n">
        <f aca="false">'High scenario'!$AL27+SUM($D$113:$J$113)-SUM($K$113:$Q$113)</f>
        <v>0.0105186341527148</v>
      </c>
      <c r="H49" s="102" t="n">
        <f aca="false">'High scenario'!$BO27+SUM($D$113:$J$113)-SUM($K$113:$Q$113)-$I$113+$I$115</f>
        <v>-0.0163500344226683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0.00461433161706496</v>
      </c>
      <c r="D50" s="105" t="n">
        <f aca="false">'Central scenario'!$BO28+SUM($D$113:$J$113)-SUM($K$113:$Q$113)-$I$113+$I$115</f>
        <v>-0.0233268368140832</v>
      </c>
      <c r="E50" s="102" t="n">
        <f aca="false">'Low scenario'!$AL28+SUM($D$113:$J$113)-SUM($K$113:$Q$113)</f>
        <v>-0.0143511056192374</v>
      </c>
      <c r="F50" s="102" t="n">
        <f aca="false">'Low scenario'!$BO28+SUM($D$113:$J$113)-SUM($K$113:$Q$113)-$I$113+$I$115</f>
        <v>-0.0452851602285991</v>
      </c>
      <c r="G50" s="102" t="n">
        <f aca="false">'High scenario'!$AL28+SUM($D$113:$J$113)-SUM($K$113:$Q$113)</f>
        <v>0.0116884677254101</v>
      </c>
      <c r="H50" s="102" t="n">
        <f aca="false">'High scenario'!$BO28+SUM($D$113:$J$113)-SUM($K$113:$Q$113)-$I$113+$I$115</f>
        <v>-0.015665387955376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0.00541993230880131</v>
      </c>
      <c r="D51" s="105" t="n">
        <f aca="false">'Central scenario'!$BO29+SUM($D$113:$J$113)-SUM($K$113:$Q$113)-$I$113+$I$115</f>
        <v>-0.0231301078632802</v>
      </c>
      <c r="E51" s="102" t="n">
        <f aca="false">'Low scenario'!$AL29+SUM($D$113:$J$113)-SUM($K$113:$Q$113)</f>
        <v>-0.0143755341459452</v>
      </c>
      <c r="F51" s="102" t="n">
        <f aca="false">'Low scenario'!$BO29+SUM($D$113:$J$113)-SUM($K$113:$Q$113)-$I$113+$I$115</f>
        <v>-0.0461438250637762</v>
      </c>
      <c r="G51" s="102" t="n">
        <f aca="false">'High scenario'!$AL29+SUM($D$113:$J$113)-SUM($K$113:$Q$113)</f>
        <v>0.0131584900269869</v>
      </c>
      <c r="H51" s="102" t="n">
        <f aca="false">'High scenario'!$BO29+SUM($D$113:$J$113)-SUM($K$113:$Q$113)-$I$113+$I$115</f>
        <v>-0.0144383108526008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19" customFormat="false" ht="12.8" hidden="false" customHeight="false" outlineLevel="0" collapsed="false">
      <c r="I119" s="0" t="s">
        <v>165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0.00115825366281494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0.0829481034514562</v>
      </c>
      <c r="E121" s="32" t="n">
        <f aca="false">'Central scenario'!BK4</f>
        <v>0.0608077145935599</v>
      </c>
      <c r="F121" s="32" t="n">
        <f aca="false">SUM($C106:$J106)-$H106-$F106-SUM($K106:$Q106)</f>
        <v>0.0212417617908622</v>
      </c>
      <c r="G121" s="32" t="n">
        <f aca="false">E121+F121-D121-C121</f>
        <v>-0.0116326054864974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0.0821174703482337</v>
      </c>
      <c r="E122" s="61" t="n">
        <f aca="false">'Central scenario'!BK5</f>
        <v>0.0613981988851852</v>
      </c>
      <c r="F122" s="61" t="n">
        <f aca="false">SUM($C107:$J107)-$H107-$F107-SUM($K107:$R107)</f>
        <v>0.0136114589454148</v>
      </c>
      <c r="G122" s="61" t="n">
        <f aca="false">E122+F122-D122-C122</f>
        <v>-0.0191993725951131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0.0847525809514071</v>
      </c>
      <c r="E123" s="32" t="n">
        <f aca="false">'Central scenario'!BK6</f>
        <v>0.0632114979056285</v>
      </c>
      <c r="F123" s="32" t="n">
        <f aca="false">SUM($C108:$J108)-$H108-$F108-SUM($K108:$R108)</f>
        <v>0.0110564581173711</v>
      </c>
      <c r="G123" s="32" t="n">
        <f aca="false">E123+F123-D123-C123</f>
        <v>-0.0260033305924489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0.082064360994337</v>
      </c>
      <c r="E124" s="61" t="n">
        <f aca="false">'Central scenario'!BK7</f>
        <v>0.0586525543883181</v>
      </c>
      <c r="F124" s="61" t="n">
        <f aca="false">SUM($C109:$J109)-$F109-SUM($K109:$R109)</f>
        <v>0.015880266757964</v>
      </c>
      <c r="G124" s="61" t="n">
        <f aca="false">E124+F124-D124-C124</f>
        <v>-0.0218958842952716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0.013631629493104</v>
      </c>
      <c r="D125" s="32" t="n">
        <f aca="false">'Central scenario'!BM8+'Central scenario'!BN8+'Central scenario'!BL8-C125</f>
        <v>0.0767147566851229</v>
      </c>
      <c r="E125" s="32" t="n">
        <f aca="false">'Central scenario'!BK8</f>
        <v>0.051594231488055</v>
      </c>
      <c r="F125" s="32" t="n">
        <f aca="false">SUM($D$113:$J$113)-SUM($K$113:$Q$113)-$I$113*12/15</f>
        <v>0.0112879599606704</v>
      </c>
      <c r="G125" s="32" t="n">
        <f aca="false">E125+F125-D125-C125</f>
        <v>-0.0274641947295016</v>
      </c>
      <c r="H125" s="32" t="n">
        <f aca="false">SUM($D$113:$J$113)-$I$113*12/15</f>
        <v>0.0286044829777156</v>
      </c>
      <c r="I125" s="32" t="n">
        <v>0.0260918114750425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0.0145959035979259</v>
      </c>
      <c r="D126" s="61" t="n">
        <f aca="false">'Central scenario'!BM9+'Central scenario'!BN9+'Central scenario'!BL9-C126</f>
        <v>0.0931241936357357</v>
      </c>
      <c r="E126" s="61" t="n">
        <f aca="false">'Central scenario'!BK9</f>
        <v>0.0545095338469163</v>
      </c>
      <c r="F126" s="61" t="n">
        <f aca="false">I126-SUM($K$113:$Q$113)</f>
        <v>0.00943771950120464</v>
      </c>
      <c r="G126" s="61" t="n">
        <f aca="false">E126+F126-D126-C126</f>
        <v>-0.0437728438855406</v>
      </c>
      <c r="H126" s="32" t="n">
        <f aca="false">SUM($D$113:$J$113)-$I$113+$I$115</f>
        <v>0.0254940509664367</v>
      </c>
      <c r="I126" s="32" t="n">
        <v>0.0267542425182499</v>
      </c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0.0140725290954668</v>
      </c>
      <c r="D127" s="32" t="n">
        <f aca="false">'Central scenario'!BM10+'Central scenario'!BN10+'Central scenario'!BL10-C127</f>
        <v>0.0900815849735271</v>
      </c>
      <c r="E127" s="32" t="n">
        <f aca="false">'Central scenario'!BK10</f>
        <v>0.0491492055504712</v>
      </c>
      <c r="F127" s="32" t="n">
        <f aca="false">I127-SUM($K$113:$Q$113)</f>
        <v>0.0107320293303328</v>
      </c>
      <c r="G127" s="32" t="n">
        <f aca="false">E127+F127-D127-C127</f>
        <v>-0.04427287918819</v>
      </c>
      <c r="I127" s="32" t="n">
        <v>0.028048552347378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0.0136264841055964</v>
      </c>
      <c r="D128" s="61" t="n">
        <f aca="false">'Central scenario'!BM11+'Central scenario'!BN11+'Central scenario'!BL11-C128</f>
        <v>0.0886790988569223</v>
      </c>
      <c r="E128" s="61" t="n">
        <f aca="false">'Central scenario'!BK11</f>
        <v>0.0470129301908198</v>
      </c>
      <c r="F128" s="61" t="n">
        <f aca="false">I128-SUM($K$113:$Q$113)</f>
        <v>0.011000760378996</v>
      </c>
      <c r="G128" s="61" t="n">
        <f aca="false">E128+F128-D128-C128</f>
        <v>-0.0442918923927029</v>
      </c>
      <c r="I128" s="32" t="n">
        <v>0.0283172833960412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0.0131194061391157</v>
      </c>
      <c r="D129" s="32" t="n">
        <f aca="false">'Central scenario'!BM12+'Central scenario'!BN12+'Central scenario'!BL12-C129</f>
        <v>0.0874374082162936</v>
      </c>
      <c r="E129" s="32" t="n">
        <f aca="false">'Central scenario'!BK12</f>
        <v>0.0472663749267764</v>
      </c>
      <c r="F129" s="32" t="n">
        <f aca="false">I129-SUM($K$113:$Q$113)</f>
        <v>0.0112566605923029</v>
      </c>
      <c r="G129" s="32" t="n">
        <f aca="false">E129+F129-D129-C129</f>
        <v>-0.04203377883633</v>
      </c>
      <c r="I129" s="32" t="n">
        <v>0.0285731836093482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0.0126822523204776</v>
      </c>
      <c r="D130" s="61" t="n">
        <f aca="false">'Central scenario'!BM13+'Central scenario'!BN13+'Central scenario'!BL13-C130</f>
        <v>0.0875648352360329</v>
      </c>
      <c r="E130" s="61" t="n">
        <f aca="false">'Central scenario'!BK13</f>
        <v>0.0475698814123794</v>
      </c>
      <c r="F130" s="61" t="n">
        <f aca="false">I130-SUM($K$113:$Q$113)</f>
        <v>0.0114302123005161</v>
      </c>
      <c r="G130" s="61" t="n">
        <f aca="false">E130+F130-D130-C130</f>
        <v>-0.0412469938436149</v>
      </c>
      <c r="I130" s="32" t="n">
        <v>0.0287467353175614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0.0122790246312886</v>
      </c>
      <c r="D131" s="32" t="n">
        <f aca="false">'Central scenario'!BM14+'Central scenario'!BN14+'Central scenario'!BL14-C131</f>
        <v>0.0882359721927092</v>
      </c>
      <c r="E131" s="32" t="n">
        <f aca="false">'Central scenario'!BK14</f>
        <v>0.0489238759483848</v>
      </c>
      <c r="F131" s="32" t="n">
        <f aca="false">I131-SUM($K$113:$Q$113)</f>
        <v>0.0115787516406397</v>
      </c>
      <c r="G131" s="32" t="n">
        <f aca="false">E131+F131-D131-C131</f>
        <v>-0.0400123692349733</v>
      </c>
      <c r="I131" s="32" t="n">
        <v>0.028895274657685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0.010678428148053</v>
      </c>
      <c r="D132" s="61" t="n">
        <f aca="false">'Central scenario'!BM15+'Central scenario'!BN15+'Central scenario'!BL15-C132</f>
        <v>0.0822318565222043</v>
      </c>
      <c r="E132" s="61" t="n">
        <f aca="false">'Central scenario'!BK15</f>
        <v>0.047736645317831</v>
      </c>
      <c r="F132" s="61" t="n">
        <f aca="false">SUM($D$113:$J$113)-SUM($K$113:$Q$113)-$I$113+$I$115</f>
        <v>0.00817752794939145</v>
      </c>
      <c r="G132" s="61" t="n">
        <f aca="false">E132+F132-D132-C132</f>
        <v>-0.0369961114030348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0.0104259813746538</v>
      </c>
      <c r="D133" s="32" t="n">
        <f aca="false">'Central scenario'!BM16+'Central scenario'!BN16+'Central scenario'!BL16-C133</f>
        <v>0.0824606682347659</v>
      </c>
      <c r="E133" s="32" t="n">
        <f aca="false">'Central scenario'!BK16</f>
        <v>0.0481000002868894</v>
      </c>
      <c r="F133" s="32" t="n">
        <f aca="false">SUM($D$113:$J$113)-SUM($K$113:$Q$113)-$I$113+$I$115</f>
        <v>0.00817752794939145</v>
      </c>
      <c r="G133" s="32" t="n">
        <f aca="false">E133+F133-D133-C133</f>
        <v>-0.0366091213731389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0.00978445484636826</v>
      </c>
      <c r="D134" s="61" t="n">
        <f aca="false">'Central scenario'!BM17+'Central scenario'!BN17+'Central scenario'!BL17-C134</f>
        <v>0.0818005996095765</v>
      </c>
      <c r="E134" s="61" t="n">
        <f aca="false">'Central scenario'!BK17</f>
        <v>0.0480417933734817</v>
      </c>
      <c r="F134" s="61" t="n">
        <f aca="false">SUM($D$113:$J$113)-SUM($K$113:$Q$113)-$I$113+$I$115</f>
        <v>0.00817752794939145</v>
      </c>
      <c r="G134" s="61" t="n">
        <f aca="false">E134+F134-D134-C134</f>
        <v>-0.0353657331330716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0.00922769358081572</v>
      </c>
      <c r="D135" s="32" t="n">
        <f aca="false">'Central scenario'!BM18+'Central scenario'!BN18+'Central scenario'!BL18-C135</f>
        <v>0.0803117728834836</v>
      </c>
      <c r="E135" s="32" t="n">
        <f aca="false">'Central scenario'!BK18</f>
        <v>0.0484864662103255</v>
      </c>
      <c r="F135" s="32" t="n">
        <f aca="false">SUM($D$113:$J$113)-SUM($K$113:$Q$113)-$I$113+$I$115</f>
        <v>0.00817752794939145</v>
      </c>
      <c r="G135" s="32" t="n">
        <f aca="false">E135+F135-D135-C135</f>
        <v>-0.0328754723045824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0.00902800951141241</v>
      </c>
      <c r="D136" s="61" t="n">
        <f aca="false">'Central scenario'!BM19+'Central scenario'!BN19+'Central scenario'!BL19-C136</f>
        <v>0.0802294722650888</v>
      </c>
      <c r="E136" s="61" t="n">
        <f aca="false">'Central scenario'!BK19</f>
        <v>0.0487416090981955</v>
      </c>
      <c r="F136" s="61" t="n">
        <f aca="false">SUM($D$113:$J$113)-SUM($K$113:$Q$113)-$I$113+$I$115</f>
        <v>0.00817752794939145</v>
      </c>
      <c r="G136" s="61" t="n">
        <f aca="false">E136+F136-D136-C136</f>
        <v>-0.0323383447289142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0.00846719284532321</v>
      </c>
      <c r="D137" s="32" t="n">
        <f aca="false">'Central scenario'!BM20+'Central scenario'!BN20+'Central scenario'!BL20-C137</f>
        <v>0.0796151504684525</v>
      </c>
      <c r="E137" s="32" t="n">
        <f aca="false">'Central scenario'!BK20</f>
        <v>0.0492030583413005</v>
      </c>
      <c r="F137" s="32" t="n">
        <f aca="false">SUM($D$113:$J$113)-SUM($K$113:$Q$113)-$I$113+$I$115</f>
        <v>0.00817752794939145</v>
      </c>
      <c r="G137" s="32" t="n">
        <f aca="false">E137+F137-D137-C137</f>
        <v>-0.0307017570230838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0.0081729805435477</v>
      </c>
      <c r="D138" s="61" t="n">
        <f aca="false">'Central scenario'!BM21+'Central scenario'!BN21+'Central scenario'!BL21-C138</f>
        <v>0.0795073476857701</v>
      </c>
      <c r="E138" s="61" t="n">
        <f aca="false">'Central scenario'!BK21</f>
        <v>0.049363465574086</v>
      </c>
      <c r="F138" s="61" t="n">
        <f aca="false">SUM($D$113:$J$113)-SUM($K$113:$Q$113)-$I$113+$I$115</f>
        <v>0.00817752794939145</v>
      </c>
      <c r="G138" s="61" t="n">
        <f aca="false">E138+F138-D138-C138</f>
        <v>-0.0301393347058403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0.00797160798052181</v>
      </c>
      <c r="D139" s="32" t="n">
        <f aca="false">'Central scenario'!BM22+'Central scenario'!BN22+'Central scenario'!BL22-C139</f>
        <v>0.0793462967331741</v>
      </c>
      <c r="E139" s="32" t="n">
        <f aca="false">'Central scenario'!BK22</f>
        <v>0.0498008758562771</v>
      </c>
      <c r="F139" s="32" t="n">
        <f aca="false">SUM($D$113:$J$113)-SUM($K$113:$Q$113)-$I$113+$I$115</f>
        <v>0.00817752794939145</v>
      </c>
      <c r="G139" s="32" t="n">
        <f aca="false">E139+F139-D139-C139</f>
        <v>-0.0293395009080273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0.00766938443065255</v>
      </c>
      <c r="D140" s="61" t="n">
        <f aca="false">'Central scenario'!BM23+'Central scenario'!BN23+'Central scenario'!BL23-C140</f>
        <v>0.0791570719219313</v>
      </c>
      <c r="E140" s="61" t="n">
        <f aca="false">'Central scenario'!BK23</f>
        <v>0.0498549105938292</v>
      </c>
      <c r="F140" s="61" t="n">
        <f aca="false">SUM($D$113:$J$113)-SUM($K$113:$Q$113)-$I$113+$I$115</f>
        <v>0.00817752794939145</v>
      </c>
      <c r="G140" s="61" t="n">
        <f aca="false">E140+F140-D140-C140</f>
        <v>-0.0287940178093631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0.00728897814436613</v>
      </c>
      <c r="D141" s="32" t="n">
        <f aca="false">'Central scenario'!BM24+'Central scenario'!BN24+'Central scenario'!BL24-C141</f>
        <v>0.0783833465539689</v>
      </c>
      <c r="E141" s="32" t="n">
        <f aca="false">'Central scenario'!BK24</f>
        <v>0.0502684755993886</v>
      </c>
      <c r="F141" s="32" t="n">
        <f aca="false">SUM($D$113:$J$113)-SUM($K$113:$Q$113)-$I$113+$I$115</f>
        <v>0.00817752794939145</v>
      </c>
      <c r="G141" s="32" t="n">
        <f aca="false">E141+F141-D141-C141</f>
        <v>-0.027226321149555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0.00693621427664668</v>
      </c>
      <c r="D142" s="61" t="n">
        <f aca="false">'Central scenario'!BM25+'Central scenario'!BN25+'Central scenario'!BL25-C142</f>
        <v>0.0776543470956205</v>
      </c>
      <c r="E142" s="61" t="n">
        <f aca="false">'Central scenario'!BK25</f>
        <v>0.0506059105580271</v>
      </c>
      <c r="F142" s="61" t="n">
        <f aca="false">SUM($D$113:$J$113)-SUM($K$113:$Q$113)-$I$113+$I$115</f>
        <v>0.00817752794939145</v>
      </c>
      <c r="G142" s="61" t="n">
        <f aca="false">E142+F142-D142-C142</f>
        <v>-0.0258071228648487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0.00681226778979613</v>
      </c>
      <c r="D143" s="32" t="n">
        <f aca="false">'Central scenario'!BM26+'Central scenario'!BN26+'Central scenario'!BL26-C143</f>
        <v>0.077455704095957</v>
      </c>
      <c r="E143" s="32" t="n">
        <f aca="false">'Central scenario'!BK26</f>
        <v>0.0508583821489948</v>
      </c>
      <c r="F143" s="32" t="n">
        <f aca="false">SUM($D$113:$J$113)-SUM($K$113:$Q$113)-$I$113+$I$115</f>
        <v>0.00817752794939145</v>
      </c>
      <c r="G143" s="32" t="n">
        <f aca="false">E143+F143-D143-C143</f>
        <v>-0.0252320617873669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0.0065497364619732</v>
      </c>
      <c r="D144" s="61" t="n">
        <f aca="false">'Central scenario'!BM27+'Central scenario'!BN27+'Central scenario'!BL27-C144</f>
        <v>0.07656737281585</v>
      </c>
      <c r="E144" s="61" t="n">
        <f aca="false">'Central scenario'!BK27</f>
        <v>0.0511545970635989</v>
      </c>
      <c r="F144" s="61" t="n">
        <f aca="false">SUM($D$113:$J$113)-SUM($K$113:$Q$113)-$I$113+$I$115</f>
        <v>0.00817752794939145</v>
      </c>
      <c r="G144" s="61" t="n">
        <f aca="false">E144+F144-D144-C144</f>
        <v>-0.0237849842648328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0.0063097362450978</v>
      </c>
      <c r="D145" s="32" t="n">
        <f aca="false">'Central scenario'!BM28+'Central scenario'!BN28+'Central scenario'!BL28-C145</f>
        <v>0.0764921603902907</v>
      </c>
      <c r="E145" s="32" t="n">
        <f aca="false">'Central scenario'!BK28</f>
        <v>0.0512975318719138</v>
      </c>
      <c r="F145" s="32" t="n">
        <f aca="false">SUM($D$113:$J$113)-SUM($K$113:$Q$113)-$I$113+$I$115</f>
        <v>0.00817752794939145</v>
      </c>
      <c r="G145" s="32" t="n">
        <f aca="false">E145+F145-D145-C145</f>
        <v>-0.0233268368140832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0.00609751204457648</v>
      </c>
      <c r="D146" s="61" t="n">
        <f aca="false">'Central scenario'!BM29+'Central scenario'!BN29+'Central scenario'!BL29-C146</f>
        <v>0.0766882548071397</v>
      </c>
      <c r="E146" s="61" t="n">
        <f aca="false">'Central scenario'!BK29</f>
        <v>0.0514781310390446</v>
      </c>
      <c r="F146" s="61" t="n">
        <f aca="false">SUM($D$113:$J$113)-SUM($K$113:$Q$113)-$I$113+$I$115</f>
        <v>0.00817752794939145</v>
      </c>
      <c r="G146" s="61" t="n">
        <f aca="false">E146+F146-D146-C146</f>
        <v>-0.0231301078632802</v>
      </c>
    </row>
    <row r="147" customFormat="false" ht="12.8" hidden="false" customHeight="false" outlineLevel="0" collapsed="false">
      <c r="C147" s="61" t="s">
        <v>63</v>
      </c>
      <c r="D147" s="61" t="s">
        <v>166</v>
      </c>
      <c r="E147" s="61" t="s">
        <v>167</v>
      </c>
      <c r="F147" s="61" t="s">
        <v>168</v>
      </c>
      <c r="G147" s="61" t="s">
        <v>169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0.00115825366281494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-0.0829481034514562</v>
      </c>
      <c r="E149" s="32" t="n">
        <f aca="false">E121</f>
        <v>0.0608077145935599</v>
      </c>
      <c r="F149" s="32" t="n">
        <f aca="false">F121</f>
        <v>0.0212417617908622</v>
      </c>
      <c r="G149" s="32" t="n">
        <f aca="false">G121</f>
        <v>-0.0116326054864974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-0.0821174703482337</v>
      </c>
      <c r="E150" s="61" t="n">
        <f aca="false">E122</f>
        <v>0.0613981988851852</v>
      </c>
      <c r="F150" s="61" t="n">
        <f aca="false">F122</f>
        <v>0.0136114589454148</v>
      </c>
      <c r="G150" s="61" t="n">
        <f aca="false">G122</f>
        <v>-0.0191993725951131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-0.0847525809514071</v>
      </c>
      <c r="E151" s="32" t="n">
        <f aca="false">E123</f>
        <v>0.0632114979056285</v>
      </c>
      <c r="F151" s="32" t="n">
        <f aca="false">F123</f>
        <v>0.0110564581173711</v>
      </c>
      <c r="G151" s="32" t="n">
        <f aca="false">G123</f>
        <v>-0.0260033305924489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-0.082064360994337</v>
      </c>
      <c r="E152" s="61" t="n">
        <f aca="false">E124</f>
        <v>0.0586525543883181</v>
      </c>
      <c r="F152" s="61" t="n">
        <f aca="false">F124</f>
        <v>0.015880266757964</v>
      </c>
      <c r="G152" s="61" t="n">
        <f aca="false">G124</f>
        <v>-0.0218958842952716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-0.013631629493104</v>
      </c>
      <c r="D153" s="32" t="n">
        <f aca="false">-D125</f>
        <v>-0.0767147566851229</v>
      </c>
      <c r="E153" s="32" t="n">
        <f aca="false">E125</f>
        <v>0.051594231488055</v>
      </c>
      <c r="F153" s="32" t="n">
        <f aca="false">F125</f>
        <v>0.0112879599606704</v>
      </c>
      <c r="G153" s="32" t="n">
        <f aca="false">G125</f>
        <v>-0.0274641947295016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-0.0145959035979259</v>
      </c>
      <c r="D154" s="61" t="n">
        <f aca="false">-D126</f>
        <v>-0.0931241936357357</v>
      </c>
      <c r="E154" s="61" t="n">
        <f aca="false">E126</f>
        <v>0.0545095338469163</v>
      </c>
      <c r="F154" s="61" t="n">
        <f aca="false">F126</f>
        <v>0.00943771950120464</v>
      </c>
      <c r="G154" s="61" t="n">
        <f aca="false">G126</f>
        <v>-0.0437728438855406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-0.0140725290954668</v>
      </c>
      <c r="D155" s="32" t="n">
        <f aca="false">-D127</f>
        <v>-0.0900815849735271</v>
      </c>
      <c r="E155" s="32" t="n">
        <f aca="false">E127</f>
        <v>0.0491492055504712</v>
      </c>
      <c r="F155" s="32" t="n">
        <f aca="false">F127</f>
        <v>0.0107320293303328</v>
      </c>
      <c r="G155" s="32" t="n">
        <f aca="false">G127</f>
        <v>-0.04427287918819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-0.0136264841055964</v>
      </c>
      <c r="D156" s="61" t="n">
        <f aca="false">-D128</f>
        <v>-0.0886790988569223</v>
      </c>
      <c r="E156" s="61" t="n">
        <f aca="false">E128</f>
        <v>0.0470129301908198</v>
      </c>
      <c r="F156" s="61" t="n">
        <f aca="false">F128</f>
        <v>0.011000760378996</v>
      </c>
      <c r="G156" s="61" t="n">
        <f aca="false">G128</f>
        <v>-0.0442918923927029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-0.0131194061391157</v>
      </c>
      <c r="D157" s="32" t="n">
        <f aca="false">-D129</f>
        <v>-0.0874374082162936</v>
      </c>
      <c r="E157" s="32" t="n">
        <f aca="false">E129</f>
        <v>0.0472663749267764</v>
      </c>
      <c r="F157" s="32" t="n">
        <f aca="false">F129</f>
        <v>0.0112566605923029</v>
      </c>
      <c r="G157" s="32" t="n">
        <f aca="false">G129</f>
        <v>-0.04203377883633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-0.0126822523204776</v>
      </c>
      <c r="D158" s="61" t="n">
        <f aca="false">-D130</f>
        <v>-0.0875648352360329</v>
      </c>
      <c r="E158" s="61" t="n">
        <f aca="false">E130</f>
        <v>0.0475698814123794</v>
      </c>
      <c r="F158" s="61" t="n">
        <f aca="false">F130</f>
        <v>0.0114302123005161</v>
      </c>
      <c r="G158" s="61" t="n">
        <f aca="false">G130</f>
        <v>-0.0412469938436149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-0.0122790246312886</v>
      </c>
      <c r="D159" s="32" t="n">
        <f aca="false">-D131</f>
        <v>-0.0882359721927092</v>
      </c>
      <c r="E159" s="32" t="n">
        <f aca="false">E131</f>
        <v>0.0489238759483848</v>
      </c>
      <c r="F159" s="32" t="n">
        <f aca="false">F131</f>
        <v>0.0115787516406397</v>
      </c>
      <c r="G159" s="32" t="n">
        <f aca="false">G131</f>
        <v>-0.0400123692349733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-0.010678428148053</v>
      </c>
      <c r="D160" s="61" t="n">
        <f aca="false">-D132</f>
        <v>-0.0822318565222043</v>
      </c>
      <c r="E160" s="61" t="n">
        <f aca="false">E132</f>
        <v>0.047736645317831</v>
      </c>
      <c r="F160" s="61" t="n">
        <f aca="false">F132</f>
        <v>0.00817752794939145</v>
      </c>
      <c r="G160" s="61" t="n">
        <f aca="false">G132</f>
        <v>-0.0369961114030348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-0.0104259813746538</v>
      </c>
      <c r="D161" s="32" t="n">
        <f aca="false">-D133</f>
        <v>-0.0824606682347659</v>
      </c>
      <c r="E161" s="32" t="n">
        <f aca="false">E133</f>
        <v>0.0481000002868894</v>
      </c>
      <c r="F161" s="32" t="n">
        <f aca="false">F133</f>
        <v>0.00817752794939145</v>
      </c>
      <c r="G161" s="32" t="n">
        <f aca="false">G133</f>
        <v>-0.0366091213731389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-0.00978445484636826</v>
      </c>
      <c r="D162" s="61" t="n">
        <f aca="false">-D134</f>
        <v>-0.0818005996095765</v>
      </c>
      <c r="E162" s="61" t="n">
        <f aca="false">E134</f>
        <v>0.0480417933734817</v>
      </c>
      <c r="F162" s="61" t="n">
        <f aca="false">F134</f>
        <v>0.00817752794939145</v>
      </c>
      <c r="G162" s="61" t="n">
        <f aca="false">G134</f>
        <v>-0.0353657331330716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-0.00922769358081572</v>
      </c>
      <c r="D163" s="32" t="n">
        <f aca="false">-D135</f>
        <v>-0.0803117728834836</v>
      </c>
      <c r="E163" s="32" t="n">
        <f aca="false">E135</f>
        <v>0.0484864662103255</v>
      </c>
      <c r="F163" s="32" t="n">
        <f aca="false">F135</f>
        <v>0.00817752794939145</v>
      </c>
      <c r="G163" s="32" t="n">
        <f aca="false">G135</f>
        <v>-0.0328754723045824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-0.00902800951141241</v>
      </c>
      <c r="D164" s="61" t="n">
        <f aca="false">-D136</f>
        <v>-0.0802294722650888</v>
      </c>
      <c r="E164" s="61" t="n">
        <f aca="false">E136</f>
        <v>0.0487416090981955</v>
      </c>
      <c r="F164" s="61" t="n">
        <f aca="false">F136</f>
        <v>0.00817752794939145</v>
      </c>
      <c r="G164" s="61" t="n">
        <f aca="false">G136</f>
        <v>-0.0323383447289142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-0.00846719284532321</v>
      </c>
      <c r="D165" s="32" t="n">
        <f aca="false">-D137</f>
        <v>-0.0796151504684525</v>
      </c>
      <c r="E165" s="32" t="n">
        <f aca="false">E137</f>
        <v>0.0492030583413005</v>
      </c>
      <c r="F165" s="32" t="n">
        <f aca="false">F137</f>
        <v>0.00817752794939145</v>
      </c>
      <c r="G165" s="32" t="n">
        <f aca="false">G137</f>
        <v>-0.0307017570230838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-0.0081729805435477</v>
      </c>
      <c r="D166" s="61" t="n">
        <f aca="false">-D138</f>
        <v>-0.0795073476857701</v>
      </c>
      <c r="E166" s="61" t="n">
        <f aca="false">E138</f>
        <v>0.049363465574086</v>
      </c>
      <c r="F166" s="61" t="n">
        <f aca="false">F138</f>
        <v>0.00817752794939145</v>
      </c>
      <c r="G166" s="61" t="n">
        <f aca="false">G138</f>
        <v>-0.0301393347058403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-0.00797160798052181</v>
      </c>
      <c r="D167" s="32" t="n">
        <f aca="false">-D139</f>
        <v>-0.0793462967331741</v>
      </c>
      <c r="E167" s="32" t="n">
        <f aca="false">E139</f>
        <v>0.0498008758562771</v>
      </c>
      <c r="F167" s="32" t="n">
        <f aca="false">F139</f>
        <v>0.00817752794939145</v>
      </c>
      <c r="G167" s="32" t="n">
        <f aca="false">G139</f>
        <v>-0.0293395009080273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-0.00766938443065255</v>
      </c>
      <c r="D168" s="61" t="n">
        <f aca="false">-D140</f>
        <v>-0.0791570719219313</v>
      </c>
      <c r="E168" s="61" t="n">
        <f aca="false">E140</f>
        <v>0.0498549105938292</v>
      </c>
      <c r="F168" s="61" t="n">
        <f aca="false">F140</f>
        <v>0.00817752794939145</v>
      </c>
      <c r="G168" s="61" t="n">
        <f aca="false">G140</f>
        <v>-0.0287940178093631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-0.00728897814436613</v>
      </c>
      <c r="D169" s="32" t="n">
        <f aca="false">-D141</f>
        <v>-0.0783833465539689</v>
      </c>
      <c r="E169" s="32" t="n">
        <f aca="false">E141</f>
        <v>0.0502684755993886</v>
      </c>
      <c r="F169" s="32" t="n">
        <f aca="false">F141</f>
        <v>0.00817752794939145</v>
      </c>
      <c r="G169" s="32" t="n">
        <f aca="false">G141</f>
        <v>-0.027226321149555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-0.00693621427664668</v>
      </c>
      <c r="D170" s="61" t="n">
        <f aca="false">-D142</f>
        <v>-0.0776543470956205</v>
      </c>
      <c r="E170" s="61" t="n">
        <f aca="false">E142</f>
        <v>0.0506059105580271</v>
      </c>
      <c r="F170" s="61" t="n">
        <f aca="false">F142</f>
        <v>0.00817752794939145</v>
      </c>
      <c r="G170" s="61" t="n">
        <f aca="false">G142</f>
        <v>-0.0258071228648487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-0.00681226778979613</v>
      </c>
      <c r="D171" s="32" t="n">
        <f aca="false">-D143</f>
        <v>-0.077455704095957</v>
      </c>
      <c r="E171" s="32" t="n">
        <f aca="false">E143</f>
        <v>0.0508583821489948</v>
      </c>
      <c r="F171" s="32" t="n">
        <f aca="false">F143</f>
        <v>0.00817752794939145</v>
      </c>
      <c r="G171" s="32" t="n">
        <f aca="false">G143</f>
        <v>-0.0252320617873669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-0.0065497364619732</v>
      </c>
      <c r="D172" s="61" t="n">
        <f aca="false">-D144</f>
        <v>-0.07656737281585</v>
      </c>
      <c r="E172" s="61" t="n">
        <f aca="false">E144</f>
        <v>0.0511545970635989</v>
      </c>
      <c r="F172" s="61" t="n">
        <f aca="false">F144</f>
        <v>0.00817752794939145</v>
      </c>
      <c r="G172" s="61" t="n">
        <f aca="false">G144</f>
        <v>-0.0237849842648328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-0.0063097362450978</v>
      </c>
      <c r="D173" s="32" t="n">
        <f aca="false">-D145</f>
        <v>-0.0764921603902907</v>
      </c>
      <c r="E173" s="32" t="n">
        <f aca="false">E145</f>
        <v>0.0512975318719138</v>
      </c>
      <c r="F173" s="32" t="n">
        <f aca="false">F145</f>
        <v>0.00817752794939145</v>
      </c>
      <c r="G173" s="32" t="n">
        <f aca="false">G145</f>
        <v>-0.0233268368140832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-0.00609751204457648</v>
      </c>
      <c r="D174" s="61" t="n">
        <f aca="false">-D146</f>
        <v>-0.0766882548071397</v>
      </c>
      <c r="E174" s="61" t="n">
        <f aca="false">E146</f>
        <v>0.0514781310390446</v>
      </c>
      <c r="F174" s="61" t="n">
        <f aca="false">F146</f>
        <v>0.00817752794939145</v>
      </c>
      <c r="G174" s="61" t="n">
        <f aca="false">G146</f>
        <v>-0.0231301078632802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43" colorId="64" zoomScale="65" zoomScaleNormal="65" zoomScalePageLayoutView="100" workbookViewId="0">
      <selection pane="topLeft" activeCell="N14" activeCellId="0" sqref="N14"/>
    </sheetView>
  </sheetViews>
  <sheetFormatPr defaultColWidth="9.183593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170</v>
      </c>
      <c r="G1" s="137" t="s">
        <v>171</v>
      </c>
      <c r="H1" s="135"/>
      <c r="I1" s="135"/>
      <c r="J1" s="138" t="s">
        <v>172</v>
      </c>
      <c r="K1" s="138" t="s">
        <v>173</v>
      </c>
      <c r="L1" s="135"/>
      <c r="M1" s="139"/>
      <c r="N1" s="140" t="s">
        <v>174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175</v>
      </c>
      <c r="G2" s="138" t="s">
        <v>176</v>
      </c>
      <c r="H2" s="135"/>
      <c r="I2" s="135"/>
      <c r="J2" s="140"/>
      <c r="K2" s="140"/>
      <c r="L2" s="135"/>
      <c r="M2" s="139"/>
      <c r="N2" s="140" t="s">
        <v>177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178</v>
      </c>
      <c r="B3" s="143"/>
      <c r="C3" s="142" t="s">
        <v>179</v>
      </c>
      <c r="D3" s="142" t="s">
        <v>180</v>
      </c>
      <c r="E3" s="142" t="s">
        <v>181</v>
      </c>
      <c r="F3" s="144" t="s">
        <v>182</v>
      </c>
      <c r="G3" s="144" t="s">
        <v>183</v>
      </c>
      <c r="H3" s="142" t="s">
        <v>184</v>
      </c>
      <c r="I3" s="142" t="s">
        <v>185</v>
      </c>
      <c r="J3" s="144" t="s">
        <v>186</v>
      </c>
      <c r="K3" s="144" t="s">
        <v>187</v>
      </c>
      <c r="L3" s="142" t="s">
        <v>188</v>
      </c>
      <c r="M3" s="145" t="s">
        <v>189</v>
      </c>
      <c r="N3" s="144" t="s">
        <v>190</v>
      </c>
      <c r="O3" s="142" t="s">
        <v>191</v>
      </c>
      <c r="P3" s="143" t="s">
        <v>192</v>
      </c>
      <c r="Q3" s="142" t="s">
        <v>193</v>
      </c>
      <c r="R3" s="142" t="s">
        <v>194</v>
      </c>
      <c r="S3" s="142" t="s">
        <v>195</v>
      </c>
      <c r="T3" s="142" t="s">
        <v>196</v>
      </c>
      <c r="U3" s="143" t="s">
        <v>197</v>
      </c>
      <c r="V3" s="142" t="s">
        <v>198</v>
      </c>
      <c r="W3" s="142" t="s">
        <v>199</v>
      </c>
      <c r="X3" s="142" t="s">
        <v>200</v>
      </c>
      <c r="Y3" s="142" t="s">
        <v>201</v>
      </c>
      <c r="Z3" s="142" t="s">
        <v>202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691939.443819597</v>
      </c>
      <c r="M14" s="8" t="n">
        <f aca="false">J14-K14</f>
        <v>0</v>
      </c>
      <c r="N14" s="155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799976.431236599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17260864.0964792</v>
      </c>
      <c r="Y15" s="67" t="n">
        <f aca="false">N15*5.1890047538</f>
        <v>12859629.8030215</v>
      </c>
      <c r="Z15" s="67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777485.531692199</v>
      </c>
      <c r="M16" s="67" t="n">
        <f aca="false">J16-K16</f>
        <v>0</v>
      </c>
      <c r="N16" s="157" t="n">
        <f aca="false">SUM(high_v5_m!C4:J4)</f>
        <v>2919136.7623483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19424910.5368702</v>
      </c>
      <c r="Y16" s="67" t="n">
        <f aca="false">N16*5.1890047538</f>
        <v>15147414.5368177</v>
      </c>
      <c r="Z16" s="67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21421804.3950487</v>
      </c>
      <c r="G17" s="156" t="n">
        <f aca="false">high_v2_m!C5+temporary_pension_bonus_high!B5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842157.0006628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6.72286264506211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4633299.34116064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18798652.8327858</v>
      </c>
      <c r="G18" s="154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737510.400040299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19381974.1868191</v>
      </c>
      <c r="G19" s="156" t="n">
        <f aca="false">high_v2_m!C7+temporary_pension_bonus_high!B7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762298.459394898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14675458.5930025</v>
      </c>
      <c r="Z19" s="67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18503713.2101988</v>
      </c>
      <c r="G20" s="157" t="n">
        <f aca="false">high_v2_m!E8+temporary_pension_bonus_high!B8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730249.346840899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97784354.1565613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16874999.9051819</v>
      </c>
      <c r="Y20" s="67" t="n">
        <f aca="false">N20*5.1890047538</f>
        <v>12857383.4572535</v>
      </c>
      <c r="Z20" s="67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20254615.8512826</v>
      </c>
      <c r="G21" s="157" t="n">
        <f aca="false">high_v2_m!E9+temporary_pension_bonus_high!B9</f>
        <v>19452949.3858272</v>
      </c>
      <c r="H21" s="67" t="n">
        <f aca="false">F21-J21</f>
        <v>20217167.5584862</v>
      </c>
      <c r="I21" s="67" t="n">
        <f aca="false">G21-K21</f>
        <v>19416624.5418147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800543.016671509</v>
      </c>
      <c r="M21" s="67" t="n">
        <f aca="false">J21-K21</f>
        <v>1123.4487838923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106824539.398652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6180.88373799569</v>
      </c>
      <c r="X21" s="67" t="n">
        <f aca="false">N21*5.1890047538+L21*5.5017049523</f>
        <v>24695168.1228014</v>
      </c>
      <c r="Y21" s="67" t="n">
        <f aca="false">N21*5.1890047538</f>
        <v>20290816.6434506</v>
      </c>
      <c r="Z21" s="67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19377172.7510706</v>
      </c>
      <c r="G22" s="155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20709754.3962264</v>
      </c>
      <c r="G23" s="157" t="n">
        <f aca="false">high_v2_m!E11+temporary_pension_bonus_high!B11</f>
        <v>19888095.1774069</v>
      </c>
      <c r="H23" s="67" t="n">
        <f aca="false">F23-J23</f>
        <v>20604347.9858498</v>
      </c>
      <c r="I23" s="67" t="n">
        <f aca="false">G23-K23</f>
        <v>19785850.9593416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818497.026508197</v>
      </c>
      <c r="M23" s="67" t="n">
        <f aca="false">J23-K23</f>
        <v>3162.192311299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562517.520874029</v>
      </c>
      <c r="W23" s="67" t="n">
        <f aca="false">M23*5.5017049523</f>
        <v>17397.4490991987</v>
      </c>
      <c r="X23" s="67" t="n">
        <f aca="false">N23*5.1890047538+L23*5.5017049523</f>
        <v>24944720.335192</v>
      </c>
      <c r="Y23" s="67" t="n">
        <f aca="false">N23*5.1890047538</f>
        <v>20441591.191009</v>
      </c>
      <c r="Z23" s="67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19896829.3534219</v>
      </c>
      <c r="G24" s="157" t="n">
        <f aca="false">high_v2_m!E12+temporary_pension_bonus_high!B12</f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785462.55747468</v>
      </c>
      <c r="M24" s="67" t="n">
        <f aca="false">J24-K24</f>
        <v>4592.04813421701</v>
      </c>
      <c r="N24" s="157" t="n">
        <f aca="false">SUM(high_v5_m!C12:J12)</f>
        <v>3599614.55233287</v>
      </c>
      <c r="O24" s="158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5.1440997198508</v>
      </c>
      <c r="V24" s="67" t="n">
        <f aca="false">K24*5.5017049523</f>
        <v>816872.371412835</v>
      </c>
      <c r="W24" s="67" t="n">
        <f aca="false">M24*5.5017049523</f>
        <v>25264.0939612217</v>
      </c>
      <c r="X24" s="67" t="n">
        <f aca="false">N24*5.1890047538+L24*5.5017049523</f>
        <v>22999800.2662076</v>
      </c>
      <c r="Y24" s="67" t="n">
        <f aca="false">N24*5.1890047538</f>
        <v>18678417.0239029</v>
      </c>
      <c r="Z24" s="67" t="n">
        <f aca="false">L24*5.5017049523</f>
        <v>4321383.24230467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21653269.8158238</v>
      </c>
      <c r="G25" s="157" t="n">
        <f aca="false">high_v2_m!E13+temporary_pension_bonus_high!B13</f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856204.006193865</v>
      </c>
      <c r="M25" s="67" t="n">
        <f aca="false">J25-K25</f>
        <v>5871.509528736</v>
      </c>
      <c r="N25" s="157" t="n">
        <f aca="false">SUM(high_v5_m!C13:J13)</f>
        <v>4012507.36812271</v>
      </c>
      <c r="O25" s="160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32303.3130517235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20401597.9187957</v>
      </c>
      <c r="G26" s="155" t="n">
        <f aca="false">high_v2_m!E14+temporary_pension_bonus_high!B14</f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808953.540091459</v>
      </c>
      <c r="M26" s="8" t="n">
        <f aca="false">J26-K26</f>
        <v>5988.63303204201</v>
      </c>
      <c r="N26" s="155" t="n">
        <f aca="false">SUM(high_v5_m!C14:J14)</f>
        <v>4266105.69710448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26587466.4401902</v>
      </c>
      <c r="Y26" s="8" t="n">
        <f aca="false">N26*5.1890047538</f>
        <v>22136842.7424884</v>
      </c>
      <c r="Z26" s="8" t="n">
        <f aca="false">L26*5.5017049523</f>
        <v>4450623.6977018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20534334.0157244</v>
      </c>
      <c r="G27" s="157" t="n">
        <f aca="false">high_v2_m!E15+temporary_pension_bonus_high!B15</f>
        <v>19725475.2264225</v>
      </c>
      <c r="H27" s="67" t="n">
        <f aca="false">F27-J27</f>
        <v>20316572.1171435</v>
      </c>
      <c r="I27" s="67" t="n">
        <f aca="false">G27-K27</f>
        <v>19514246.184799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802325.932344474</v>
      </c>
      <c r="M27" s="67" t="n">
        <f aca="false">J27-K27</f>
        <v>6532.85695742699</v>
      </c>
      <c r="N27" s="157" t="n">
        <f aca="false">SUM(high_v5_m!C15:J15)</f>
        <v>3669626.15930424</v>
      </c>
      <c r="O27" s="7"/>
      <c r="P27" s="7"/>
      <c r="Q27" s="67" t="n">
        <f aca="false">I27*5.5017049523</f>
        <v>107361624.87531</v>
      </c>
      <c r="R27" s="67"/>
      <c r="S27" s="67"/>
      <c r="T27" s="7"/>
      <c r="U27" s="7"/>
      <c r="V27" s="67" t="n">
        <f aca="false">K27*5.5017049523</f>
        <v>1162119.86436939</v>
      </c>
      <c r="W27" s="67" t="n">
        <f aca="false">M27*5.5017049523</f>
        <v>35941.8514753436</v>
      </c>
      <c r="X27" s="67" t="n">
        <f aca="false">N27*5.1890047538+L27*5.5017049523</f>
        <v>23455868.1406368</v>
      </c>
      <c r="Y27" s="67" t="n">
        <f aca="false">N27*5.1890047538</f>
        <v>19041707.5852985</v>
      </c>
      <c r="Z27" s="67" t="n">
        <f aca="false">L27*5.5017049523</f>
        <v>4414160.55533831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19245553.8982161</v>
      </c>
      <c r="G28" s="157" t="n">
        <f aca="false">high_v2_m!E16+temporary_pension_bonus_high!B16</f>
        <v>18477271.9630652</v>
      </c>
      <c r="H28" s="67" t="n">
        <f aca="false">F28-J28</f>
        <v>19010506.7749919</v>
      </c>
      <c r="I28" s="67" t="n">
        <f aca="false">G28-K28</f>
        <v>18249276.2535378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761230.521454174</v>
      </c>
      <c r="M28" s="67" t="n">
        <f aca="false">J28-K28</f>
        <v>7051.41369672603</v>
      </c>
      <c r="N28" s="157" t="n">
        <f aca="false">SUM(high_v5_m!C16:J16)</f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38794.7976559936</v>
      </c>
      <c r="X28" s="67" t="n">
        <f aca="false">N28*5.1890047538+L28*5.5017049523</f>
        <v>21353354.7952991</v>
      </c>
      <c r="Y28" s="67" t="n">
        <f aca="false">N28*5.1890047538</f>
        <v>17165289.0655728</v>
      </c>
      <c r="Z28" s="67" t="n">
        <f aca="false">L28*5.5017049523</f>
        <v>4188065.72972634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17632490.3683875</v>
      </c>
      <c r="G29" s="157" t="n">
        <f aca="false">high_v2_m!E17+temporary_pension_bonus_high!B17</f>
        <v>16930411.3942214</v>
      </c>
      <c r="H29" s="67" t="n">
        <f aca="false">F29-J29</f>
        <v>17392099.0463504</v>
      </c>
      <c r="I29" s="67" t="n">
        <f aca="false">G29-K29</f>
        <v>16697231.8118454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694867.234504992</v>
      </c>
      <c r="M29" s="67" t="n">
        <f aca="false">J29-K29</f>
        <v>7211.73966111301</v>
      </c>
      <c r="N29" s="157" t="n">
        <f aca="false">SUM(high_v5_m!C17:J17)</f>
        <v>3051608.62668183</v>
      </c>
      <c r="O29" s="7"/>
      <c r="P29" s="7"/>
      <c r="Q29" s="67" t="n">
        <f aca="false">I29*5.5017049523</f>
        <v>91863242.9489312</v>
      </c>
      <c r="R29" s="67"/>
      <c r="S29" s="67"/>
      <c r="T29" s="7"/>
      <c r="U29" s="7"/>
      <c r="V29" s="67" t="n">
        <f aca="false">K29*5.5017049523</f>
        <v>1282885.26313304</v>
      </c>
      <c r="W29" s="67" t="n">
        <f aca="false">M29*5.5017049523</f>
        <v>39676.8638082438</v>
      </c>
      <c r="X29" s="67" t="n">
        <f aca="false">N29*5.1890047538+L29*5.5017049523</f>
        <v>19657766.1758563</v>
      </c>
      <c r="Y29" s="67" t="n">
        <f aca="false">N29*5.1890047538</f>
        <v>15834811.6705891</v>
      </c>
      <c r="Z29" s="67" t="n">
        <f aca="false">L29*5.5017049523</f>
        <v>3822954.50526712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17486334.6842501</v>
      </c>
      <c r="G30" s="155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55" t="n">
        <f aca="false">high_v2_m!J18</f>
        <v>194215.016136578</v>
      </c>
      <c r="K30" s="155" t="n">
        <f aca="false">high_v2_m!K18</f>
        <v>188388.565652481</v>
      </c>
      <c r="L30" s="8" t="n">
        <f aca="false">H30-I30</f>
        <v>691277.192997402</v>
      </c>
      <c r="M30" s="8" t="n">
        <f aca="false">J30-K30</f>
        <v>5826.450484097</v>
      </c>
      <c r="N30" s="155" t="n">
        <f aca="false">SUM(high_v5_m!C18:J18)</f>
        <v>3575526.78286278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22356628.6297401</v>
      </c>
      <c r="Y30" s="8" t="n">
        <f aca="false">N30*5.1890047538</f>
        <v>18553425.4736142</v>
      </c>
      <c r="Z30" s="8" t="n">
        <f aca="false">L30*5.5017049523</f>
        <v>3803203.15612585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17659103.1044917</v>
      </c>
      <c r="G31" s="157" t="n">
        <f aca="false">high_v2_m!E19+temporary_pension_bonus_high!B19</f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57" t="n">
        <f aca="false">high_v2_m!J19</f>
        <v>199317.416544857</v>
      </c>
      <c r="K31" s="157" t="n">
        <f aca="false">high_v2_m!K19</f>
        <v>193337.894048511</v>
      </c>
      <c r="L31" s="67" t="n">
        <f aca="false">H31-I31</f>
        <v>698972.402993051</v>
      </c>
      <c r="M31" s="67" t="n">
        <f aca="false">J31-K31</f>
        <v>5979.52249634601</v>
      </c>
      <c r="N31" s="157" t="n">
        <f aca="false">SUM(high_v5_m!C19:J19)</f>
        <v>3241856.85627298</v>
      </c>
      <c r="O31" s="7"/>
      <c r="P31" s="7"/>
      <c r="Q31" s="67" t="n">
        <f aca="false">I31*5.5017049523</f>
        <v>92213049.4544059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32897.5685305361</v>
      </c>
      <c r="X31" s="67" t="n">
        <f aca="false">N31*5.1890047538+L31*5.5017049523</f>
        <v>20667550.5694075</v>
      </c>
      <c r="Y31" s="67" t="n">
        <f aca="false">N31*5.1890047538</f>
        <v>16822010.6383396</v>
      </c>
      <c r="Z31" s="67" t="n">
        <f aca="false">L31*5.5017049523</f>
        <v>3845539.9310679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18043229.2177913</v>
      </c>
      <c r="G32" s="157" t="n">
        <f aca="false">high_v2_m!E20+temporary_pension_bonus_high!B20</f>
        <v>17321407.4382308</v>
      </c>
      <c r="H32" s="67" t="n">
        <f aca="false">F32-J32</f>
        <v>17852935.5813082</v>
      </c>
      <c r="I32" s="67" t="n">
        <f aca="false">G32-K32</f>
        <v>17136822.6108422</v>
      </c>
      <c r="J32" s="157" t="n">
        <f aca="false">high_v2_m!J20</f>
        <v>190293.636483069</v>
      </c>
      <c r="K32" s="157" t="n">
        <f aca="false">high_v2_m!K20</f>
        <v>184584.827388577</v>
      </c>
      <c r="L32" s="67" t="n">
        <f aca="false">H32-I32</f>
        <v>716112.970466007</v>
      </c>
      <c r="M32" s="67" t="n">
        <f aca="false">J32-K32</f>
        <v>5708.80909449203</v>
      </c>
      <c r="N32" s="157" t="n">
        <f aca="false">SUM(high_v5_m!C20:J20)</f>
        <v>3172850.31297567</v>
      </c>
      <c r="O32" s="7"/>
      <c r="P32" s="7"/>
      <c r="Q32" s="67" t="n">
        <f aca="false">I32*5.5017049523</f>
        <v>94281741.8247573</v>
      </c>
      <c r="R32" s="67"/>
      <c r="S32" s="67"/>
      <c r="T32" s="7"/>
      <c r="U32" s="7"/>
      <c r="V32" s="67" t="n">
        <f aca="false">K32*5.5017049523</f>
        <v>1015531.25896317</v>
      </c>
      <c r="W32" s="67" t="n">
        <f aca="false">M32*5.5017049523</f>
        <v>31408.1832669021</v>
      </c>
      <c r="X32" s="67" t="n">
        <f aca="false">N32*5.1890047538+L32*5.5017049523</f>
        <v>20403777.6331457</v>
      </c>
      <c r="Y32" s="67" t="n">
        <f aca="false">N32*5.1890047538</f>
        <v>16463935.3571266</v>
      </c>
      <c r="Z32" s="67" t="n">
        <f aca="false">L32*5.5017049523</f>
        <v>3939842.27601909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17821958.9706619</v>
      </c>
      <c r="G33" s="157" t="n">
        <f aca="false">high_v2_m!E21+temporary_pension_bonus_high!B21</f>
        <v>17108112.8586655</v>
      </c>
      <c r="H33" s="67" t="n">
        <f aca="false">F33-J33</f>
        <v>17615207.406626</v>
      </c>
      <c r="I33" s="67" t="n">
        <f aca="false">G33-K33</f>
        <v>16907563.8415507</v>
      </c>
      <c r="J33" s="157" t="n">
        <f aca="false">high_v2_m!J21</f>
        <v>206751.564035903</v>
      </c>
      <c r="K33" s="157" t="n">
        <f aca="false">high_v2_m!K21</f>
        <v>200549.017114826</v>
      </c>
      <c r="L33" s="67" t="n">
        <f aca="false">H33-I33</f>
        <v>707643.565075323</v>
      </c>
      <c r="M33" s="67" t="n">
        <f aca="false">J33-K33</f>
        <v>6202.54692107698</v>
      </c>
      <c r="N33" s="157" t="n">
        <f aca="false">SUM(high_v5_m!C21:J21)</f>
        <v>3286268.97441294</v>
      </c>
      <c r="O33" s="7"/>
      <c r="P33" s="7"/>
      <c r="Q33" s="67" t="n">
        <f aca="false">I33*5.5017049523</f>
        <v>93020427.7183878</v>
      </c>
      <c r="R33" s="67"/>
      <c r="S33" s="67"/>
      <c r="T33" s="7"/>
      <c r="U33" s="7"/>
      <c r="V33" s="67" t="n">
        <f aca="false">K33*5.5017049523</f>
        <v>1103361.52063954</v>
      </c>
      <c r="W33" s="67" t="n">
        <f aca="false">M33*5.5017049523</f>
        <v>34124.5831125623</v>
      </c>
      <c r="X33" s="67" t="n">
        <f aca="false">N33*5.1890047538+L33*5.5017049523</f>
        <v>20945711.4369323</v>
      </c>
      <c r="Y33" s="67" t="n">
        <f aca="false">N33*5.1890047538</f>
        <v>17052465.3304942</v>
      </c>
      <c r="Z33" s="67" t="n">
        <f aca="false">L33*5.5017049523</f>
        <v>3893246.10643813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18206136.0524881</v>
      </c>
      <c r="G34" s="155" t="n">
        <f aca="false">high_v2_m!E22+temporary_pension_bonus_high!B22</f>
        <v>17476658.1596134</v>
      </c>
      <c r="H34" s="8" t="n">
        <f aca="false">F34-J34</f>
        <v>17974816.2763534</v>
      </c>
      <c r="I34" s="8" t="n">
        <f aca="false">G34-K34</f>
        <v>17252277.9767627</v>
      </c>
      <c r="J34" s="155" t="n">
        <f aca="false">high_v2_m!J22</f>
        <v>231319.776134705</v>
      </c>
      <c r="K34" s="155" t="n">
        <f aca="false">high_v2_m!K22</f>
        <v>224380.182850664</v>
      </c>
      <c r="L34" s="8" t="n">
        <f aca="false">H34-I34</f>
        <v>722538.299590658</v>
      </c>
      <c r="M34" s="8" t="n">
        <f aca="false">J34-K34</f>
        <v>6939.59328404101</v>
      </c>
      <c r="N34" s="155" t="n">
        <f aca="false">SUM(high_v5_m!C22:J22)</f>
        <v>3500403.03867679</v>
      </c>
      <c r="O34" s="5"/>
      <c r="P34" s="5"/>
      <c r="Q34" s="8" t="n">
        <f aca="false">I34*5.5017049523</f>
        <v>94916943.1832118</v>
      </c>
      <c r="R34" s="8"/>
      <c r="S34" s="8"/>
      <c r="T34" s="5"/>
      <c r="U34" s="5"/>
      <c r="V34" s="8" t="n">
        <f aca="false">K34*5.5017049523</f>
        <v>1234473.56318748</v>
      </c>
      <c r="W34" s="8" t="n">
        <f aca="false">M34*5.5017049523</f>
        <v>38179.5947377562</v>
      </c>
      <c r="X34" s="8" t="n">
        <f aca="false">N34*5.1890047538+L34*5.5017049523</f>
        <v>22138800.5489942</v>
      </c>
      <c r="Y34" s="8" t="n">
        <f aca="false">N34*5.1890047538</f>
        <v>18163608.0079098</v>
      </c>
      <c r="Z34" s="8" t="n">
        <f aca="false">L34*5.5017049523</f>
        <v>3975192.54108435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18616104.1743679</v>
      </c>
      <c r="G35" s="157" t="n">
        <f aca="false">high_v2_m!E23+temporary_pension_bonus_high!B23</f>
        <v>17868614.5207392</v>
      </c>
      <c r="H35" s="67" t="n">
        <f aca="false">F35-J35</f>
        <v>18367542.7454392</v>
      </c>
      <c r="I35" s="67" t="n">
        <f aca="false">G35-K35</f>
        <v>17627509.9346784</v>
      </c>
      <c r="J35" s="157" t="n">
        <f aca="false">high_v2_m!J23</f>
        <v>248561.428928663</v>
      </c>
      <c r="K35" s="157" t="n">
        <f aca="false">high_v2_m!K23</f>
        <v>241104.586060803</v>
      </c>
      <c r="L35" s="67" t="n">
        <f aca="false">H35-I35</f>
        <v>740032.810760841</v>
      </c>
      <c r="M35" s="67" t="n">
        <f aca="false">J35-K35</f>
        <v>7456.84286785999</v>
      </c>
      <c r="N35" s="157" t="n">
        <f aca="false">SUM(high_v5_m!C23:J23)</f>
        <v>2866583.03265506</v>
      </c>
      <c r="O35" s="7"/>
      <c r="P35" s="7"/>
      <c r="Q35" s="67" t="n">
        <f aca="false">I35*5.5017049523</f>
        <v>96981358.7043376</v>
      </c>
      <c r="R35" s="67"/>
      <c r="S35" s="67"/>
      <c r="T35" s="7"/>
      <c r="U35" s="7"/>
      <c r="V35" s="67" t="n">
        <f aca="false">K35*5.5017049523</f>
        <v>1326486.29515296</v>
      </c>
      <c r="W35" s="67" t="n">
        <f aca="false">M35*5.5017049523</f>
        <v>41025.3493346282</v>
      </c>
      <c r="X35" s="67" t="n">
        <f aca="false">N35*5.1890047538+L35*5.5017049523</f>
        <v>18946155.163437</v>
      </c>
      <c r="Y35" s="67" t="n">
        <f aca="false">N35*5.1890047538</f>
        <v>14874712.9836095</v>
      </c>
      <c r="Z35" s="67" t="n">
        <f aca="false">L35*5.5017049523</f>
        <v>4071442.17982741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19592899.9212211</v>
      </c>
      <c r="G36" s="157" t="n">
        <f aca="false">high_v2_m!E24+temporary_pension_bonus_high!B24</f>
        <v>18804272.9192954</v>
      </c>
      <c r="H36" s="67" t="n">
        <f aca="false">F36-J36</f>
        <v>19301648.2552923</v>
      </c>
      <c r="I36" s="67" t="n">
        <f aca="false">G36-K36</f>
        <v>18521758.8033444</v>
      </c>
      <c r="J36" s="157" t="n">
        <f aca="false">high_v2_m!J24</f>
        <v>291251.665928826</v>
      </c>
      <c r="K36" s="157" t="n">
        <f aca="false">high_v2_m!K24</f>
        <v>282514.115950961</v>
      </c>
      <c r="L36" s="67" t="n">
        <f aca="false">H36-I36</f>
        <v>779889.451947834</v>
      </c>
      <c r="M36" s="67" t="n">
        <f aca="false">J36-K36</f>
        <v>8737.54997786501</v>
      </c>
      <c r="N36" s="157" t="n">
        <f aca="false">SUM(high_v5_m!C24:J24)</f>
        <v>3184863.05087889</v>
      </c>
      <c r="O36" s="7"/>
      <c r="P36" s="7"/>
      <c r="Q36" s="67" t="n">
        <f aca="false">I36*5.5017049523</f>
        <v>101901252.133666</v>
      </c>
      <c r="R36" s="67"/>
      <c r="S36" s="67"/>
      <c r="T36" s="7"/>
      <c r="U36" s="7"/>
      <c r="V36" s="67" t="n">
        <f aca="false">K36*5.5017049523</f>
        <v>1554309.31082206</v>
      </c>
      <c r="W36" s="67" t="n">
        <f aca="false">M36*5.5017049523</f>
        <v>48071.4219841887</v>
      </c>
      <c r="X36" s="67" t="n">
        <f aca="false">N36*5.1890047538+L36*5.5017049523</f>
        <v>20816991.1712405</v>
      </c>
      <c r="Y36" s="67" t="n">
        <f aca="false">N36*5.1890047538</f>
        <v>16526269.5112125</v>
      </c>
      <c r="Z36" s="67" t="n">
        <f aca="false">L36*5.5017049523</f>
        <v>4290721.66002793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19802214.2079579</v>
      </c>
      <c r="G37" s="157" t="n">
        <f aca="false">high_v2_m!E25+temporary_pension_bonus_high!B25</f>
        <v>19004044.1227007</v>
      </c>
      <c r="H37" s="67" t="n">
        <f aca="false">F37-J37</f>
        <v>19480260.8543062</v>
      </c>
      <c r="I37" s="67" t="n">
        <f aca="false">G37-K37</f>
        <v>18691749.3696585</v>
      </c>
      <c r="J37" s="157" t="n">
        <f aca="false">high_v2_m!J25</f>
        <v>321953.353651725</v>
      </c>
      <c r="K37" s="157" t="n">
        <f aca="false">high_v2_m!K25</f>
        <v>312294.753042173</v>
      </c>
      <c r="L37" s="67" t="n">
        <f aca="false">H37-I37</f>
        <v>788511.48464765</v>
      </c>
      <c r="M37" s="67" t="n">
        <f aca="false">J37-K37</f>
        <v>9658.600609552</v>
      </c>
      <c r="N37" s="157" t="n">
        <f aca="false">SUM(high_v5_m!C25:J25)</f>
        <v>3242810.62243948</v>
      </c>
      <c r="O37" s="7"/>
      <c r="P37" s="7"/>
      <c r="Q37" s="67" t="n">
        <f aca="false">I37*5.5017049523</f>
        <v>102836490.074201</v>
      </c>
      <c r="R37" s="67"/>
      <c r="S37" s="67"/>
      <c r="T37" s="7"/>
      <c r="U37" s="7"/>
      <c r="V37" s="67" t="n">
        <f aca="false">K37*5.5017049523</f>
        <v>1718153.58938943</v>
      </c>
      <c r="W37" s="67" t="n">
        <f aca="false">M37*5.5017049523</f>
        <v>53138.77080586</v>
      </c>
      <c r="X37" s="67" t="n">
        <f aca="false">N37*5.1890047538+L37*5.5017049523</f>
        <v>21165117.275543</v>
      </c>
      <c r="Y37" s="67" t="n">
        <f aca="false">N37*5.1890047538</f>
        <v>16826959.7355116</v>
      </c>
      <c r="Z37" s="67" t="n">
        <f aca="false">L37*5.5017049523</f>
        <v>4338157.5400314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19381797.1571013</v>
      </c>
      <c r="G38" s="155" t="n">
        <f aca="false">high_v2_m!E26+temporary_pension_bonus_high!B26</f>
        <v>18598565.0107204</v>
      </c>
      <c r="H38" s="8" t="n">
        <f aca="false">F38-J38</f>
        <v>19042439.8728011</v>
      </c>
      <c r="I38" s="8" t="n">
        <f aca="false">G38-K38</f>
        <v>18269388.4449492</v>
      </c>
      <c r="J38" s="155" t="n">
        <f aca="false">high_v2_m!J26</f>
        <v>339357.28430019</v>
      </c>
      <c r="K38" s="155" t="n">
        <f aca="false">high_v2_m!K26</f>
        <v>329176.565771185</v>
      </c>
      <c r="L38" s="8" t="n">
        <f aca="false">H38-I38</f>
        <v>773051.427851897</v>
      </c>
      <c r="M38" s="8" t="n">
        <f aca="false">J38-K38</f>
        <v>10180.718529005</v>
      </c>
      <c r="N38" s="155" t="n">
        <f aca="false">SUM(high_v5_m!C26:J26)</f>
        <v>3688089.48532867</v>
      </c>
      <c r="O38" s="5"/>
      <c r="P38" s="5"/>
      <c r="Q38" s="8" t="n">
        <f aca="false">I38*5.5017049523</f>
        <v>100512784.88307</v>
      </c>
      <c r="R38" s="8"/>
      <c r="S38" s="8"/>
      <c r="T38" s="5"/>
      <c r="U38" s="5"/>
      <c r="V38" s="8" t="n">
        <f aca="false">K38*5.5017049523</f>
        <v>1811032.34208444</v>
      </c>
      <c r="W38" s="8" t="n">
        <f aca="false">M38*5.5017049523</f>
        <v>56011.3095489992</v>
      </c>
      <c r="X38" s="8" t="n">
        <f aca="false">N38*5.1890047538+L38*5.5017049523</f>
        <v>23390614.7408057</v>
      </c>
      <c r="Y38" s="8" t="n">
        <f aca="false">N38*5.1890047538</f>
        <v>19137513.8718103</v>
      </c>
      <c r="Z38" s="8" t="n">
        <f aca="false">L38*5.5017049523</f>
        <v>4253100.86899537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19356504.3758925</v>
      </c>
      <c r="G39" s="157" t="n">
        <f aca="false">high_v2_m!E27+temporary_pension_bonus_high!B27</f>
        <v>18572436.7155238</v>
      </c>
      <c r="H39" s="67" t="n">
        <f aca="false">F39-J39</f>
        <v>19005348.5747212</v>
      </c>
      <c r="I39" s="67" t="n">
        <f aca="false">G39-K39</f>
        <v>18231815.5883876</v>
      </c>
      <c r="J39" s="157" t="n">
        <f aca="false">high_v2_m!J27</f>
        <v>351155.801171309</v>
      </c>
      <c r="K39" s="157" t="n">
        <f aca="false">high_v2_m!K27</f>
        <v>340621.12713617</v>
      </c>
      <c r="L39" s="67" t="n">
        <f aca="false">H39-I39</f>
        <v>773532.98633356</v>
      </c>
      <c r="M39" s="67" t="n">
        <f aca="false">J39-K39</f>
        <v>10534.674035139</v>
      </c>
      <c r="N39" s="157" t="n">
        <f aca="false">SUM(high_v5_m!C27:J27)</f>
        <v>2979400.73389199</v>
      </c>
      <c r="O39" s="7"/>
      <c r="P39" s="7"/>
      <c r="Q39" s="67" t="n">
        <f aca="false">I39*5.5017049523</f>
        <v>100306070.112053</v>
      </c>
      <c r="R39" s="67"/>
      <c r="S39" s="67"/>
      <c r="T39" s="7"/>
      <c r="U39" s="7"/>
      <c r="V39" s="67" t="n">
        <f aca="false">K39*5.5017049523</f>
        <v>1873996.94202307</v>
      </c>
      <c r="W39" s="67" t="n">
        <f aca="false">M39*5.5017049523</f>
        <v>57958.6683099906</v>
      </c>
      <c r="X39" s="67" t="n">
        <f aca="false">N39*5.1890047538+L39*5.5017049523</f>
        <v>19715874.8333195</v>
      </c>
      <c r="Y39" s="67" t="n">
        <f aca="false">N39*5.1890047538</f>
        <v>15460124.5716407</v>
      </c>
      <c r="Z39" s="67" t="n">
        <f aca="false">L39*5.5017049523</f>
        <v>4255750.26167876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19784822.2027228</v>
      </c>
      <c r="G40" s="157" t="n">
        <f aca="false">high_v2_m!E28+temporary_pension_bonus_high!B28</f>
        <v>18981526.7972674</v>
      </c>
      <c r="H40" s="67" t="n">
        <f aca="false">F40-J40</f>
        <v>19399872.3121149</v>
      </c>
      <c r="I40" s="67" t="n">
        <f aca="false">G40-K40</f>
        <v>18608125.4033777</v>
      </c>
      <c r="J40" s="157" t="n">
        <f aca="false">high_v2_m!J28</f>
        <v>384949.890607908</v>
      </c>
      <c r="K40" s="157" t="n">
        <f aca="false">high_v2_m!K28</f>
        <v>373401.39388967</v>
      </c>
      <c r="L40" s="67" t="n">
        <f aca="false">H40-I40</f>
        <v>791746.90873716</v>
      </c>
      <c r="M40" s="67" t="n">
        <f aca="false">J40-K40</f>
        <v>11548.496718238</v>
      </c>
      <c r="N40" s="157" t="n">
        <f aca="false">SUM(high_v5_m!C28:J28)</f>
        <v>3021637.43671911</v>
      </c>
      <c r="O40" s="7"/>
      <c r="P40" s="7"/>
      <c r="Q40" s="67" t="n">
        <f aca="false">I40*5.5017049523</f>
        <v>102376415.684783</v>
      </c>
      <c r="R40" s="67"/>
      <c r="S40" s="67"/>
      <c r="T40" s="7"/>
      <c r="U40" s="7"/>
      <c r="V40" s="67" t="n">
        <f aca="false">K40*5.5017049523</f>
        <v>2054344.29795852</v>
      </c>
      <c r="W40" s="67" t="n">
        <f aca="false">M40*5.5017049523</f>
        <v>63536.4215863503</v>
      </c>
      <c r="X40" s="67" t="n">
        <f aca="false">N40*5.1890047538+L40*5.5017049523</f>
        <v>20035248.912163</v>
      </c>
      <c r="Y40" s="67" t="n">
        <f aca="false">N40*5.1890047538</f>
        <v>15679291.0233955</v>
      </c>
      <c r="Z40" s="67" t="n">
        <f aca="false">L40*5.5017049523</f>
        <v>4355957.88876745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20136274.0380255</v>
      </c>
      <c r="G41" s="157" t="n">
        <f aca="false">high_v2_m!E29+temporary_pension_bonus_high!B29</f>
        <v>19317422.9187563</v>
      </c>
      <c r="H41" s="67" t="n">
        <f aca="false">F41-J41</f>
        <v>19710877.5880201</v>
      </c>
      <c r="I41" s="67" t="n">
        <f aca="false">G41-K41</f>
        <v>18904788.362251</v>
      </c>
      <c r="J41" s="157" t="n">
        <f aca="false">high_v2_m!J29</f>
        <v>425396.450005449</v>
      </c>
      <c r="K41" s="157" t="n">
        <f aca="false">high_v2_m!K29</f>
        <v>412634.556505285</v>
      </c>
      <c r="L41" s="67" t="n">
        <f aca="false">H41-I41</f>
        <v>806089.225769036</v>
      </c>
      <c r="M41" s="67" t="n">
        <f aca="false">J41-K41</f>
        <v>12761.893500164</v>
      </c>
      <c r="N41" s="157" t="n">
        <f aca="false">SUM(high_v5_m!C29:J29)</f>
        <v>3024236.54745473</v>
      </c>
      <c r="O41" s="7"/>
      <c r="P41" s="7"/>
      <c r="Q41" s="67" t="n">
        <f aca="false">I41*5.5017049523</f>
        <v>104008567.75478</v>
      </c>
      <c r="R41" s="67"/>
      <c r="S41" s="67"/>
      <c r="T41" s="7"/>
      <c r="U41" s="7"/>
      <c r="V41" s="67" t="n">
        <f aca="false">K41*5.5017049523</f>
        <v>2270193.58301524</v>
      </c>
      <c r="W41" s="67" t="n">
        <f aca="false">M41*5.5017049523</f>
        <v>70212.1726705773</v>
      </c>
      <c r="X41" s="67" t="n">
        <f aca="false">N41*5.1890047538+L41*5.5017049523</f>
        <v>20127642.9067675</v>
      </c>
      <c r="Y41" s="67" t="n">
        <f aca="false">N41*5.1890047538</f>
        <v>15692777.8213583</v>
      </c>
      <c r="Z41" s="67" t="n">
        <f aca="false">L41*5.5017049523</f>
        <v>4434865.08540918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20556997.6922347</v>
      </c>
      <c r="G42" s="155" t="n">
        <f aca="false">high_v2_m!E30+temporary_pension_bonus_high!B30</f>
        <v>19718479.490854</v>
      </c>
      <c r="H42" s="8" t="n">
        <f aca="false">F42-J42</f>
        <v>20122648.5323566</v>
      </c>
      <c r="I42" s="8" t="n">
        <f aca="false">G42-K42</f>
        <v>19297160.8057722</v>
      </c>
      <c r="J42" s="155" t="n">
        <f aca="false">high_v2_m!J30</f>
        <v>434349.159878121</v>
      </c>
      <c r="K42" s="155" t="n">
        <f aca="false">high_v2_m!K30</f>
        <v>421318.685081777</v>
      </c>
      <c r="L42" s="8" t="n">
        <f aca="false">H42-I42</f>
        <v>825487.726584356</v>
      </c>
      <c r="M42" s="8" t="n">
        <f aca="false">J42-K42</f>
        <v>13030.474796344</v>
      </c>
      <c r="N42" s="155" t="n">
        <f aca="false">SUM(high_v5_m!C30:J30)</f>
        <v>3683666.05176418</v>
      </c>
      <c r="O42" s="5"/>
      <c r="P42" s="5"/>
      <c r="Q42" s="8" t="n">
        <f aca="false">I42*5.5017049523</f>
        <v>106167285.170447</v>
      </c>
      <c r="R42" s="8"/>
      <c r="S42" s="8"/>
      <c r="T42" s="5"/>
      <c r="U42" s="5"/>
      <c r="V42" s="8" t="n">
        <f aca="false">K42*5.5017049523</f>
        <v>2317971.09621094</v>
      </c>
      <c r="W42" s="8" t="n">
        <f aca="false">M42*5.5017049523</f>
        <v>71689.8277178661</v>
      </c>
      <c r="X42" s="8" t="n">
        <f aca="false">N42*5.1890047538+L42*5.5017049523</f>
        <v>23656150.567428</v>
      </c>
      <c r="Y42" s="8" t="n">
        <f aca="false">N42*5.1890047538</f>
        <v>19114560.654016</v>
      </c>
      <c r="Z42" s="8" t="n">
        <f aca="false">L42*5.5017049523</f>
        <v>4541589.91341202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20964363.5206298</v>
      </c>
      <c r="G43" s="157" t="n">
        <f aca="false">high_v2_m!E31+temporary_pension_bonus_high!B31</f>
        <v>20107115.6092704</v>
      </c>
      <c r="H43" s="67" t="n">
        <f aca="false">F43-J43</f>
        <v>20497081.4995721</v>
      </c>
      <c r="I43" s="67" t="n">
        <f aca="false">G43-K43</f>
        <v>19653852.0488445</v>
      </c>
      <c r="J43" s="157" t="n">
        <f aca="false">high_v2_m!J31</f>
        <v>467282.021057649</v>
      </c>
      <c r="K43" s="157" t="n">
        <f aca="false">high_v2_m!K31</f>
        <v>453263.560425919</v>
      </c>
      <c r="L43" s="67" t="n">
        <f aca="false">H43-I43</f>
        <v>843229.450727668</v>
      </c>
      <c r="M43" s="67" t="n">
        <f aca="false">J43-K43</f>
        <v>14018.46063173</v>
      </c>
      <c r="N43" s="157" t="n">
        <f aca="false">SUM(high_v5_m!C31:J31)</f>
        <v>3069899.97750109</v>
      </c>
      <c r="O43" s="7"/>
      <c r="P43" s="7"/>
      <c r="Q43" s="67" t="n">
        <f aca="false">I43*5.5017049523</f>
        <v>108129695.148899</v>
      </c>
      <c r="R43" s="67"/>
      <c r="S43" s="67"/>
      <c r="T43" s="7"/>
      <c r="U43" s="7"/>
      <c r="V43" s="67" t="n">
        <f aca="false">K43*5.5017049523</f>
        <v>2493722.37509241</v>
      </c>
      <c r="W43" s="67" t="n">
        <f aca="false">M43*5.5017049523</f>
        <v>77125.4342812114</v>
      </c>
      <c r="X43" s="67" t="n">
        <f aca="false">N43*5.1890047538+L43*5.5017049523</f>
        <v>20568925.2219373</v>
      </c>
      <c r="Y43" s="67" t="n">
        <f aca="false">N43*5.1890047538</f>
        <v>15929725.5769437</v>
      </c>
      <c r="Z43" s="67" t="n">
        <f aca="false">L43*5.5017049523</f>
        <v>4639199.64499362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21250760.6463314</v>
      </c>
      <c r="G44" s="157" t="n">
        <f aca="false">high_v2_m!E32+temporary_pension_bonus_high!B32</f>
        <v>20380663.6780323</v>
      </c>
      <c r="H44" s="67" t="n">
        <f aca="false">F44-J44</f>
        <v>20750699.9262751</v>
      </c>
      <c r="I44" s="67" t="n">
        <f aca="false">G44-K44</f>
        <v>19895604.7795777</v>
      </c>
      <c r="J44" s="157" t="n">
        <f aca="false">high_v2_m!J32</f>
        <v>500060.720056269</v>
      </c>
      <c r="K44" s="157" t="n">
        <f aca="false">high_v2_m!K32</f>
        <v>485058.898454581</v>
      </c>
      <c r="L44" s="67" t="n">
        <f aca="false">H44-I44</f>
        <v>855095.146697409</v>
      </c>
      <c r="M44" s="67" t="n">
        <f aca="false">J44-K44</f>
        <v>15001.821601688</v>
      </c>
      <c r="N44" s="157" t="n">
        <f aca="false">SUM(high_v5_m!C32:J32)</f>
        <v>3067232.29689842</v>
      </c>
      <c r="O44" s="7"/>
      <c r="P44" s="7"/>
      <c r="Q44" s="67" t="n">
        <f aca="false">I44*5.5017049523</f>
        <v>109459747.344806</v>
      </c>
      <c r="R44" s="67"/>
      <c r="S44" s="67"/>
      <c r="T44" s="7"/>
      <c r="U44" s="7"/>
      <c r="V44" s="67" t="n">
        <f aca="false">K44*5.5017049523</f>
        <v>2668650.94378475</v>
      </c>
      <c r="W44" s="67" t="n">
        <f aca="false">M44*5.5017049523</f>
        <v>82535.5961995282</v>
      </c>
      <c r="X44" s="67" t="n">
        <f aca="false">N44*5.1890047538+L44*5.5017049523</f>
        <v>20620364.1728876</v>
      </c>
      <c r="Y44" s="67" t="n">
        <f aca="false">N44*5.1890047538</f>
        <v>15915882.9696148</v>
      </c>
      <c r="Z44" s="67" t="n">
        <f aca="false">L44*5.5017049523</f>
        <v>4704481.20327283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21495563.6804261</v>
      </c>
      <c r="G45" s="157" t="n">
        <f aca="false">high_v2_m!E33+temporary_pension_bonus_high!B33</f>
        <v>20613313.021009</v>
      </c>
      <c r="H45" s="67" t="n">
        <f aca="false">F45-J45</f>
        <v>20971901.3321875</v>
      </c>
      <c r="I45" s="67" t="n">
        <f aca="false">G45-K45</f>
        <v>20105360.5432175</v>
      </c>
      <c r="J45" s="157" t="n">
        <f aca="false">high_v2_m!J33</f>
        <v>523662.348238636</v>
      </c>
      <c r="K45" s="157" t="n">
        <f aca="false">high_v2_m!K33</f>
        <v>507952.477791477</v>
      </c>
      <c r="L45" s="67" t="n">
        <f aca="false">H45-I45</f>
        <v>866540.788969941</v>
      </c>
      <c r="M45" s="67" t="n">
        <f aca="false">J45-K45</f>
        <v>15709.870447159</v>
      </c>
      <c r="N45" s="157" t="n">
        <f aca="false">SUM(high_v5_m!C33:J33)</f>
        <v>3085166.48801155</v>
      </c>
      <c r="O45" s="7"/>
      <c r="P45" s="7"/>
      <c r="Q45" s="67" t="n">
        <f aca="false">I45*5.5017049523</f>
        <v>110613761.668397</v>
      </c>
      <c r="R45" s="67"/>
      <c r="S45" s="67"/>
      <c r="T45" s="7"/>
      <c r="U45" s="7"/>
      <c r="V45" s="67" t="n">
        <f aca="false">K45*5.5017049523</f>
        <v>2794604.66259842</v>
      </c>
      <c r="W45" s="67" t="n">
        <f aca="false">M45*5.5017049523</f>
        <v>86431.072039126</v>
      </c>
      <c r="X45" s="67" t="n">
        <f aca="false">N45*5.1890047538+L45*5.5017049523</f>
        <v>20776395.3226023</v>
      </c>
      <c r="Y45" s="67" t="n">
        <f aca="false">N45*5.1890047538</f>
        <v>16008943.5725564</v>
      </c>
      <c r="Z45" s="67" t="n">
        <f aca="false">L45*5.5017049523</f>
        <v>4767451.75004588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21690409.711947</v>
      </c>
      <c r="G46" s="155" t="n">
        <f aca="false">high_v2_m!E34+temporary_pension_bonus_high!B34</f>
        <v>20798169.8967072</v>
      </c>
      <c r="H46" s="8" t="n">
        <f aca="false">F46-J46</f>
        <v>21154633.6448106</v>
      </c>
      <c r="I46" s="8" t="n">
        <f aca="false">G46-K46</f>
        <v>20278467.1115849</v>
      </c>
      <c r="J46" s="155" t="n">
        <f aca="false">high_v2_m!J34</f>
        <v>535776.067136402</v>
      </c>
      <c r="K46" s="155" t="n">
        <f aca="false">high_v2_m!K34</f>
        <v>519702.78512231</v>
      </c>
      <c r="L46" s="8" t="n">
        <f aca="false">H46-I46</f>
        <v>876166.533225708</v>
      </c>
      <c r="M46" s="8" t="n">
        <f aca="false">J46-K46</f>
        <v>16073.282014092</v>
      </c>
      <c r="N46" s="155" t="n">
        <f aca="false">SUM(high_v5_m!C34:J34)</f>
        <v>3718647.19514159</v>
      </c>
      <c r="O46" s="5"/>
      <c r="P46" s="5"/>
      <c r="Q46" s="8" t="n">
        <f aca="false">I46*5.5017049523</f>
        <v>111566142.932859</v>
      </c>
      <c r="R46" s="8"/>
      <c r="S46" s="8"/>
      <c r="T46" s="5"/>
      <c r="U46" s="5"/>
      <c r="V46" s="8" t="n">
        <f aca="false">K46*5.5017049523</f>
        <v>2859251.38663152</v>
      </c>
      <c r="W46" s="8" t="n">
        <f aca="false">M46*5.5017049523</f>
        <v>88430.4552566446</v>
      </c>
      <c r="X46" s="8" t="n">
        <f aca="false">N46*5.1890047538+L46*5.5017049523</f>
        <v>24116487.7281822</v>
      </c>
      <c r="Y46" s="8" t="n">
        <f aca="false">N46*5.1890047538</f>
        <v>19296077.9732948</v>
      </c>
      <c r="Z46" s="8" t="n">
        <f aca="false">L46*5.5017049523</f>
        <v>4820409.7548874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21824288.6023653</v>
      </c>
      <c r="G47" s="157" t="n">
        <f aca="false">high_v2_m!E35+temporary_pension_bonus_high!B35</f>
        <v>20925366.7806524</v>
      </c>
      <c r="H47" s="67" t="n">
        <f aca="false">F47-J47</f>
        <v>21282403.2410598</v>
      </c>
      <c r="I47" s="67" t="n">
        <f aca="false">G47-K47</f>
        <v>20399737.980186</v>
      </c>
      <c r="J47" s="157" t="n">
        <f aca="false">high_v2_m!J35</f>
        <v>541885.361305523</v>
      </c>
      <c r="K47" s="157" t="n">
        <f aca="false">high_v2_m!K35</f>
        <v>525628.800466357</v>
      </c>
      <c r="L47" s="67" t="n">
        <f aca="false">H47-I47</f>
        <v>882665.260873735</v>
      </c>
      <c r="M47" s="67" t="n">
        <f aca="false">J47-K47</f>
        <v>16256.5608391659</v>
      </c>
      <c r="N47" s="157" t="n">
        <f aca="false">SUM(high_v5_m!C35:J35)</f>
        <v>3089617.0145184</v>
      </c>
      <c r="O47" s="7"/>
      <c r="P47" s="7"/>
      <c r="Q47" s="67" t="n">
        <f aca="false">I47*5.5017049523</f>
        <v>112233339.471212</v>
      </c>
      <c r="R47" s="67"/>
      <c r="S47" s="67"/>
      <c r="T47" s="7"/>
      <c r="U47" s="7"/>
      <c r="V47" s="67" t="n">
        <f aca="false">K47*5.5017049523</f>
        <v>2891854.57459727</v>
      </c>
      <c r="W47" s="67" t="n">
        <f aca="false">M47*5.5017049523</f>
        <v>89438.8012762055</v>
      </c>
      <c r="X47" s="67" t="n">
        <f aca="false">N47*5.1890047538+L47*5.5017049523</f>
        <v>20888201.2127295</v>
      </c>
      <c r="Y47" s="67" t="n">
        <f aca="false">N47*5.1890047538</f>
        <v>16032037.3757573</v>
      </c>
      <c r="Z47" s="67" t="n">
        <f aca="false">L47*5.5017049523</f>
        <v>4856163.8369722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21876881.3404755</v>
      </c>
      <c r="G48" s="157" t="n">
        <f aca="false">high_v2_m!E36+temporary_pension_bonus_high!B36</f>
        <v>20974989.551671</v>
      </c>
      <c r="H48" s="67" t="n">
        <f aca="false">F48-J48</f>
        <v>21304567.423424</v>
      </c>
      <c r="I48" s="67" t="n">
        <f aca="false">G48-K48</f>
        <v>20419845.052131</v>
      </c>
      <c r="J48" s="157" t="n">
        <f aca="false">high_v2_m!J36</f>
        <v>572313.917051521</v>
      </c>
      <c r="K48" s="157" t="n">
        <f aca="false">high_v2_m!K36</f>
        <v>555144.499539975</v>
      </c>
      <c r="L48" s="67" t="n">
        <f aca="false">H48-I48</f>
        <v>884722.371292956</v>
      </c>
      <c r="M48" s="67" t="n">
        <f aca="false">J48-K48</f>
        <v>17169.4175115461</v>
      </c>
      <c r="N48" s="157" t="n">
        <f aca="false">SUM(high_v5_m!C36:J36)</f>
        <v>3056607.80089199</v>
      </c>
      <c r="O48" s="7"/>
      <c r="P48" s="7"/>
      <c r="Q48" s="67" t="n">
        <f aca="false">I48*5.5017049523</f>
        <v>112343962.648508</v>
      </c>
      <c r="R48" s="67"/>
      <c r="S48" s="67"/>
      <c r="T48" s="7"/>
      <c r="U48" s="7"/>
      <c r="V48" s="67" t="n">
        <f aca="false">K48*5.5017049523</f>
        <v>3054241.24236118</v>
      </c>
      <c r="W48" s="67" t="n">
        <f aca="false">M48*5.5017049523</f>
        <v>94461.0693513793</v>
      </c>
      <c r="X48" s="67" t="n">
        <f aca="false">N48*5.1890047538+L48*5.5017049523</f>
        <v>20728233.8608838</v>
      </c>
      <c r="Y48" s="67" t="n">
        <f aca="false">N48*5.1890047538</f>
        <v>15860752.4093307</v>
      </c>
      <c r="Z48" s="67" t="n">
        <f aca="false">L48*5.5017049523</f>
        <v>4867481.45155306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21944164.2719577</v>
      </c>
      <c r="G49" s="157" t="n">
        <f aca="false">high_v2_m!E37+temporary_pension_bonus_high!B37</f>
        <v>21038478.0273875</v>
      </c>
      <c r="H49" s="67" t="n">
        <f aca="false">F49-J49</f>
        <v>21342779.4312919</v>
      </c>
      <c r="I49" s="67" t="n">
        <f aca="false">G49-K49</f>
        <v>20455134.7319417</v>
      </c>
      <c r="J49" s="157" t="n">
        <f aca="false">high_v2_m!J37</f>
        <v>601384.840665785</v>
      </c>
      <c r="K49" s="157" t="n">
        <f aca="false">high_v2_m!K37</f>
        <v>583343.295445811</v>
      </c>
      <c r="L49" s="67" t="n">
        <f aca="false">H49-I49</f>
        <v>887644.699350227</v>
      </c>
      <c r="M49" s="67" t="n">
        <f aca="false">J49-K49</f>
        <v>18041.545219974</v>
      </c>
      <c r="N49" s="157" t="n">
        <f aca="false">SUM(high_v5_m!C37:J37)</f>
        <v>3061516.70839118</v>
      </c>
      <c r="O49" s="7"/>
      <c r="P49" s="7"/>
      <c r="Q49" s="67" t="n">
        <f aca="false">I49*5.5017049523</f>
        <v>112538116.054687</v>
      </c>
      <c r="R49" s="67"/>
      <c r="S49" s="67"/>
      <c r="T49" s="7"/>
      <c r="U49" s="7"/>
      <c r="V49" s="67" t="n">
        <f aca="false">K49*5.5017049523</f>
        <v>3209382.69744522</v>
      </c>
      <c r="W49" s="67" t="n">
        <f aca="false">M49*5.5017049523</f>
        <v>99259.2586838754</v>
      </c>
      <c r="X49" s="67" t="n">
        <f aca="false">N49*5.1890047538+L49*5.5017049523</f>
        <v>20769783.991978</v>
      </c>
      <c r="Y49" s="67" t="n">
        <f aca="false">N49*5.1890047538</f>
        <v>15886224.75368</v>
      </c>
      <c r="Z49" s="67" t="n">
        <f aca="false">L49*5.5017049523</f>
        <v>4883559.23829799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22082141.9557661</v>
      </c>
      <c r="G50" s="155" t="n">
        <f aca="false">high_v2_m!E38+temporary_pension_bonus_high!B38</f>
        <v>21169279.8653003</v>
      </c>
      <c r="H50" s="8" t="n">
        <f aca="false">F50-J50</f>
        <v>21460983.3826765</v>
      </c>
      <c r="I50" s="8" t="n">
        <f aca="false">G50-K50</f>
        <v>20566756.0494034</v>
      </c>
      <c r="J50" s="155" t="n">
        <f aca="false">high_v2_m!J38</f>
        <v>621158.573089555</v>
      </c>
      <c r="K50" s="155" t="n">
        <f aca="false">high_v2_m!K38</f>
        <v>602523.815896868</v>
      </c>
      <c r="L50" s="8" t="n">
        <f aca="false">H50-I50</f>
        <v>894227.333273113</v>
      </c>
      <c r="M50" s="8" t="n">
        <f aca="false">J50-K50</f>
        <v>18634.757192687</v>
      </c>
      <c r="N50" s="155" t="n">
        <f aca="false">SUM(high_v5_m!C38:J38)</f>
        <v>3715790.38801703</v>
      </c>
      <c r="O50" s="5"/>
      <c r="P50" s="5"/>
      <c r="Q50" s="8" t="n">
        <f aca="false">I50*5.5017049523</f>
        <v>113152223.609749</v>
      </c>
      <c r="R50" s="8"/>
      <c r="S50" s="8"/>
      <c r="T50" s="5"/>
      <c r="U50" s="5"/>
      <c r="V50" s="8" t="n">
        <f aca="false">K50*5.5017049523</f>
        <v>3314908.26179849</v>
      </c>
      <c r="W50" s="8" t="n">
        <f aca="false">M50*5.5017049523</f>
        <v>102522.935931914</v>
      </c>
      <c r="X50" s="8" t="n">
        <f aca="false">N50*5.1890047538+L50*5.5017049523</f>
        <v>24201028.9354954</v>
      </c>
      <c r="Y50" s="8" t="n">
        <f aca="false">N50*5.1890047538</f>
        <v>19281253.9875447</v>
      </c>
      <c r="Z50" s="8" t="n">
        <f aca="false">L50*5.5017049523</f>
        <v>4919774.94795071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22351348.5617223</v>
      </c>
      <c r="G51" s="157" t="n">
        <f aca="false">high_v2_m!E39+temporary_pension_bonus_high!B39</f>
        <v>21424922.5472175</v>
      </c>
      <c r="H51" s="67" t="n">
        <f aca="false">F51-J51</f>
        <v>21709259.3450832</v>
      </c>
      <c r="I51" s="67" t="n">
        <f aca="false">G51-K51</f>
        <v>20802096.0070776</v>
      </c>
      <c r="J51" s="157" t="n">
        <f aca="false">high_v2_m!J39</f>
        <v>642089.216639084</v>
      </c>
      <c r="K51" s="157" t="n">
        <f aca="false">high_v2_m!K39</f>
        <v>622826.540139912</v>
      </c>
      <c r="L51" s="67" t="n">
        <f aca="false">H51-I51</f>
        <v>907163.338005632</v>
      </c>
      <c r="M51" s="67" t="n">
        <f aca="false">J51-K51</f>
        <v>19262.676499172</v>
      </c>
      <c r="N51" s="157" t="n">
        <f aca="false">SUM(high_v5_m!C39:J39)</f>
        <v>3038991.83682406</v>
      </c>
      <c r="O51" s="7"/>
      <c r="P51" s="7"/>
      <c r="Q51" s="67" t="n">
        <f aca="false">I51*5.5017049523</f>
        <v>114446994.620359</v>
      </c>
      <c r="R51" s="67"/>
      <c r="S51" s="67"/>
      <c r="T51" s="7"/>
      <c r="U51" s="7"/>
      <c r="V51" s="67" t="n">
        <f aca="false">K51*5.5017049523</f>
        <v>3426607.86031163</v>
      </c>
      <c r="W51" s="67" t="n">
        <f aca="false">M51*5.5017049523</f>
        <v>105977.562690047</v>
      </c>
      <c r="X51" s="67" t="n">
        <f aca="false">N51*5.1890047538+L51*5.5017049523</f>
        <v>20760288.11729</v>
      </c>
      <c r="Y51" s="67" t="n">
        <f aca="false">N51*5.1890047538</f>
        <v>15769343.0880394</v>
      </c>
      <c r="Z51" s="67" t="n">
        <f aca="false">L51*5.5017049523</f>
        <v>4990945.02925059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22652634.3278704</v>
      </c>
      <c r="G52" s="157" t="n">
        <f aca="false">high_v2_m!E40+temporary_pension_bonus_high!B40</f>
        <v>21712113.2217871</v>
      </c>
      <c r="H52" s="67" t="n">
        <f aca="false">F52-J52</f>
        <v>21992634.1604848</v>
      </c>
      <c r="I52" s="67" t="n">
        <f aca="false">G52-K52</f>
        <v>21071913.0594231</v>
      </c>
      <c r="J52" s="157" t="n">
        <f aca="false">high_v2_m!J40</f>
        <v>660000.167385585</v>
      </c>
      <c r="K52" s="157" t="n">
        <f aca="false">high_v2_m!K40</f>
        <v>640200.162364017</v>
      </c>
      <c r="L52" s="67" t="n">
        <f aca="false">H52-I52</f>
        <v>920721.101061732</v>
      </c>
      <c r="M52" s="67" t="n">
        <f aca="false">J52-K52</f>
        <v>19800.005021568</v>
      </c>
      <c r="N52" s="157" t="n">
        <f aca="false">SUM(high_v5_m!C40:J40)</f>
        <v>3054342.43770956</v>
      </c>
      <c r="O52" s="7"/>
      <c r="P52" s="7"/>
      <c r="Q52" s="67" t="n">
        <f aca="false">I52*5.5017049523</f>
        <v>115931448.433463</v>
      </c>
      <c r="R52" s="67"/>
      <c r="S52" s="67"/>
      <c r="T52" s="7"/>
      <c r="U52" s="7"/>
      <c r="V52" s="67" t="n">
        <f aca="false">K52*5.5017049523</f>
        <v>3522192.40374138</v>
      </c>
      <c r="W52" s="67" t="n">
        <f aca="false">M52*5.5017049523</f>
        <v>108933.785682726</v>
      </c>
      <c r="X52" s="67" t="n">
        <f aca="false">N52*5.1890047538+L52*5.5017049523</f>
        <v>20914533.2704064</v>
      </c>
      <c r="Y52" s="67" t="n">
        <f aca="false">N52*5.1890047538</f>
        <v>15848997.429008</v>
      </c>
      <c r="Z52" s="67" t="n">
        <f aca="false">L52*5.5017049523</f>
        <v>5065535.84139844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22787375.6982827</v>
      </c>
      <c r="G53" s="157" t="n">
        <f aca="false">high_v2_m!E41+temporary_pension_bonus_high!B41</f>
        <v>21840126.1256261</v>
      </c>
      <c r="H53" s="67" t="n">
        <f aca="false">F53-J53</f>
        <v>22069861.1350729</v>
      </c>
      <c r="I53" s="67" t="n">
        <f aca="false">G53-K53</f>
        <v>21144136.9993126</v>
      </c>
      <c r="J53" s="157" t="n">
        <f aca="false">high_v2_m!J41</f>
        <v>717514.563209781</v>
      </c>
      <c r="K53" s="157" t="n">
        <f aca="false">high_v2_m!K41</f>
        <v>695989.126313488</v>
      </c>
      <c r="L53" s="67" t="n">
        <f aca="false">H53-I53</f>
        <v>925724.135760311</v>
      </c>
      <c r="M53" s="67" t="n">
        <f aca="false">J53-K53</f>
        <v>21525.436896293</v>
      </c>
      <c r="N53" s="157" t="n">
        <f aca="false">SUM(high_v5_m!C41:J41)</f>
        <v>3043241.58337719</v>
      </c>
      <c r="O53" s="7"/>
      <c r="P53" s="7"/>
      <c r="Q53" s="67" t="n">
        <f aca="false">I53*5.5017049523</f>
        <v>116328803.241228</v>
      </c>
      <c r="R53" s="67"/>
      <c r="S53" s="67"/>
      <c r="T53" s="7"/>
      <c r="U53" s="7"/>
      <c r="V53" s="67" t="n">
        <f aca="false">K53*5.5017049523</f>
        <v>3829126.82298587</v>
      </c>
      <c r="W53" s="67" t="n">
        <f aca="false">M53*5.5017049523</f>
        <v>118426.602772756</v>
      </c>
      <c r="X53" s="67" t="n">
        <f aca="false">N53*5.1890047538+L53*5.5017049523</f>
        <v>20884456.1052822</v>
      </c>
      <c r="Y53" s="67" t="n">
        <f aca="false">N53*5.1890047538</f>
        <v>15791395.0431061</v>
      </c>
      <c r="Z53" s="67" t="n">
        <f aca="false">L53*5.5017049523</f>
        <v>5093061.06217614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22929822.8497016</v>
      </c>
      <c r="G54" s="155" t="n">
        <f aca="false">high_v2_m!E42+temporary_pension_bonus_high!B42</f>
        <v>21975374.5367441</v>
      </c>
      <c r="H54" s="8" t="n">
        <f aca="false">F54-J54</f>
        <v>22154647.1875246</v>
      </c>
      <c r="I54" s="8" t="n">
        <f aca="false">G54-K54</f>
        <v>21223454.1444324</v>
      </c>
      <c r="J54" s="155" t="n">
        <f aca="false">high_v2_m!J42</f>
        <v>775175.662176985</v>
      </c>
      <c r="K54" s="155" t="n">
        <f aca="false">high_v2_m!K42</f>
        <v>751920.392311676</v>
      </c>
      <c r="L54" s="8" t="n">
        <f aca="false">H54-I54</f>
        <v>931193.043092191</v>
      </c>
      <c r="M54" s="8" t="n">
        <f aca="false">J54-K54</f>
        <v>23255.2698653089</v>
      </c>
      <c r="N54" s="155" t="n">
        <f aca="false">SUM(high_v5_m!C42:J42)</f>
        <v>3723507.75650462</v>
      </c>
      <c r="O54" s="5"/>
      <c r="P54" s="5"/>
      <c r="Q54" s="8" t="n">
        <f aca="false">I54*5.5017049523</f>
        <v>116765182.771336</v>
      </c>
      <c r="R54" s="8"/>
      <c r="S54" s="8"/>
      <c r="T54" s="5"/>
      <c r="U54" s="5"/>
      <c r="V54" s="8" t="n">
        <f aca="false">K54*5.5017049523</f>
        <v>4136844.14611651</v>
      </c>
      <c r="W54" s="8" t="n">
        <f aca="false">M54*5.5017049523</f>
        <v>127943.633385043</v>
      </c>
      <c r="X54" s="8" t="n">
        <f aca="false">N54*5.1890047538+L54*5.5017049523</f>
        <v>24444448.8260413</v>
      </c>
      <c r="Y54" s="8" t="n">
        <f aca="false">N54*5.1890047538</f>
        <v>19321299.4493136</v>
      </c>
      <c r="Z54" s="8" t="n">
        <f aca="false">L54*5.5017049523</f>
        <v>5123149.37672762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23109882.2557978</v>
      </c>
      <c r="G55" s="157" t="n">
        <f aca="false">high_v2_m!E43+temporary_pension_bonus_high!B43</f>
        <v>22147295.1403924</v>
      </c>
      <c r="H55" s="67" t="n">
        <f aca="false">F55-J55</f>
        <v>22227076.0027089</v>
      </c>
      <c r="I55" s="67" t="n">
        <f aca="false">G55-K55</f>
        <v>21290973.0748962</v>
      </c>
      <c r="J55" s="157" t="n">
        <f aca="false">high_v2_m!J43</f>
        <v>882806.253088867</v>
      </c>
      <c r="K55" s="157" t="n">
        <f aca="false">high_v2_m!K43</f>
        <v>856322.065496202</v>
      </c>
      <c r="L55" s="67" t="n">
        <f aca="false">H55-I55</f>
        <v>936102.927812737</v>
      </c>
      <c r="M55" s="67" t="n">
        <f aca="false">J55-K55</f>
        <v>26484.187592665</v>
      </c>
      <c r="N55" s="157" t="n">
        <f aca="false">SUM(high_v5_m!C43:J43)</f>
        <v>3066229.59698203</v>
      </c>
      <c r="O55" s="7"/>
      <c r="P55" s="7"/>
      <c r="Q55" s="67" t="n">
        <f aca="false">I55*5.5017049523</f>
        <v>117136652.005442</v>
      </c>
      <c r="R55" s="67"/>
      <c r="S55" s="67"/>
      <c r="T55" s="7"/>
      <c r="U55" s="7"/>
      <c r="V55" s="67" t="n">
        <f aca="false">K55*5.5017049523</f>
        <v>4711231.34850422</v>
      </c>
      <c r="W55" s="67" t="n">
        <f aca="false">M55*5.5017049523</f>
        <v>145708.186036207</v>
      </c>
      <c r="X55" s="67" t="n">
        <f aca="false">N55*5.1890047538+L55*5.5017049523</f>
        <v>21060842.0687919</v>
      </c>
      <c r="Y55" s="67" t="n">
        <f aca="false">N55*5.1890047538</f>
        <v>15910679.954982</v>
      </c>
      <c r="Z55" s="67" t="n">
        <f aca="false">L55*5.5017049523</f>
        <v>5150162.11380986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23358679.9459649</v>
      </c>
      <c r="G56" s="157" t="n">
        <f aca="false">high_v2_m!E44+temporary_pension_bonus_high!B44</f>
        <v>22384929.898582</v>
      </c>
      <c r="H56" s="67" t="n">
        <f aca="false">F56-J56</f>
        <v>22421879.6580217</v>
      </c>
      <c r="I56" s="67" t="n">
        <f aca="false">G56-K56</f>
        <v>21476233.6192771</v>
      </c>
      <c r="J56" s="157" t="n">
        <f aca="false">high_v2_m!J44</f>
        <v>936800.287943192</v>
      </c>
      <c r="K56" s="157" t="n">
        <f aca="false">high_v2_m!K44</f>
        <v>908696.279304897</v>
      </c>
      <c r="L56" s="67" t="n">
        <f aca="false">H56-I56</f>
        <v>945646.038744602</v>
      </c>
      <c r="M56" s="67" t="n">
        <f aca="false">J56-K56</f>
        <v>28104.008638295</v>
      </c>
      <c r="N56" s="157" t="n">
        <f aca="false">SUM(high_v5_m!C44:J44)</f>
        <v>3027712.93156433</v>
      </c>
      <c r="O56" s="7"/>
      <c r="P56" s="7"/>
      <c r="Q56" s="67" t="n">
        <f aca="false">I56*5.5017049523</f>
        <v>118155900.859929</v>
      </c>
      <c r="R56" s="67"/>
      <c r="S56" s="67"/>
      <c r="T56" s="7"/>
      <c r="U56" s="7"/>
      <c r="V56" s="67" t="n">
        <f aca="false">K56*5.5017049523</f>
        <v>4999378.81998834</v>
      </c>
      <c r="W56" s="67" t="n">
        <f aca="false">M56*5.5017049523</f>
        <v>154619.96350479</v>
      </c>
      <c r="X56" s="67" t="n">
        <f aca="false">N56*5.1890047538+L56*5.5017049523</f>
        <v>20913482.2895131</v>
      </c>
      <c r="Y56" s="67" t="n">
        <f aca="false">N56*5.1890047538</f>
        <v>15710816.795029</v>
      </c>
      <c r="Z56" s="67" t="n">
        <f aca="false">L56*5.5017049523</f>
        <v>5202665.49448406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23571810.7246557</v>
      </c>
      <c r="G57" s="157" t="n">
        <f aca="false">high_v2_m!E45+temporary_pension_bonus_high!B45</f>
        <v>22587308.95719</v>
      </c>
      <c r="H57" s="67" t="n">
        <f aca="false">F57-J57</f>
        <v>22531229.6551375</v>
      </c>
      <c r="I57" s="67" t="n">
        <f aca="false">G57-K57</f>
        <v>21577945.3197574</v>
      </c>
      <c r="J57" s="157" t="n">
        <f aca="false">high_v2_m!J45</f>
        <v>1040581.06951818</v>
      </c>
      <c r="K57" s="157" t="n">
        <f aca="false">high_v2_m!K45</f>
        <v>1009363.63743263</v>
      </c>
      <c r="L57" s="67" t="n">
        <f aca="false">H57-I57</f>
        <v>953284.335380152</v>
      </c>
      <c r="M57" s="67" t="n">
        <f aca="false">J57-K57</f>
        <v>31217.4320855499</v>
      </c>
      <c r="N57" s="157" t="n">
        <f aca="false">SUM(high_v5_m!C45:J45)</f>
        <v>3038028.48623418</v>
      </c>
      <c r="O57" s="7"/>
      <c r="P57" s="7"/>
      <c r="Q57" s="67" t="n">
        <f aca="false">I57*5.5017049523</f>
        <v>118715488.626168</v>
      </c>
      <c r="R57" s="67"/>
      <c r="S57" s="67"/>
      <c r="T57" s="7"/>
      <c r="U57" s="7"/>
      <c r="V57" s="67" t="n">
        <f aca="false">K57*5.5017049523</f>
        <v>5553220.92273464</v>
      </c>
      <c r="W57" s="67" t="n">
        <f aca="false">M57*5.5017049523</f>
        <v>171749.100703159</v>
      </c>
      <c r="X57" s="67" t="n">
        <f aca="false">N57*5.1890047538+L57*5.5017049523</f>
        <v>21009033.40616</v>
      </c>
      <c r="Y57" s="67" t="n">
        <f aca="false">N57*5.1890047538</f>
        <v>15764344.257249</v>
      </c>
      <c r="Z57" s="67" t="n">
        <f aca="false">L57*5.5017049523</f>
        <v>5244689.148911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23771907.416401</v>
      </c>
      <c r="G58" s="155" t="n">
        <f aca="false">high_v2_m!E46+temporary_pension_bonus_high!B46</f>
        <v>22778139.4797764</v>
      </c>
      <c r="H58" s="8" t="n">
        <f aca="false">F58-J58</f>
        <v>22621605.6484948</v>
      </c>
      <c r="I58" s="8" t="n">
        <f aca="false">G58-K58</f>
        <v>21662346.7649074</v>
      </c>
      <c r="J58" s="155" t="n">
        <f aca="false">high_v2_m!J46</f>
        <v>1150301.76790619</v>
      </c>
      <c r="K58" s="155" t="n">
        <f aca="false">high_v2_m!K46</f>
        <v>1115792.71486901</v>
      </c>
      <c r="L58" s="8" t="n">
        <f aca="false">H58-I58</f>
        <v>959258.88358742</v>
      </c>
      <c r="M58" s="8" t="n">
        <f aca="false">J58-K58</f>
        <v>34509.0530371799</v>
      </c>
      <c r="N58" s="155" t="n">
        <f aca="false">SUM(high_v5_m!C46:J46)</f>
        <v>3603544.72605079</v>
      </c>
      <c r="O58" s="5"/>
      <c r="P58" s="5"/>
      <c r="Q58" s="8" t="n">
        <f aca="false">I58*5.5017049523</f>
        <v>119179840.474931</v>
      </c>
      <c r="R58" s="8"/>
      <c r="S58" s="8"/>
      <c r="T58" s="5"/>
      <c r="U58" s="5"/>
      <c r="V58" s="8" t="n">
        <f aca="false">K58*5.5017049523</f>
        <v>6138762.3051351</v>
      </c>
      <c r="W58" s="8" t="n">
        <f aca="false">M58*5.5017049523</f>
        <v>189858.627993836</v>
      </c>
      <c r="X58" s="8" t="n">
        <f aca="false">N58*5.1890047538+L58*5.5017049523</f>
        <v>23976370.0643792</v>
      </c>
      <c r="Y58" s="8" t="n">
        <f aca="false">N58*5.1890047538</f>
        <v>18698810.7140085</v>
      </c>
      <c r="Z58" s="8" t="n">
        <f aca="false">L58*5.5017049523</f>
        <v>5277559.35037068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24067011.916981</v>
      </c>
      <c r="G59" s="157" t="n">
        <f aca="false">high_v2_m!E47+temporary_pension_bonus_high!B47</f>
        <v>23059703.3134022</v>
      </c>
      <c r="H59" s="67" t="n">
        <f aca="false">F59-J59</f>
        <v>22832689.3876443</v>
      </c>
      <c r="I59" s="67" t="n">
        <f aca="false">G59-K59</f>
        <v>21862410.4599456</v>
      </c>
      <c r="J59" s="157" t="n">
        <f aca="false">high_v2_m!J47</f>
        <v>1234322.52933674</v>
      </c>
      <c r="K59" s="157" t="n">
        <f aca="false">high_v2_m!K47</f>
        <v>1197292.85345664</v>
      </c>
      <c r="L59" s="67" t="n">
        <f aca="false">H59-I59</f>
        <v>970278.927698702</v>
      </c>
      <c r="M59" s="67" t="n">
        <f aca="false">J59-K59</f>
        <v>37029.6758801001</v>
      </c>
      <c r="N59" s="157" t="n">
        <f aca="false">SUM(high_v5_m!C47:J47)</f>
        <v>2963121.17955931</v>
      </c>
      <c r="O59" s="7"/>
      <c r="P59" s="7"/>
      <c r="Q59" s="67" t="n">
        <f aca="false">I59*5.5017049523</f>
        <v>120280531.896698</v>
      </c>
      <c r="R59" s="67"/>
      <c r="S59" s="67"/>
      <c r="T59" s="7"/>
      <c r="U59" s="7"/>
      <c r="V59" s="67" t="n">
        <f aca="false">K59*5.5017049523</f>
        <v>6587152.02121579</v>
      </c>
      <c r="W59" s="67" t="n">
        <f aca="false">M59*5.5017049523</f>
        <v>203726.351171611</v>
      </c>
      <c r="X59" s="67" t="n">
        <f aca="false">N59*5.1890047538+L59*5.5017049523</f>
        <v>20713838.268451</v>
      </c>
      <c r="Y59" s="67" t="n">
        <f aca="false">N59*5.1890047538</f>
        <v>15375649.8868187</v>
      </c>
      <c r="Z59" s="67" t="n">
        <f aca="false">L59*5.5017049523</f>
        <v>5338188.38163228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24357932.6615687</v>
      </c>
      <c r="G60" s="157" t="n">
        <f aca="false">high_v2_m!E48+temporary_pension_bonus_high!B48</f>
        <v>23338134.3535723</v>
      </c>
      <c r="H60" s="67" t="n">
        <f aca="false">F60-J60</f>
        <v>23037722.6042399</v>
      </c>
      <c r="I60" s="67" t="n">
        <f aca="false">G60-K60</f>
        <v>22057530.5979634</v>
      </c>
      <c r="J60" s="157" t="n">
        <f aca="false">high_v2_m!J48</f>
        <v>1320210.0573288</v>
      </c>
      <c r="K60" s="157" t="n">
        <f aca="false">high_v2_m!K48</f>
        <v>1280603.75560893</v>
      </c>
      <c r="L60" s="67" t="n">
        <f aca="false">H60-I60</f>
        <v>980192.006276529</v>
      </c>
      <c r="M60" s="67" t="n">
        <f aca="false">J60-K60</f>
        <v>39606.30171987</v>
      </c>
      <c r="N60" s="157" t="n">
        <f aca="false">SUM(high_v5_m!C48:J48)</f>
        <v>2927071.29196995</v>
      </c>
      <c r="O60" s="7"/>
      <c r="P60" s="7"/>
      <c r="Q60" s="67" t="n">
        <f aca="false">I60*5.5017049523</f>
        <v>121354025.326324</v>
      </c>
      <c r="R60" s="67"/>
      <c r="S60" s="67"/>
      <c r="T60" s="7"/>
      <c r="U60" s="7"/>
      <c r="V60" s="67" t="n">
        <f aca="false">K60*5.5017049523</f>
        <v>7045504.02416763</v>
      </c>
      <c r="W60" s="67" t="n">
        <f aca="false">M60*5.5017049523</f>
        <v>217902.186314497</v>
      </c>
      <c r="X60" s="67" t="n">
        <f aca="false">N60*5.1890047538+L60*5.5017049523</f>
        <v>20581314.06388</v>
      </c>
      <c r="Y60" s="67" t="n">
        <f aca="false">N60*5.1890047538</f>
        <v>15188586.8487436</v>
      </c>
      <c r="Z60" s="67" t="n">
        <f aca="false">L60*5.5017049523</f>
        <v>5392727.21513645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24539611.4853455</v>
      </c>
      <c r="G61" s="157" t="n">
        <f aca="false">high_v2_m!E49+temporary_pension_bonus_high!B49</f>
        <v>23510491.1073415</v>
      </c>
      <c r="H61" s="67" t="n">
        <f aca="false">F61-J61</f>
        <v>23171467.0296847</v>
      </c>
      <c r="I61" s="67" t="n">
        <f aca="false">G61-K61</f>
        <v>22183390.9853505</v>
      </c>
      <c r="J61" s="157" t="n">
        <f aca="false">high_v2_m!J49</f>
        <v>1368144.45566081</v>
      </c>
      <c r="K61" s="157" t="n">
        <f aca="false">high_v2_m!K49</f>
        <v>1327100.12199098</v>
      </c>
      <c r="L61" s="67" t="n">
        <f aca="false">H61-I61</f>
        <v>988076.044334169</v>
      </c>
      <c r="M61" s="67" t="n">
        <f aca="false">J61-K61</f>
        <v>41044.3336698299</v>
      </c>
      <c r="N61" s="157" t="n">
        <f aca="false">SUM(high_v5_m!C49:J49)</f>
        <v>2933484.51523532</v>
      </c>
      <c r="O61" s="7"/>
      <c r="P61" s="7"/>
      <c r="Q61" s="67" t="n">
        <f aca="false">I61*5.5017049523</f>
        <v>122046472.04291</v>
      </c>
      <c r="R61" s="67"/>
      <c r="S61" s="67"/>
      <c r="T61" s="7"/>
      <c r="U61" s="7"/>
      <c r="V61" s="67" t="n">
        <f aca="false">K61*5.5017049523</f>
        <v>7301313.31335571</v>
      </c>
      <c r="W61" s="67" t="n">
        <f aca="false">M61*5.5017049523</f>
        <v>225813.813815157</v>
      </c>
      <c r="X61" s="67" t="n">
        <f aca="false">N61*5.1890047538+L61*5.5017049523</f>
        <v>20657967.9611171</v>
      </c>
      <c r="Y61" s="67" t="n">
        <f aca="false">N61*5.1890047538</f>
        <v>15221865.0947548</v>
      </c>
      <c r="Z61" s="67" t="n">
        <f aca="false">L61*5.5017049523</f>
        <v>5436102.86636229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24860058.2552526</v>
      </c>
      <c r="G62" s="155" t="n">
        <f aca="false">high_v2_m!E50+temporary_pension_bonus_high!B50</f>
        <v>23813996.1390467</v>
      </c>
      <c r="H62" s="8" t="n">
        <f aca="false">F62-J62</f>
        <v>23409315.4492774</v>
      </c>
      <c r="I62" s="8" t="n">
        <f aca="false">G62-K62</f>
        <v>22406775.6172508</v>
      </c>
      <c r="J62" s="155" t="n">
        <f aca="false">high_v2_m!J50</f>
        <v>1450742.80597516</v>
      </c>
      <c r="K62" s="155" t="n">
        <f aca="false">high_v2_m!K50</f>
        <v>1407220.52179591</v>
      </c>
      <c r="L62" s="8" t="n">
        <f aca="false">H62-I62</f>
        <v>1002539.83202665</v>
      </c>
      <c r="M62" s="8" t="n">
        <f aca="false">J62-K62</f>
        <v>43522.28417925</v>
      </c>
      <c r="N62" s="155" t="n">
        <f aca="false">SUM(high_v5_m!C50:J50)</f>
        <v>3646762.98442757</v>
      </c>
      <c r="O62" s="5"/>
      <c r="P62" s="5"/>
      <c r="Q62" s="8" t="n">
        <f aca="false">I62*5.5017049523</f>
        <v>123275468.378504</v>
      </c>
      <c r="R62" s="8"/>
      <c r="S62" s="8"/>
      <c r="T62" s="5"/>
      <c r="U62" s="5"/>
      <c r="V62" s="8" t="n">
        <f aca="false">K62*5.5017049523</f>
        <v>7742112.11374275</v>
      </c>
      <c r="W62" s="8" t="n">
        <f aca="false">M62*5.5017049523</f>
        <v>239446.766404388</v>
      </c>
      <c r="X62" s="8" t="n">
        <f aca="false">N62*5.1890047538+L62*5.5017049523</f>
        <v>24438748.8209156</v>
      </c>
      <c r="Y62" s="8" t="n">
        <f aca="false">N62*5.1890047538</f>
        <v>18923070.4621766</v>
      </c>
      <c r="Z62" s="8" t="n">
        <f aca="false">L62*5.5017049523</f>
        <v>5515678.35873903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24991945.428823</v>
      </c>
      <c r="G63" s="157" t="n">
        <f aca="false">high_v2_m!E51+temporary_pension_bonus_high!B51</f>
        <v>23939617.4073177</v>
      </c>
      <c r="H63" s="67" t="n">
        <f aca="false">F63-J63</f>
        <v>23471361.9576765</v>
      </c>
      <c r="I63" s="67" t="n">
        <f aca="false">G63-K63</f>
        <v>22464651.4403056</v>
      </c>
      <c r="J63" s="157" t="n">
        <f aca="false">high_v2_m!J51</f>
        <v>1520583.4711465</v>
      </c>
      <c r="K63" s="157" t="n">
        <f aca="false">high_v2_m!K51</f>
        <v>1474965.96701211</v>
      </c>
      <c r="L63" s="67" t="n">
        <f aca="false">H63-I63</f>
        <v>1006710.51737091</v>
      </c>
      <c r="M63" s="67" t="n">
        <f aca="false">J63-K63</f>
        <v>45617.50413439</v>
      </c>
      <c r="N63" s="157" t="n">
        <f aca="false">SUM(high_v5_m!C51:J51)</f>
        <v>2937254.42732225</v>
      </c>
      <c r="O63" s="7"/>
      <c r="P63" s="7"/>
      <c r="Q63" s="67" t="n">
        <f aca="false">I63*5.5017049523</f>
        <v>123593884.080823</v>
      </c>
      <c r="R63" s="67"/>
      <c r="S63" s="67"/>
      <c r="T63" s="7"/>
      <c r="U63" s="7"/>
      <c r="V63" s="67" t="n">
        <f aca="false">K63*5.5017049523</f>
        <v>8114827.56518448</v>
      </c>
      <c r="W63" s="67" t="n">
        <f aca="false">M63*5.5017049523</f>
        <v>250974.048407739</v>
      </c>
      <c r="X63" s="67" t="n">
        <f aca="false">N63*5.1890047538+L63*5.5017049523</f>
        <v>20780051.4254473</v>
      </c>
      <c r="Y63" s="67" t="n">
        <f aca="false">N63*5.1890047538</f>
        <v>15241427.1864953</v>
      </c>
      <c r="Z63" s="67" t="n">
        <f aca="false">L63*5.5017049523</f>
        <v>5538624.23895203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25107789.7224704</v>
      </c>
      <c r="G64" s="157" t="n">
        <f aca="false">high_v2_m!E52+temporary_pension_bonus_high!B52</f>
        <v>24048481.8282971</v>
      </c>
      <c r="H64" s="67" t="n">
        <f aca="false">F64-J64</f>
        <v>23516268.8516355</v>
      </c>
      <c r="I64" s="67" t="n">
        <f aca="false">G64-K64</f>
        <v>22504706.5835872</v>
      </c>
      <c r="J64" s="157" t="n">
        <f aca="false">high_v2_m!J52</f>
        <v>1591520.87083491</v>
      </c>
      <c r="K64" s="157" t="n">
        <f aca="false">high_v2_m!K52</f>
        <v>1543775.24470987</v>
      </c>
      <c r="L64" s="67" t="n">
        <f aca="false">H64-I64</f>
        <v>1011562.26804826</v>
      </c>
      <c r="M64" s="67" t="n">
        <f aca="false">J64-K64</f>
        <v>47745.62612504</v>
      </c>
      <c r="N64" s="157" t="n">
        <f aca="false">SUM(high_v5_m!C52:J52)</f>
        <v>2878970.37829817</v>
      </c>
      <c r="O64" s="7"/>
      <c r="P64" s="7"/>
      <c r="Q64" s="67" t="n">
        <f aca="false">I64*5.5017049523</f>
        <v>123814255.66098</v>
      </c>
      <c r="R64" s="67"/>
      <c r="S64" s="67"/>
      <c r="T64" s="7"/>
      <c r="U64" s="7"/>
      <c r="V64" s="67" t="n">
        <f aca="false">K64*5.5017049523</f>
        <v>8493395.90905844</v>
      </c>
      <c r="W64" s="67" t="n">
        <f aca="false">M64*5.5017049523</f>
        <v>262682.347702797</v>
      </c>
      <c r="X64" s="67" t="n">
        <f aca="false">N64*5.1890047538+L64*5.5017049523</f>
        <v>20504308.1187195</v>
      </c>
      <c r="Y64" s="67" t="n">
        <f aca="false">N64*5.1890047538</f>
        <v>14938990.9790386</v>
      </c>
      <c r="Z64" s="67" t="n">
        <f aca="false">L64*5.5017049523</f>
        <v>5565317.13968093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25280151.998309</v>
      </c>
      <c r="G65" s="157" t="n">
        <f aca="false">high_v2_m!E53+temporary_pension_bonus_high!B53</f>
        <v>24212932.7473491</v>
      </c>
      <c r="H65" s="67" t="n">
        <f aca="false">F65-J65</f>
        <v>23578677.4485935</v>
      </c>
      <c r="I65" s="67" t="n">
        <f aca="false">G65-K65</f>
        <v>22562502.4341251</v>
      </c>
      <c r="J65" s="157" t="n">
        <f aca="false">high_v2_m!J53</f>
        <v>1701474.54971548</v>
      </c>
      <c r="K65" s="157" t="n">
        <f aca="false">high_v2_m!K53</f>
        <v>1650430.31322401</v>
      </c>
      <c r="L65" s="67" t="n">
        <f aca="false">H65-I65</f>
        <v>1016175.01446843</v>
      </c>
      <c r="M65" s="67" t="n">
        <f aca="false">J65-K65</f>
        <v>51044.2364914701</v>
      </c>
      <c r="N65" s="157" t="n">
        <f aca="false">SUM(high_v5_m!C53:J53)</f>
        <v>2885492.90445559</v>
      </c>
      <c r="O65" s="7"/>
      <c r="P65" s="7"/>
      <c r="Q65" s="67" t="n">
        <f aca="false">I65*5.5017049523</f>
        <v>124132231.378107</v>
      </c>
      <c r="R65" s="67"/>
      <c r="S65" s="67"/>
      <c r="T65" s="7"/>
      <c r="U65" s="7"/>
      <c r="V65" s="67" t="n">
        <f aca="false">K65*5.5017049523</f>
        <v>9080180.62769058</v>
      </c>
      <c r="W65" s="67" t="n">
        <f aca="false">M65*5.5017049523</f>
        <v>280830.328691494</v>
      </c>
      <c r="X65" s="67" t="n">
        <f aca="false">N65*5.1890047538+L65*5.5017049523</f>
        <v>20563531.5077807</v>
      </c>
      <c r="Y65" s="67" t="n">
        <f aca="false">N65*5.1890047538</f>
        <v>14972836.3982762</v>
      </c>
      <c r="Z65" s="67" t="n">
        <f aca="false">L65*5.5017049523</f>
        <v>5590695.10950449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25447545.75161</v>
      </c>
      <c r="G66" s="155" t="n">
        <f aca="false">high_v2_m!E54+temporary_pension_bonus_high!B54</f>
        <v>24371995.1392862</v>
      </c>
      <c r="H66" s="8" t="n">
        <f aca="false">F66-J66</f>
        <v>23739662.96283</v>
      </c>
      <c r="I66" s="8" t="n">
        <f aca="false">G66-K66</f>
        <v>22715348.8341696</v>
      </c>
      <c r="J66" s="155" t="n">
        <f aca="false">high_v2_m!J54</f>
        <v>1707882.78878001</v>
      </c>
      <c r="K66" s="155" t="n">
        <f aca="false">high_v2_m!K54</f>
        <v>1656646.30511661</v>
      </c>
      <c r="L66" s="8" t="n">
        <f aca="false">H66-I66</f>
        <v>1024314.1286604</v>
      </c>
      <c r="M66" s="8" t="n">
        <f aca="false">J66-K66</f>
        <v>51236.4836634002</v>
      </c>
      <c r="N66" s="155" t="n">
        <f aca="false">SUM(high_v5_m!C54:J54)</f>
        <v>3542864.3329962</v>
      </c>
      <c r="O66" s="5"/>
      <c r="P66" s="5"/>
      <c r="Q66" s="8" t="n">
        <f aca="false">I66*5.5017049523</f>
        <v>124973147.174173</v>
      </c>
      <c r="R66" s="8"/>
      <c r="S66" s="8"/>
      <c r="T66" s="5"/>
      <c r="U66" s="5"/>
      <c r="V66" s="8" t="n">
        <f aca="false">K66*5.5017049523</f>
        <v>9114379.18106955</v>
      </c>
      <c r="W66" s="8" t="n">
        <f aca="false">M66*5.5017049523</f>
        <v>281888.015909367</v>
      </c>
      <c r="X66" s="8" t="n">
        <f aca="false">N66*5.1890047538+L66*5.5017049523</f>
        <v>24019413.9803475</v>
      </c>
      <c r="Y66" s="8" t="n">
        <f aca="false">N66*5.1890047538</f>
        <v>18383939.8659858</v>
      </c>
      <c r="Z66" s="8" t="n">
        <f aca="false">L66*5.5017049523</f>
        <v>5635474.11436176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25549437.4402965</v>
      </c>
      <c r="G67" s="157" t="n">
        <f aca="false">high_v2_m!E55+temporary_pension_bonus_high!B55</f>
        <v>24469553.1252511</v>
      </c>
      <c r="H67" s="67" t="n">
        <f aca="false">F67-J67</f>
        <v>23749638.3053727</v>
      </c>
      <c r="I67" s="67" t="n">
        <f aca="false">G67-K67</f>
        <v>22723747.964375</v>
      </c>
      <c r="J67" s="157" t="n">
        <f aca="false">high_v2_m!J55</f>
        <v>1799799.13492382</v>
      </c>
      <c r="K67" s="157" t="n">
        <f aca="false">high_v2_m!K55</f>
        <v>1745805.16087611</v>
      </c>
      <c r="L67" s="67" t="n">
        <f aca="false">H67-I67</f>
        <v>1025890.34099769</v>
      </c>
      <c r="M67" s="67" t="n">
        <f aca="false">J67-K67</f>
        <v>53993.97404771</v>
      </c>
      <c r="N67" s="157" t="n">
        <f aca="false">SUM(high_v5_m!C55:J55)</f>
        <v>2959606.46548957</v>
      </c>
      <c r="O67" s="7"/>
      <c r="P67" s="7"/>
      <c r="Q67" s="67" t="n">
        <f aca="false">I67*5.5017049523</f>
        <v>125019356.710419</v>
      </c>
      <c r="R67" s="67"/>
      <c r="S67" s="67"/>
      <c r="T67" s="7"/>
      <c r="U67" s="7"/>
      <c r="V67" s="67" t="n">
        <f aca="false">K67*5.5017049523</f>
        <v>9604904.89934299</v>
      </c>
      <c r="W67" s="67" t="n">
        <f aca="false">M67*5.5017049523</f>
        <v>297058.914412644</v>
      </c>
      <c r="X67" s="67" t="n">
        <f aca="false">N67*5.1890047538+L67*5.5017049523</f>
        <v>21001557.9883863</v>
      </c>
      <c r="Y67" s="67" t="n">
        <f aca="false">N67*5.1890047538</f>
        <v>15357412.0188026</v>
      </c>
      <c r="Z67" s="67" t="n">
        <f aca="false">L67*5.5017049523</f>
        <v>5644145.96958374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25635449.2468912</v>
      </c>
      <c r="G68" s="157" t="n">
        <f aca="false">high_v2_m!E56+temporary_pension_bonus_high!B56</f>
        <v>24550969.1146948</v>
      </c>
      <c r="H68" s="67" t="n">
        <f aca="false">F68-J68</f>
        <v>23790460.7417087</v>
      </c>
      <c r="I68" s="67" t="n">
        <f aca="false">G68-K68</f>
        <v>22761330.2646678</v>
      </c>
      <c r="J68" s="157" t="n">
        <f aca="false">high_v2_m!J56</f>
        <v>1844988.50518245</v>
      </c>
      <c r="K68" s="157" t="n">
        <f aca="false">high_v2_m!K56</f>
        <v>1789638.85002698</v>
      </c>
      <c r="L68" s="67" t="n">
        <f aca="false">H68-I68</f>
        <v>1029130.47704093</v>
      </c>
      <c r="M68" s="67" t="n">
        <f aca="false">J68-K68</f>
        <v>55349.6551554699</v>
      </c>
      <c r="N68" s="157" t="n">
        <f aca="false">SUM(high_v5_m!C56:J56)</f>
        <v>2948307.68888643</v>
      </c>
      <c r="O68" s="7"/>
      <c r="P68" s="7"/>
      <c r="Q68" s="67" t="n">
        <f aca="false">I68*5.5017049523</f>
        <v>125226123.438059</v>
      </c>
      <c r="R68" s="67"/>
      <c r="S68" s="67"/>
      <c r="T68" s="7"/>
      <c r="U68" s="7"/>
      <c r="V68" s="67" t="n">
        <f aca="false">K68*5.5017049523</f>
        <v>9846064.92402191</v>
      </c>
      <c r="W68" s="67" t="n">
        <f aca="false">M68*5.5017049523</f>
        <v>304517.471876946</v>
      </c>
      <c r="X68" s="67" t="n">
        <f aca="false">N68*5.1890047538+L68*5.5017049523</f>
        <v>20960754.8553957</v>
      </c>
      <c r="Y68" s="67" t="n">
        <f aca="false">N68*5.1890047538</f>
        <v>15298782.6132968</v>
      </c>
      <c r="Z68" s="67" t="n">
        <f aca="false">L68*5.5017049523</f>
        <v>5661972.24209895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25793804.3119166</v>
      </c>
      <c r="G69" s="157" t="n">
        <f aca="false">high_v2_m!E57+temporary_pension_bonus_high!B57</f>
        <v>24701478.6929762</v>
      </c>
      <c r="H69" s="67" t="n">
        <f aca="false">F69-J69</f>
        <v>23883759.3911927</v>
      </c>
      <c r="I69" s="67" t="n">
        <f aca="false">G69-K69</f>
        <v>22848735.119874</v>
      </c>
      <c r="J69" s="157" t="n">
        <f aca="false">high_v2_m!J57</f>
        <v>1910044.92072393</v>
      </c>
      <c r="K69" s="157" t="n">
        <f aca="false">high_v2_m!K57</f>
        <v>1852743.57310221</v>
      </c>
      <c r="L69" s="67" t="n">
        <f aca="false">H69-I69</f>
        <v>1035024.27131868</v>
      </c>
      <c r="M69" s="67" t="n">
        <f aca="false">J69-K69</f>
        <v>57301.3476217201</v>
      </c>
      <c r="N69" s="157" t="n">
        <f aca="false">SUM(high_v5_m!C57:J57)</f>
        <v>2845892.73906997</v>
      </c>
      <c r="O69" s="7"/>
      <c r="P69" s="7"/>
      <c r="Q69" s="67" t="n">
        <f aca="false">I69*5.5017049523</f>
        <v>125706999.162802</v>
      </c>
      <c r="R69" s="67"/>
      <c r="S69" s="67"/>
      <c r="T69" s="7"/>
      <c r="U69" s="7"/>
      <c r="V69" s="67" t="n">
        <f aca="false">K69*5.5017049523</f>
        <v>10193248.4914784</v>
      </c>
      <c r="W69" s="67" t="n">
        <f aca="false">M69*5.5017049523</f>
        <v>315255.107983881</v>
      </c>
      <c r="X69" s="67" t="n">
        <f aca="false">N69*5.1890047538+L69*5.5017049523</f>
        <v>20461749.1111037</v>
      </c>
      <c r="Y69" s="67" t="n">
        <f aca="false">N69*5.1890047538</f>
        <v>14767350.951839</v>
      </c>
      <c r="Z69" s="67" t="n">
        <f aca="false">L69*5.5017049523</f>
        <v>5694398.15926469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25967442.0240695</v>
      </c>
      <c r="G70" s="155" t="n">
        <f aca="false">high_v2_m!E58+temporary_pension_bonus_high!B58</f>
        <v>24867158.9986148</v>
      </c>
      <c r="H70" s="8" t="n">
        <f aca="false">F70-J70</f>
        <v>23980624.9796692</v>
      </c>
      <c r="I70" s="8" t="n">
        <f aca="false">G70-K70</f>
        <v>22939946.4655465</v>
      </c>
      <c r="J70" s="155" t="n">
        <f aca="false">high_v2_m!J58</f>
        <v>1986817.04440026</v>
      </c>
      <c r="K70" s="155" t="n">
        <f aca="false">high_v2_m!K58</f>
        <v>1927212.53306825</v>
      </c>
      <c r="L70" s="8" t="n">
        <f aca="false">H70-I70</f>
        <v>1040678.51412269</v>
      </c>
      <c r="M70" s="8" t="n">
        <f aca="false">J70-K70</f>
        <v>59604.5113320102</v>
      </c>
      <c r="N70" s="155" t="n">
        <f aca="false">SUM(high_v5_m!C58:J58)</f>
        <v>3466490.94450575</v>
      </c>
      <c r="O70" s="5"/>
      <c r="P70" s="5"/>
      <c r="Q70" s="8" t="n">
        <f aca="false">I70*5.5017049523</f>
        <v>126208817.074994</v>
      </c>
      <c r="R70" s="8"/>
      <c r="S70" s="8"/>
      <c r="T70" s="5"/>
      <c r="U70" s="5"/>
      <c r="V70" s="8" t="n">
        <f aca="false">K70*5.5017049523</f>
        <v>10602954.7373162</v>
      </c>
      <c r="W70" s="8" t="n">
        <f aca="false">M70*5.5017049523</f>
        <v>327926.435174742</v>
      </c>
      <c r="X70" s="8" t="n">
        <f aca="false">N70*5.1890047538+L70*5.5017049523</f>
        <v>23713144.124946</v>
      </c>
      <c r="Y70" s="8" t="n">
        <f aca="false">N70*5.1890047538</f>
        <v>17987637.990045</v>
      </c>
      <c r="Z70" s="8" t="n">
        <f aca="false">L70*5.5017049523</f>
        <v>5725506.13490101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26063959.4116344</v>
      </c>
      <c r="G71" s="157" t="n">
        <f aca="false">high_v2_m!E59+temporary_pension_bonus_high!B59</f>
        <v>24959352.2392895</v>
      </c>
      <c r="H71" s="67" t="n">
        <f aca="false">F71-J71</f>
        <v>24021546.5722114</v>
      </c>
      <c r="I71" s="67" t="n">
        <f aca="false">G71-K71</f>
        <v>22978211.7850492</v>
      </c>
      <c r="J71" s="157" t="n">
        <f aca="false">high_v2_m!J59</f>
        <v>2042412.83942296</v>
      </c>
      <c r="K71" s="157" t="n">
        <f aca="false">high_v2_m!K59</f>
        <v>1981140.45424027</v>
      </c>
      <c r="L71" s="67" t="n">
        <f aca="false">H71-I71</f>
        <v>1043334.78716221</v>
      </c>
      <c r="M71" s="67" t="n">
        <f aca="false">J71-K71</f>
        <v>61272.3851826901</v>
      </c>
      <c r="N71" s="157" t="n">
        <f aca="false">SUM(high_v5_m!C59:J59)</f>
        <v>2828041.64082491</v>
      </c>
      <c r="O71" s="7"/>
      <c r="P71" s="7"/>
      <c r="Q71" s="67" t="n">
        <f aca="false">I71*5.5017049523</f>
        <v>126419341.572804</v>
      </c>
      <c r="R71" s="67"/>
      <c r="S71" s="67"/>
      <c r="T71" s="7"/>
      <c r="U71" s="7"/>
      <c r="V71" s="67" t="n">
        <f aca="false">K71*5.5017049523</f>
        <v>10899650.2482956</v>
      </c>
      <c r="W71" s="67" t="n">
        <f aca="false">M71*5.5017049523</f>
        <v>337102.584998839</v>
      </c>
      <c r="X71" s="67" t="n">
        <f aca="false">N71*5.1890047538+L71*5.5017049523</f>
        <v>20414841.683622</v>
      </c>
      <c r="Y71" s="67" t="n">
        <f aca="false">N71*5.1890047538</f>
        <v>14674721.5181848</v>
      </c>
      <c r="Z71" s="67" t="n">
        <f aca="false">L71*5.5017049523</f>
        <v>5740120.1654372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26137959.5814626</v>
      </c>
      <c r="G72" s="157" t="n">
        <f aca="false">high_v2_m!E60+temporary_pension_bonus_high!B60</f>
        <v>25030259.3109477</v>
      </c>
      <c r="H72" s="67" t="n">
        <f aca="false">F72-J72</f>
        <v>24063795.8825933</v>
      </c>
      <c r="I72" s="67" t="n">
        <f aca="false">G72-K72</f>
        <v>23018320.5230445</v>
      </c>
      <c r="J72" s="157" t="n">
        <f aca="false">high_v2_m!J60</f>
        <v>2074163.69886927</v>
      </c>
      <c r="K72" s="157" t="n">
        <f aca="false">high_v2_m!K60</f>
        <v>2011938.78790319</v>
      </c>
      <c r="L72" s="67" t="n">
        <f aca="false">H72-I72</f>
        <v>1045475.35954882</v>
      </c>
      <c r="M72" s="67" t="n">
        <f aca="false">J72-K72</f>
        <v>62224.9109660802</v>
      </c>
      <c r="N72" s="157" t="n">
        <f aca="false">SUM(high_v5_m!C60:J60)</f>
        <v>2762537.85654395</v>
      </c>
      <c r="O72" s="7"/>
      <c r="P72" s="7"/>
      <c r="Q72" s="67" t="n">
        <f aca="false">I72*5.5017049523</f>
        <v>126640008.015263</v>
      </c>
      <c r="R72" s="67"/>
      <c r="S72" s="67"/>
      <c r="T72" s="7"/>
      <c r="U72" s="7"/>
      <c r="V72" s="67" t="n">
        <f aca="false">K72*5.5017049523</f>
        <v>11069093.5931314</v>
      </c>
      <c r="W72" s="67" t="n">
        <f aca="false">M72*5.5017049523</f>
        <v>342343.10081851</v>
      </c>
      <c r="X72" s="67" t="n">
        <f aca="false">N72*5.1890047538+L72*5.5017049523</f>
        <v>20086719.0332964</v>
      </c>
      <c r="Y72" s="67" t="n">
        <f aca="false">N72*5.1890047538</f>
        <v>14334822.070159</v>
      </c>
      <c r="Z72" s="67" t="n">
        <f aca="false">L72*5.5017049523</f>
        <v>5751896.96313736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26094599.3989904</v>
      </c>
      <c r="G73" s="157" t="n">
        <f aca="false">high_v2_m!E61+temporary_pension_bonus_high!B61</f>
        <v>24989847.6479898</v>
      </c>
      <c r="H73" s="67" t="n">
        <f aca="false">F73-J73</f>
        <v>23929540.9858545</v>
      </c>
      <c r="I73" s="67" t="n">
        <f aca="false">G73-K73</f>
        <v>22889740.9872479</v>
      </c>
      <c r="J73" s="157" t="n">
        <f aca="false">high_v2_m!J61</f>
        <v>2165058.41313592</v>
      </c>
      <c r="K73" s="157" t="n">
        <f aca="false">high_v2_m!K61</f>
        <v>2100106.66074185</v>
      </c>
      <c r="L73" s="67" t="n">
        <f aca="false">H73-I73</f>
        <v>1039799.99860653</v>
      </c>
      <c r="M73" s="67" t="n">
        <f aca="false">J73-K73</f>
        <v>64951.7523940704</v>
      </c>
      <c r="N73" s="157" t="n">
        <f aca="false">SUM(high_v5_m!C61:J61)</f>
        <v>2728304.25748522</v>
      </c>
      <c r="O73" s="7"/>
      <c r="P73" s="7"/>
      <c r="Q73" s="67" t="n">
        <f aca="false">I73*5.5017049523</f>
        <v>125932601.346406</v>
      </c>
      <c r="R73" s="67"/>
      <c r="S73" s="67"/>
      <c r="T73" s="7"/>
      <c r="U73" s="7"/>
      <c r="V73" s="67" t="n">
        <f aca="false">K73*5.5017049523</f>
        <v>11554167.2157617</v>
      </c>
      <c r="W73" s="67" t="n">
        <f aca="false">M73*5.5017049523</f>
        <v>357345.37780702</v>
      </c>
      <c r="X73" s="67" t="n">
        <f aca="false">N73*5.1890047538+L73*5.5017049523</f>
        <v>19877856.5636387</v>
      </c>
      <c r="Y73" s="67" t="n">
        <f aca="false">N73*5.1890047538</f>
        <v>14157183.7619036</v>
      </c>
      <c r="Z73" s="67" t="n">
        <f aca="false">L73*5.5017049523</f>
        <v>5720672.8017351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26208861.1994374</v>
      </c>
      <c r="G74" s="155" t="n">
        <f aca="false">high_v2_m!E62+temporary_pension_bonus_high!B62</f>
        <v>25098621.0919675</v>
      </c>
      <c r="H74" s="8" t="n">
        <f aca="false">F74-J74</f>
        <v>23962633.210879</v>
      </c>
      <c r="I74" s="8" t="n">
        <f aca="false">G74-K74</f>
        <v>22919779.9430658</v>
      </c>
      <c r="J74" s="155" t="n">
        <f aca="false">high_v2_m!J62</f>
        <v>2246227.98855843</v>
      </c>
      <c r="K74" s="155" t="n">
        <f aca="false">high_v2_m!K62</f>
        <v>2178841.14890168</v>
      </c>
      <c r="L74" s="8" t="n">
        <f aca="false">H74-I74</f>
        <v>1042853.26781315</v>
      </c>
      <c r="M74" s="8" t="n">
        <f aca="false">J74-K74</f>
        <v>67386.8396567502</v>
      </c>
      <c r="N74" s="155" t="n">
        <f aca="false">SUM(high_v5_m!C62:J62)</f>
        <v>3335539.68657563</v>
      </c>
      <c r="O74" s="5"/>
      <c r="P74" s="5"/>
      <c r="Q74" s="8" t="n">
        <f aca="false">I74*5.5017049523</f>
        <v>126097866.818391</v>
      </c>
      <c r="R74" s="8"/>
      <c r="S74" s="8"/>
      <c r="T74" s="5"/>
      <c r="U74" s="5"/>
      <c r="V74" s="8" t="n">
        <f aca="false">K74*5.5017049523</f>
        <v>11987341.1391874</v>
      </c>
      <c r="W74" s="8" t="n">
        <f aca="false">M74*5.5017049523</f>
        <v>370742.509459389</v>
      </c>
      <c r="X74" s="8" t="n">
        <f aca="false">N74*5.1890047538+L74*5.5017049523</f>
        <v>23045602.2781793</v>
      </c>
      <c r="Y74" s="8" t="n">
        <f aca="false">N74*5.1890047538</f>
        <v>17308131.2901295</v>
      </c>
      <c r="Z74" s="8" t="n">
        <f aca="false">L74*5.5017049523</f>
        <v>5737470.98804982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26393117.9285403</v>
      </c>
      <c r="G75" s="157" t="n">
        <f aca="false">high_v2_m!E63+temporary_pension_bonus_high!B63</f>
        <v>25273089.9551166</v>
      </c>
      <c r="H75" s="67" t="n">
        <f aca="false">F75-J75</f>
        <v>24094735.6449526</v>
      </c>
      <c r="I75" s="67" t="n">
        <f aca="false">G75-K75</f>
        <v>23043659.1400366</v>
      </c>
      <c r="J75" s="157" t="n">
        <f aca="false">high_v2_m!J63</f>
        <v>2298382.28358767</v>
      </c>
      <c r="K75" s="157" t="n">
        <f aca="false">high_v2_m!K63</f>
        <v>2229430.81508004</v>
      </c>
      <c r="L75" s="67" t="n">
        <f aca="false">H75-I75</f>
        <v>1051076.50491607</v>
      </c>
      <c r="M75" s="67" t="n">
        <f aca="false">J75-K75</f>
        <v>68951.4685076298</v>
      </c>
      <c r="N75" s="157" t="n">
        <f aca="false">SUM(high_v5_m!C63:J63)</f>
        <v>2719963.63780757</v>
      </c>
      <c r="O75" s="7"/>
      <c r="P75" s="7"/>
      <c r="Q75" s="67" t="n">
        <f aca="false">I75*5.5017049523</f>
        <v>126779413.609852</v>
      </c>
      <c r="R75" s="67"/>
      <c r="S75" s="67"/>
      <c r="T75" s="7"/>
      <c r="U75" s="7"/>
      <c r="V75" s="67" t="n">
        <f aca="false">K75*5.5017049523</f>
        <v>12265670.5561361</v>
      </c>
      <c r="W75" s="67" t="n">
        <f aca="false">M75*5.5017049523</f>
        <v>379350.635756784</v>
      </c>
      <c r="X75" s="67" t="n">
        <f aca="false">N75*5.1890047538+L75*5.5017049523</f>
        <v>19896617.0590896</v>
      </c>
      <c r="Y75" s="67" t="n">
        <f aca="false">N75*5.1890047538</f>
        <v>14113904.2467466</v>
      </c>
      <c r="Z75" s="67" t="n">
        <f aca="false">L75*5.5017049523</f>
        <v>5782712.81234293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26554735.2524802</v>
      </c>
      <c r="G76" s="157" t="n">
        <f aca="false">high_v2_m!E64+temporary_pension_bonus_high!B64</f>
        <v>25426910.2981882</v>
      </c>
      <c r="H76" s="67" t="n">
        <f aca="false">F76-J76</f>
        <v>24224404.0506786</v>
      </c>
      <c r="I76" s="67" t="n">
        <f aca="false">G76-K76</f>
        <v>23166489.0324406</v>
      </c>
      <c r="J76" s="157" t="n">
        <f aca="false">high_v2_m!J64</f>
        <v>2330331.20180162</v>
      </c>
      <c r="K76" s="157" t="n">
        <f aca="false">high_v2_m!K64</f>
        <v>2260421.26574757</v>
      </c>
      <c r="L76" s="67" t="n">
        <f aca="false">H76-I76</f>
        <v>1057915.01823795</v>
      </c>
      <c r="M76" s="67" t="n">
        <f aca="false">J76-K76</f>
        <v>69909.93605405</v>
      </c>
      <c r="N76" s="157" t="n">
        <f aca="false">SUM(high_v5_m!C64:J64)</f>
        <v>2712609.77953486</v>
      </c>
      <c r="O76" s="7"/>
      <c r="P76" s="7"/>
      <c r="Q76" s="67" t="n">
        <f aca="false">I76*5.5017049523</f>
        <v>127455187.437182</v>
      </c>
      <c r="R76" s="67"/>
      <c r="S76" s="67"/>
      <c r="T76" s="7"/>
      <c r="U76" s="7"/>
      <c r="V76" s="67" t="n">
        <f aca="false">K76*5.5017049523</f>
        <v>12436170.8720476</v>
      </c>
      <c r="W76" s="67" t="n">
        <f aca="false">M76*5.5017049523</f>
        <v>384623.841403543</v>
      </c>
      <c r="X76" s="67" t="n">
        <f aca="false">N76*5.1890047538+L76*5.5017049523</f>
        <v>19896081.336163</v>
      </c>
      <c r="Y76" s="67" t="n">
        <f aca="false">N76*5.1890047538</f>
        <v>14075745.0412108</v>
      </c>
      <c r="Z76" s="67" t="n">
        <f aca="false">L76*5.5017049523</f>
        <v>5820336.29495229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26614495.4028141</v>
      </c>
      <c r="G77" s="157" t="n">
        <f aca="false">high_v2_m!E65+temporary_pension_bonus_high!B65</f>
        <v>25482752.6272864</v>
      </c>
      <c r="H77" s="67" t="n">
        <f aca="false">F77-J77</f>
        <v>24253866.1536318</v>
      </c>
      <c r="I77" s="67" t="n">
        <f aca="false">G77-K77</f>
        <v>23192942.2555796</v>
      </c>
      <c r="J77" s="157" t="n">
        <f aca="false">high_v2_m!J65</f>
        <v>2360629.24918227</v>
      </c>
      <c r="K77" s="157" t="n">
        <f aca="false">high_v2_m!K65</f>
        <v>2289810.3717068</v>
      </c>
      <c r="L77" s="67" t="n">
        <f aca="false">H77-I77</f>
        <v>1060923.89805223</v>
      </c>
      <c r="M77" s="67" t="n">
        <f aca="false">J77-K77</f>
        <v>70818.8774754698</v>
      </c>
      <c r="N77" s="157" t="n">
        <f aca="false">SUM(high_v5_m!C65:J65)</f>
        <v>2722914.75895962</v>
      </c>
      <c r="O77" s="7"/>
      <c r="P77" s="7"/>
      <c r="Q77" s="67" t="n">
        <f aca="false">I77*5.5017049523</f>
        <v>127600725.26593</v>
      </c>
      <c r="R77" s="67"/>
      <c r="S77" s="67"/>
      <c r="T77" s="7"/>
      <c r="U77" s="7"/>
      <c r="V77" s="67" t="n">
        <f aca="false">K77*5.5017049523</f>
        <v>12597861.0618472</v>
      </c>
      <c r="W77" s="67" t="n">
        <f aca="false">M77*5.5017049523</f>
        <v>389624.568923119</v>
      </c>
      <c r="X77" s="67" t="n">
        <f aca="false">N77*5.1890047538+L77*5.5017049523</f>
        <v>19966107.8923611</v>
      </c>
      <c r="Y77" s="67" t="n">
        <f aca="false">N77*5.1890047538</f>
        <v>14129217.6284337</v>
      </c>
      <c r="Z77" s="67" t="n">
        <f aca="false">L77*5.5017049523</f>
        <v>5836890.26392738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26778658.6372461</v>
      </c>
      <c r="G78" s="155" t="n">
        <f aca="false">high_v2_m!E66+temporary_pension_bonus_high!B66</f>
        <v>25639179.343357</v>
      </c>
      <c r="H78" s="8" t="n">
        <f aca="false">F78-J78</f>
        <v>24339656.1908193</v>
      </c>
      <c r="I78" s="8" t="n">
        <f aca="false">G78-K78</f>
        <v>23273346.970323</v>
      </c>
      <c r="J78" s="155" t="n">
        <f aca="false">high_v2_m!J66</f>
        <v>2439002.44642683</v>
      </c>
      <c r="K78" s="155" t="n">
        <f aca="false">high_v2_m!K66</f>
        <v>2365832.37303403</v>
      </c>
      <c r="L78" s="8" t="n">
        <f aca="false">H78-I78</f>
        <v>1066309.2204963</v>
      </c>
      <c r="M78" s="8" t="n">
        <f aca="false">J78-K78</f>
        <v>73170.0733927996</v>
      </c>
      <c r="N78" s="155" t="n">
        <f aca="false">SUM(high_v5_m!C66:J66)</f>
        <v>3302111.82895087</v>
      </c>
      <c r="O78" s="5"/>
      <c r="P78" s="5"/>
      <c r="Q78" s="8" t="n">
        <f aca="false">I78*5.5017049523</f>
        <v>128043088.283222</v>
      </c>
      <c r="R78" s="8"/>
      <c r="S78" s="8"/>
      <c r="T78" s="5"/>
      <c r="U78" s="5"/>
      <c r="V78" s="8" t="n">
        <f aca="false">K78*5.5017049523</f>
        <v>13016111.683033</v>
      </c>
      <c r="W78" s="8" t="n">
        <f aca="false">M78*5.5017049523</f>
        <v>402560.15514532</v>
      </c>
      <c r="X78" s="8" t="n">
        <f aca="false">N78*5.1890047538+L78*5.5017049523</f>
        <v>23001192.6970929</v>
      </c>
      <c r="Y78" s="8" t="n">
        <f aca="false">N78*5.1890047538</f>
        <v>17134673.9780053</v>
      </c>
      <c r="Z78" s="8" t="n">
        <f aca="false">L78*5.5017049523</f>
        <v>5866518.71908763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26839954.8411248</v>
      </c>
      <c r="G79" s="157" t="n">
        <f aca="false">high_v2_m!E67+temporary_pension_bonus_high!B67</f>
        <v>25697290.87639</v>
      </c>
      <c r="H79" s="67" t="n">
        <f aca="false">F79-J79</f>
        <v>24325407.8380709</v>
      </c>
      <c r="I79" s="67" t="n">
        <f aca="false">G79-K79</f>
        <v>23258180.2834277</v>
      </c>
      <c r="J79" s="157" t="n">
        <f aca="false">high_v2_m!J67</f>
        <v>2514547.00305392</v>
      </c>
      <c r="K79" s="157" t="n">
        <f aca="false">high_v2_m!K67</f>
        <v>2439110.5929623</v>
      </c>
      <c r="L79" s="67" t="n">
        <f aca="false">H79-I79</f>
        <v>1067227.55464318</v>
      </c>
      <c r="M79" s="67" t="n">
        <f aca="false">J79-K79</f>
        <v>75436.4100916199</v>
      </c>
      <c r="N79" s="157" t="n">
        <f aca="false">SUM(high_v5_m!C67:J67)</f>
        <v>2688811.69664705</v>
      </c>
      <c r="O79" s="7"/>
      <c r="P79" s="7"/>
      <c r="Q79" s="67" t="n">
        <f aca="false">I79*5.5017049523</f>
        <v>127959645.64682</v>
      </c>
      <c r="R79" s="67"/>
      <c r="S79" s="67"/>
      <c r="T79" s="7"/>
      <c r="U79" s="7"/>
      <c r="V79" s="67" t="n">
        <f aca="false">K79*5.5017049523</f>
        <v>13419266.8285081</v>
      </c>
      <c r="W79" s="67" t="n">
        <f aca="false">M79*5.5017049523</f>
        <v>415028.870984799</v>
      </c>
      <c r="X79" s="67" t="n">
        <f aca="false">N79*5.1890047538+L79*5.5017049523</f>
        <v>19823827.798586</v>
      </c>
      <c r="Y79" s="67" t="n">
        <f aca="false">N79*5.1890047538</f>
        <v>13952256.6759746</v>
      </c>
      <c r="Z79" s="67" t="n">
        <f aca="false">L79*5.5017049523</f>
        <v>5871571.1226114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26961917.7906672</v>
      </c>
      <c r="G80" s="157" t="n">
        <f aca="false">high_v2_m!E68+temporary_pension_bonus_high!B68</f>
        <v>25812932.6396955</v>
      </c>
      <c r="H80" s="67" t="n">
        <f aca="false">F80-J80</f>
        <v>24423334.7143284</v>
      </c>
      <c r="I80" s="67" t="n">
        <f aca="false">G80-K80</f>
        <v>23350507.0556468</v>
      </c>
      <c r="J80" s="157" t="n">
        <f aca="false">high_v2_m!J68</f>
        <v>2538583.07633882</v>
      </c>
      <c r="K80" s="157" t="n">
        <f aca="false">high_v2_m!K68</f>
        <v>2462425.58404866</v>
      </c>
      <c r="L80" s="67" t="n">
        <f aca="false">H80-I80</f>
        <v>1072827.65868154</v>
      </c>
      <c r="M80" s="67" t="n">
        <f aca="false">J80-K80</f>
        <v>76157.4922901602</v>
      </c>
      <c r="N80" s="157" t="n">
        <f aca="false">SUM(high_v5_m!C68:J68)</f>
        <v>2633803.49011188</v>
      </c>
      <c r="O80" s="7"/>
      <c r="P80" s="7"/>
      <c r="Q80" s="67" t="n">
        <f aca="false">I80*5.5017049523</f>
        <v>128467600.306768</v>
      </c>
      <c r="R80" s="67"/>
      <c r="S80" s="67"/>
      <c r="T80" s="7"/>
      <c r="U80" s="7"/>
      <c r="V80" s="67" t="n">
        <f aca="false">K80*5.5017049523</f>
        <v>13547539.0304307</v>
      </c>
      <c r="W80" s="67" t="n">
        <f aca="false">M80*5.5017049523</f>
        <v>418996.052487523</v>
      </c>
      <c r="X80" s="67" t="n">
        <f aca="false">N80*5.1890047538+L80*5.5017049523</f>
        <v>19569200.0734982</v>
      </c>
      <c r="Y80" s="67" t="n">
        <f aca="false">N80*5.1890047538</f>
        <v>13666818.8307656</v>
      </c>
      <c r="Z80" s="67" t="n">
        <f aca="false">L80*5.5017049523</f>
        <v>5902381.24273263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27182843.389315</v>
      </c>
      <c r="G81" s="157" t="n">
        <f aca="false">high_v2_m!E69+temporary_pension_bonus_high!B69</f>
        <v>26023135.5457178</v>
      </c>
      <c r="H81" s="67" t="n">
        <f aca="false">F81-J81</f>
        <v>24556520.0916317</v>
      </c>
      <c r="I81" s="67" t="n">
        <f aca="false">G81-K81</f>
        <v>23475601.946965</v>
      </c>
      <c r="J81" s="157" t="n">
        <f aca="false">high_v2_m!J69</f>
        <v>2626323.29768329</v>
      </c>
      <c r="K81" s="157" t="n">
        <f aca="false">high_v2_m!K69</f>
        <v>2547533.59875279</v>
      </c>
      <c r="L81" s="67" t="n">
        <f aca="false">H81-I81</f>
        <v>1080918.1446667</v>
      </c>
      <c r="M81" s="67" t="n">
        <f aca="false">J81-K81</f>
        <v>78789.6989305001</v>
      </c>
      <c r="N81" s="157" t="n">
        <f aca="false">SUM(high_v5_m!C69:J69)</f>
        <v>2624772.79917375</v>
      </c>
      <c r="O81" s="7"/>
      <c r="P81" s="7"/>
      <c r="Q81" s="67" t="n">
        <f aca="false">I81*5.5017049523</f>
        <v>129155835.489841</v>
      </c>
      <c r="R81" s="67"/>
      <c r="S81" s="67"/>
      <c r="T81" s="7"/>
      <c r="U81" s="7"/>
      <c r="V81" s="67" t="n">
        <f aca="false">K81*5.5017049523</f>
        <v>14015778.2164089</v>
      </c>
      <c r="W81" s="67" t="n">
        <f aca="false">M81*5.5017049523</f>
        <v>433477.676796158</v>
      </c>
      <c r="X81" s="67" t="n">
        <f aca="false">N81*5.1890047538+L81*5.5017049523</f>
        <v>19566851.2421013</v>
      </c>
      <c r="Y81" s="67" t="n">
        <f aca="false">N81*5.1890047538</f>
        <v>13619958.5325575</v>
      </c>
      <c r="Z81" s="67" t="n">
        <f aca="false">L81*5.5017049523</f>
        <v>5946892.70954372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27437632.4782494</v>
      </c>
      <c r="G82" s="155" t="n">
        <f aca="false">high_v2_m!E70+temporary_pension_bonus_high!B70</f>
        <v>26266335.5636524</v>
      </c>
      <c r="H82" s="8" t="n">
        <f aca="false">F82-J82</f>
        <v>24732092.5924786</v>
      </c>
      <c r="I82" s="8" t="n">
        <f aca="false">G82-K82</f>
        <v>23641961.8744548</v>
      </c>
      <c r="J82" s="155" t="n">
        <f aca="false">high_v2_m!J70</f>
        <v>2705539.88577076</v>
      </c>
      <c r="K82" s="155" t="n">
        <f aca="false">high_v2_m!K70</f>
        <v>2624373.68919764</v>
      </c>
      <c r="L82" s="8" t="n">
        <f aca="false">H82-I82</f>
        <v>1090130.71802388</v>
      </c>
      <c r="M82" s="8" t="n">
        <f aca="false">J82-K82</f>
        <v>81166.1965731201</v>
      </c>
      <c r="N82" s="155" t="n">
        <f aca="false">SUM(high_v5_m!C70:J70)</f>
        <v>3197275.61677429</v>
      </c>
      <c r="O82" s="5"/>
      <c r="P82" s="5"/>
      <c r="Q82" s="8" t="n">
        <f aca="false">I82*5.5017049523</f>
        <v>130071098.726776</v>
      </c>
      <c r="R82" s="8"/>
      <c r="S82" s="8"/>
      <c r="T82" s="5"/>
      <c r="U82" s="5"/>
      <c r="V82" s="8" t="n">
        <f aca="false">K82*5.5017049523</f>
        <v>14438529.7225445</v>
      </c>
      <c r="W82" s="8" t="n">
        <f aca="false">M82*5.5017049523</f>
        <v>446552.46564569</v>
      </c>
      <c r="X82" s="8" t="n">
        <f aca="false">N82*5.1890047538+L82*5.5017049523</f>
        <v>22588255.9446569</v>
      </c>
      <c r="Y82" s="8" t="n">
        <f aca="false">N82*5.1890047538</f>
        <v>16590678.3746506</v>
      </c>
      <c r="Z82" s="8" t="n">
        <f aca="false">L82*5.5017049523</f>
        <v>5997577.57000634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27538109.4240907</v>
      </c>
      <c r="G83" s="157" t="n">
        <f aca="false">high_v2_m!E71+temporary_pension_bonus_high!B71</f>
        <v>26361189.4740785</v>
      </c>
      <c r="H83" s="67" t="n">
        <f aca="false">F83-J83</f>
        <v>24766499.6510803</v>
      </c>
      <c r="I83" s="67" t="n">
        <f aca="false">G83-K83</f>
        <v>23672727.9942584</v>
      </c>
      <c r="J83" s="157" t="n">
        <f aca="false">high_v2_m!J71</f>
        <v>2771609.77301044</v>
      </c>
      <c r="K83" s="157" t="n">
        <f aca="false">high_v2_m!K71</f>
        <v>2688461.47982013</v>
      </c>
      <c r="L83" s="67" t="n">
        <f aca="false">H83-I83</f>
        <v>1093771.65682189</v>
      </c>
      <c r="M83" s="67" t="n">
        <f aca="false">J83-K83</f>
        <v>83148.2931903103</v>
      </c>
      <c r="N83" s="157" t="n">
        <f aca="false">SUM(high_v5_m!C71:J71)</f>
        <v>2564387.2378289</v>
      </c>
      <c r="O83" s="7"/>
      <c r="P83" s="7"/>
      <c r="Q83" s="67" t="n">
        <f aca="false">I83*5.5017049523</f>
        <v>130240364.840462</v>
      </c>
      <c r="R83" s="67"/>
      <c r="S83" s="67"/>
      <c r="T83" s="7"/>
      <c r="U83" s="7"/>
      <c r="V83" s="67" t="n">
        <f aca="false">K83*5.5017049523</f>
        <v>14791121.8375942</v>
      </c>
      <c r="W83" s="67" t="n">
        <f aca="false">M83*5.5017049523</f>
        <v>457457.376420422</v>
      </c>
      <c r="X83" s="67" t="n">
        <f aca="false">N83*5.1890047538+L83*5.5017049523</f>
        <v>19324226.5087006</v>
      </c>
      <c r="Y83" s="67" t="n">
        <f aca="false">N83*5.1890047538</f>
        <v>13306617.5676782</v>
      </c>
      <c r="Z83" s="67" t="n">
        <f aca="false">L83*5.5017049523</f>
        <v>6017608.94102236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27841181.1464408</v>
      </c>
      <c r="G84" s="157" t="n">
        <f aca="false">high_v2_m!E72+temporary_pension_bonus_high!B72</f>
        <v>26649998.1355176</v>
      </c>
      <c r="H84" s="67" t="n">
        <f aca="false">F84-J84</f>
        <v>24983306.3324218</v>
      </c>
      <c r="I84" s="67" t="n">
        <f aca="false">G84-K84</f>
        <v>23877859.5659192</v>
      </c>
      <c r="J84" s="157" t="n">
        <f aca="false">high_v2_m!J72</f>
        <v>2857874.81401901</v>
      </c>
      <c r="K84" s="157" t="n">
        <f aca="false">high_v2_m!K72</f>
        <v>2772138.56959844</v>
      </c>
      <c r="L84" s="67" t="n">
        <f aca="false">H84-I84</f>
        <v>1105446.76650263</v>
      </c>
      <c r="M84" s="67" t="n">
        <f aca="false">J84-K84</f>
        <v>85736.2444205699</v>
      </c>
      <c r="N84" s="157" t="n">
        <f aca="false">SUM(high_v5_m!C72:J72)</f>
        <v>2618673.555095</v>
      </c>
      <c r="O84" s="7"/>
      <c r="P84" s="7"/>
      <c r="Q84" s="67" t="n">
        <f aca="false">I84*5.5017049523</f>
        <v>131368938.224141</v>
      </c>
      <c r="R84" s="67"/>
      <c r="S84" s="67"/>
      <c r="T84" s="7"/>
      <c r="U84" s="7"/>
      <c r="V84" s="67" t="n">
        <f aca="false">K84*5.5017049523</f>
        <v>15251488.4968216</v>
      </c>
      <c r="W84" s="67" t="n">
        <f aca="false">M84*5.5017049523</f>
        <v>471695.520520252</v>
      </c>
      <c r="X84" s="67" t="n">
        <f aca="false">N84*5.1890047538+L84*5.5017049523</f>
        <v>19670151.4758099</v>
      </c>
      <c r="Y84" s="67" t="n">
        <f aca="false">N84*5.1890047538</f>
        <v>13588309.5260383</v>
      </c>
      <c r="Z84" s="67" t="n">
        <f aca="false">L84*5.5017049523</f>
        <v>6081841.94977154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28048815.4215476</v>
      </c>
      <c r="G85" s="157" t="n">
        <f aca="false">high_v2_m!E73+temporary_pension_bonus_high!B73</f>
        <v>26847509.2878504</v>
      </c>
      <c r="H85" s="67" t="n">
        <f aca="false">F85-J85</f>
        <v>25153760.1769824</v>
      </c>
      <c r="I85" s="67" t="n">
        <f aca="false">G85-K85</f>
        <v>24039305.7006221</v>
      </c>
      <c r="J85" s="157" t="n">
        <f aca="false">high_v2_m!J73</f>
        <v>2895055.24456525</v>
      </c>
      <c r="K85" s="157" t="n">
        <f aca="false">high_v2_m!K73</f>
        <v>2808203.58722829</v>
      </c>
      <c r="L85" s="67" t="n">
        <f aca="false">H85-I85</f>
        <v>1114454.47636024</v>
      </c>
      <c r="M85" s="67" t="n">
        <f aca="false">J85-K85</f>
        <v>86851.6573369601</v>
      </c>
      <c r="N85" s="157" t="n">
        <f aca="false">SUM(high_v5_m!C73:J73)</f>
        <v>2592362.09639338</v>
      </c>
      <c r="O85" s="7"/>
      <c r="P85" s="7"/>
      <c r="Q85" s="67" t="n">
        <f aca="false">I85*5.5017049523</f>
        <v>132257167.222966</v>
      </c>
      <c r="R85" s="67"/>
      <c r="S85" s="67"/>
      <c r="T85" s="7"/>
      <c r="U85" s="7"/>
      <c r="V85" s="67" t="n">
        <f aca="false">K85*5.5017049523</f>
        <v>15449907.5829205</v>
      </c>
      <c r="W85" s="67" t="n">
        <f aca="false">M85*5.5017049523</f>
        <v>477832.193286216</v>
      </c>
      <c r="X85" s="67" t="n">
        <f aca="false">N85*5.1890047538+L85*5.5017049523</f>
        <v>19583178.9534602</v>
      </c>
      <c r="Y85" s="67" t="n">
        <f aca="false">N85*5.1890047538</f>
        <v>13451779.2417562</v>
      </c>
      <c r="Z85" s="67" t="n">
        <f aca="false">L85*5.5017049523</f>
        <v>6131399.71170405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28142358.9898948</v>
      </c>
      <c r="G86" s="155" t="n">
        <f aca="false">high_v2_m!E74+temporary_pension_bonus_high!B74</f>
        <v>26937356.2498261</v>
      </c>
      <c r="H86" s="8" t="n">
        <f aca="false">F86-J86</f>
        <v>25182337.7070258</v>
      </c>
      <c r="I86" s="8" t="n">
        <f aca="false">G86-K86</f>
        <v>24066135.6054432</v>
      </c>
      <c r="J86" s="155" t="n">
        <f aca="false">high_v2_m!J74</f>
        <v>2960021.28286896</v>
      </c>
      <c r="K86" s="155" t="n">
        <f aca="false">high_v2_m!K74</f>
        <v>2871220.64438289</v>
      </c>
      <c r="L86" s="8" t="n">
        <f aca="false">H86-I86</f>
        <v>1116202.10158263</v>
      </c>
      <c r="M86" s="8" t="n">
        <f aca="false">J86-K86</f>
        <v>88800.6384860701</v>
      </c>
      <c r="N86" s="155" t="n">
        <f aca="false">SUM(high_v5_m!C74:J74)</f>
        <v>3171447.33954434</v>
      </c>
      <c r="O86" s="5"/>
      <c r="P86" s="5"/>
      <c r="Q86" s="8" t="n">
        <f aca="false">I86*5.5017049523</f>
        <v>132404777.44319</v>
      </c>
      <c r="R86" s="8"/>
      <c r="S86" s="8"/>
      <c r="T86" s="5"/>
      <c r="U86" s="5"/>
      <c r="V86" s="8" t="n">
        <f aca="false">K86*5.5017049523</f>
        <v>15796608.8383473</v>
      </c>
      <c r="W86" s="8" t="n">
        <f aca="false">M86*5.5017049523</f>
        <v>488554.912526214</v>
      </c>
      <c r="X86" s="8" t="n">
        <f aca="false">N86*5.1890047538+L86*5.5017049523</f>
        <v>22597669.9513668</v>
      </c>
      <c r="Y86" s="8" t="n">
        <f aca="false">N86*5.1890047538</f>
        <v>16456655.3213219</v>
      </c>
      <c r="Z86" s="8" t="n">
        <f aca="false">L86*5.5017049523</f>
        <v>6141014.63004483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28331559.4401364</v>
      </c>
      <c r="G87" s="157" t="n">
        <f aca="false">high_v2_m!E75+temporary_pension_bonus_high!B75</f>
        <v>27117219.1969325</v>
      </c>
      <c r="H87" s="67" t="n">
        <f aca="false">F87-J87</f>
        <v>25314070.2303138</v>
      </c>
      <c r="I87" s="67" t="n">
        <f aca="false">G87-K87</f>
        <v>24190254.6634046</v>
      </c>
      <c r="J87" s="157" t="n">
        <f aca="false">high_v2_m!J75</f>
        <v>3017489.20982262</v>
      </c>
      <c r="K87" s="157" t="n">
        <f aca="false">high_v2_m!K75</f>
        <v>2926964.53352794</v>
      </c>
      <c r="L87" s="67" t="n">
        <f aca="false">H87-I87</f>
        <v>1123815.56690922</v>
      </c>
      <c r="M87" s="67" t="n">
        <f aca="false">J87-K87</f>
        <v>90524.6762946798</v>
      </c>
      <c r="N87" s="157" t="n">
        <f aca="false">SUM(high_v5_m!C75:J75)</f>
        <v>2522325.66406871</v>
      </c>
      <c r="O87" s="7"/>
      <c r="P87" s="7"/>
      <c r="Q87" s="67" t="n">
        <f aca="false">I87*5.5017049523</f>
        <v>133087643.879051</v>
      </c>
      <c r="R87" s="67"/>
      <c r="S87" s="67"/>
      <c r="T87" s="7"/>
      <c r="U87" s="7"/>
      <c r="V87" s="67" t="n">
        <f aca="false">K87*5.5017049523</f>
        <v>16103295.2693171</v>
      </c>
      <c r="W87" s="67" t="n">
        <f aca="false">M87*5.5017049523</f>
        <v>498040.059875794</v>
      </c>
      <c r="X87" s="67" t="n">
        <f aca="false">N87*5.1890047538+L87*5.5017049523</f>
        <v>19271261.5314206</v>
      </c>
      <c r="Y87" s="67" t="n">
        <f aca="false">N87*5.1890047538</f>
        <v>13088359.8614843</v>
      </c>
      <c r="Z87" s="67" t="n">
        <f aca="false">L87*5.5017049523</f>
        <v>6182901.66993629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28464754.6684805</v>
      </c>
      <c r="G88" s="157" t="n">
        <f aca="false">high_v2_m!E76+temporary_pension_bonus_high!B76</f>
        <v>27244780.1066731</v>
      </c>
      <c r="H88" s="67" t="n">
        <f aca="false">F88-J88</f>
        <v>25406676.2176609</v>
      </c>
      <c r="I88" s="67" t="n">
        <f aca="false">G88-K88</f>
        <v>24278444.009378</v>
      </c>
      <c r="J88" s="157" t="n">
        <f aca="false">high_v2_m!J76</f>
        <v>3058078.45081964</v>
      </c>
      <c r="K88" s="157" t="n">
        <f aca="false">high_v2_m!K76</f>
        <v>2966336.09729505</v>
      </c>
      <c r="L88" s="67" t="n">
        <f aca="false">H88-I88</f>
        <v>1128232.20828281</v>
      </c>
      <c r="M88" s="67" t="n">
        <f aca="false">J88-K88</f>
        <v>91742.3535245899</v>
      </c>
      <c r="N88" s="157" t="n">
        <f aca="false">SUM(high_v5_m!C76:J76)</f>
        <v>2480485.03029848</v>
      </c>
      <c r="O88" s="7"/>
      <c r="P88" s="7"/>
      <c r="Q88" s="67" t="n">
        <f aca="false">I88*5.5017049523</f>
        <v>133572835.640533</v>
      </c>
      <c r="R88" s="67"/>
      <c r="S88" s="67"/>
      <c r="T88" s="7"/>
      <c r="U88" s="7"/>
      <c r="V88" s="67" t="n">
        <f aca="false">K88*5.5017049523</f>
        <v>16319905.9966744</v>
      </c>
      <c r="W88" s="67" t="n">
        <f aca="false">M88*5.5017049523</f>
        <v>504739.360721894</v>
      </c>
      <c r="X88" s="67" t="n">
        <f aca="false">N88*5.1890047538+L88*5.5017049523</f>
        <v>19078449.3416025</v>
      </c>
      <c r="Y88" s="67" t="n">
        <f aca="false">N88*5.1890047538</f>
        <v>12871248.6139486</v>
      </c>
      <c r="Z88" s="67" t="n">
        <f aca="false">L88*5.5017049523</f>
        <v>6207200.7276539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28582830.5482426</v>
      </c>
      <c r="G89" s="157" t="n">
        <f aca="false">high_v2_m!E77+temporary_pension_bonus_high!B77</f>
        <v>27357616.9669501</v>
      </c>
      <c r="H89" s="67" t="n">
        <f aca="false">F89-J89</f>
        <v>25464279.7312621</v>
      </c>
      <c r="I89" s="67" t="n">
        <f aca="false">G89-K89</f>
        <v>24332622.674479</v>
      </c>
      <c r="J89" s="157" t="n">
        <f aca="false">high_v2_m!J77</f>
        <v>3118550.81698054</v>
      </c>
      <c r="K89" s="157" t="n">
        <f aca="false">high_v2_m!K77</f>
        <v>3024994.29247112</v>
      </c>
      <c r="L89" s="67" t="n">
        <f aca="false">H89-I89</f>
        <v>1131657.05678308</v>
      </c>
      <c r="M89" s="67" t="n">
        <f aca="false">J89-K89</f>
        <v>93556.5245094197</v>
      </c>
      <c r="N89" s="157" t="n">
        <f aca="false">SUM(high_v5_m!C77:J77)</f>
        <v>2478809.31522514</v>
      </c>
      <c r="O89" s="7"/>
      <c r="P89" s="7"/>
      <c r="Q89" s="67" t="n">
        <f aca="false">I89*5.5017049523</f>
        <v>133870910.670628</v>
      </c>
      <c r="R89" s="67"/>
      <c r="S89" s="67"/>
      <c r="T89" s="7"/>
      <c r="U89" s="7"/>
      <c r="V89" s="67" t="n">
        <f aca="false">K89*5.5017049523</f>
        <v>16642626.0795676</v>
      </c>
      <c r="W89" s="67" t="n">
        <f aca="false">M89*5.5017049523</f>
        <v>514720.394213451</v>
      </c>
      <c r="X89" s="67" t="n">
        <f aca="false">N89*5.1890047538+L89*5.5017049523</f>
        <v>19088596.5540757</v>
      </c>
      <c r="Y89" s="67" t="n">
        <f aca="false">N89*5.1890047538</f>
        <v>12862553.320467</v>
      </c>
      <c r="Z89" s="67" t="n">
        <f aca="false">L89*5.5017049523</f>
        <v>6226043.23360871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28747111.5646794</v>
      </c>
      <c r="G90" s="155" t="n">
        <f aca="false">high_v2_m!E78+temporary_pension_bonus_high!B78</f>
        <v>27514214.7775565</v>
      </c>
      <c r="H90" s="8" t="n">
        <f aca="false">F90-J90</f>
        <v>25527858.7246512</v>
      </c>
      <c r="I90" s="8" t="n">
        <f aca="false">G90-K90</f>
        <v>24391539.5227291</v>
      </c>
      <c r="J90" s="155" t="n">
        <f aca="false">high_v2_m!J78</f>
        <v>3219252.84002822</v>
      </c>
      <c r="K90" s="155" t="n">
        <f aca="false">high_v2_m!K78</f>
        <v>3122675.25482737</v>
      </c>
      <c r="L90" s="8" t="n">
        <f aca="false">H90-I90</f>
        <v>1136319.20192205</v>
      </c>
      <c r="M90" s="8" t="n">
        <f aca="false">J90-K90</f>
        <v>96577.5852008499</v>
      </c>
      <c r="N90" s="155" t="n">
        <f aca="false">SUM(high_v5_m!C78:J78)</f>
        <v>3056289.61852293</v>
      </c>
      <c r="O90" s="5"/>
      <c r="P90" s="5"/>
      <c r="Q90" s="8" t="n">
        <f aca="false">I90*5.5017049523</f>
        <v>134195053.78642</v>
      </c>
      <c r="R90" s="8"/>
      <c r="S90" s="8"/>
      <c r="T90" s="5"/>
      <c r="U90" s="5"/>
      <c r="V90" s="8" t="n">
        <f aca="false">K90*5.5017049523</f>
        <v>17180037.9139084</v>
      </c>
      <c r="W90" s="8" t="n">
        <f aca="false">M90*5.5017049523</f>
        <v>531341.378780691</v>
      </c>
      <c r="X90" s="8" t="n">
        <f aca="false">N90*5.1890047538+L90*5.5017049523</f>
        <v>22110794.3401132</v>
      </c>
      <c r="Y90" s="8" t="n">
        <f aca="false">N90*5.1890047538</f>
        <v>15859101.3595051</v>
      </c>
      <c r="Z90" s="8" t="n">
        <f aca="false">L90*5.5017049523</f>
        <v>6251692.98060811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28879657.9338351</v>
      </c>
      <c r="G91" s="157" t="n">
        <f aca="false">high_v2_m!E79+temporary_pension_bonus_high!B79</f>
        <v>27641123.7465925</v>
      </c>
      <c r="H91" s="67" t="n">
        <f aca="false">F91-J91</f>
        <v>25568416.2564686</v>
      </c>
      <c r="I91" s="67" t="n">
        <f aca="false">G91-K91</f>
        <v>24429219.319547</v>
      </c>
      <c r="J91" s="157" t="n">
        <f aca="false">high_v2_m!J79</f>
        <v>3311241.67736646</v>
      </c>
      <c r="K91" s="157" t="n">
        <f aca="false">high_v2_m!K79</f>
        <v>3211904.42704547</v>
      </c>
      <c r="L91" s="67" t="n">
        <f aca="false">H91-I91</f>
        <v>1139196.93692161</v>
      </c>
      <c r="M91" s="67" t="n">
        <f aca="false">J91-K91</f>
        <v>99337.2503209901</v>
      </c>
      <c r="N91" s="157" t="n">
        <f aca="false">SUM(high_v5_m!C79:J79)</f>
        <v>2369528.68454512</v>
      </c>
      <c r="O91" s="7"/>
      <c r="P91" s="7"/>
      <c r="Q91" s="67" t="n">
        <f aca="false">I91*5.5017049523</f>
        <v>134402356.911175</v>
      </c>
      <c r="R91" s="67"/>
      <c r="S91" s="67"/>
      <c r="T91" s="7"/>
      <c r="U91" s="7"/>
      <c r="V91" s="67" t="n">
        <f aca="false">K91*5.5017049523</f>
        <v>17670950.4925904</v>
      </c>
      <c r="W91" s="67" t="n">
        <f aca="false">M91*5.5017049523</f>
        <v>546524.242038856</v>
      </c>
      <c r="X91" s="67" t="n">
        <f aca="false">N91*5.1890047538+L91*5.5017049523</f>
        <v>18563021.0378767</v>
      </c>
      <c r="Y91" s="67" t="n">
        <f aca="false">N91*5.1890047538</f>
        <v>12295495.6083701</v>
      </c>
      <c r="Z91" s="67" t="n">
        <f aca="false">L91*5.5017049523</f>
        <v>6267525.42950662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29048303.6796869</v>
      </c>
      <c r="G92" s="157" t="n">
        <f aca="false">high_v2_m!E80+temporary_pension_bonus_high!B80</f>
        <v>27801365.5880686</v>
      </c>
      <c r="H92" s="67" t="n">
        <f aca="false">F92-J92</f>
        <v>25695464.056386</v>
      </c>
      <c r="I92" s="67" t="n">
        <f aca="false">G92-K92</f>
        <v>24549111.1534667</v>
      </c>
      <c r="J92" s="157" t="n">
        <f aca="false">high_v2_m!J80</f>
        <v>3352839.62330092</v>
      </c>
      <c r="K92" s="157" t="n">
        <f aca="false">high_v2_m!K80</f>
        <v>3252254.4346019</v>
      </c>
      <c r="L92" s="67" t="n">
        <f aca="false">H92-I92</f>
        <v>1146352.90291928</v>
      </c>
      <c r="M92" s="67" t="n">
        <f aca="false">J92-K92</f>
        <v>100585.18869902</v>
      </c>
      <c r="N92" s="157" t="n">
        <f aca="false">SUM(high_v5_m!C80:J80)</f>
        <v>2380309.24504268</v>
      </c>
      <c r="O92" s="7"/>
      <c r="P92" s="7"/>
      <c r="Q92" s="67" t="n">
        <f aca="false">I92*5.5017049523</f>
        <v>135061966.407591</v>
      </c>
      <c r="R92" s="67"/>
      <c r="S92" s="67"/>
      <c r="T92" s="7"/>
      <c r="U92" s="7"/>
      <c r="V92" s="67" t="n">
        <f aca="false">K92*5.5017049523</f>
        <v>17892944.3289889</v>
      </c>
      <c r="W92" s="67" t="n">
        <f aca="false">M92*5.5017049523</f>
        <v>553390.030793426</v>
      </c>
      <c r="X92" s="67" t="n">
        <f aca="false">N92*5.1890047538+L92*5.5017049523</f>
        <v>18658331.431115</v>
      </c>
      <c r="Y92" s="67" t="n">
        <f aca="false">N92*5.1890047538</f>
        <v>12351435.9880405</v>
      </c>
      <c r="Z92" s="67" t="n">
        <f aca="false">L92*5.5017049523</f>
        <v>6306895.44307447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29199255.6215877</v>
      </c>
      <c r="G93" s="157" t="n">
        <f aca="false">high_v2_m!E81+temporary_pension_bonus_high!B81</f>
        <v>27944770.6428484</v>
      </c>
      <c r="H93" s="67" t="n">
        <f aca="false">F93-J93</f>
        <v>25792256.5440492</v>
      </c>
      <c r="I93" s="67" t="n">
        <f aca="false">G93-K93</f>
        <v>24639981.5376361</v>
      </c>
      <c r="J93" s="157" t="n">
        <f aca="false">high_v2_m!J81</f>
        <v>3406999.0775385</v>
      </c>
      <c r="K93" s="157" t="n">
        <f aca="false">high_v2_m!K81</f>
        <v>3304789.10521234</v>
      </c>
      <c r="L93" s="67" t="n">
        <f aca="false">H93-I93</f>
        <v>1152275.00641314</v>
      </c>
      <c r="M93" s="67" t="n">
        <f aca="false">J93-K93</f>
        <v>102209.97232616</v>
      </c>
      <c r="N93" s="157" t="n">
        <f aca="false">SUM(high_v5_m!C81:J81)</f>
        <v>2359409.87161156</v>
      </c>
      <c r="O93" s="7"/>
      <c r="P93" s="7"/>
      <c r="Q93" s="67" t="n">
        <f aca="false">I93*5.5017049523</f>
        <v>135561908.450193</v>
      </c>
      <c r="R93" s="67"/>
      <c r="S93" s="67"/>
      <c r="T93" s="7"/>
      <c r="U93" s="7"/>
      <c r="V93" s="67" t="n">
        <f aca="false">K93*5.5017049523</f>
        <v>18181974.5864538</v>
      </c>
      <c r="W93" s="67" t="n">
        <f aca="false">M93*5.5017049523</f>
        <v>562329.11092128</v>
      </c>
      <c r="X93" s="67" t="n">
        <f aca="false">N93*5.1890047538+L93*5.5017049523</f>
        <v>18582466.1491497</v>
      </c>
      <c r="Y93" s="67" t="n">
        <f aca="false">N93*5.1890047538</f>
        <v>12242989.039955</v>
      </c>
      <c r="Z93" s="67" t="n">
        <f aca="false">L93*5.5017049523</f>
        <v>6339477.1091947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29283947.7406338</v>
      </c>
      <c r="G94" s="155" t="n">
        <f aca="false">high_v2_m!E82+temporary_pension_bonus_high!B82</f>
        <v>28026840.265402</v>
      </c>
      <c r="H94" s="8" t="n">
        <f aca="false">F94-J94</f>
        <v>25809071.040408</v>
      </c>
      <c r="I94" s="8" t="n">
        <f aca="false">G94-K94</f>
        <v>24656209.866183</v>
      </c>
      <c r="J94" s="155" t="n">
        <f aca="false">high_v2_m!J82</f>
        <v>3474876.70022581</v>
      </c>
      <c r="K94" s="155" t="n">
        <f aca="false">high_v2_m!K82</f>
        <v>3370630.39921903</v>
      </c>
      <c r="L94" s="8" t="n">
        <f aca="false">H94-I94</f>
        <v>1152861.17422502</v>
      </c>
      <c r="M94" s="8" t="n">
        <f aca="false">J94-K94</f>
        <v>104246.30100678</v>
      </c>
      <c r="N94" s="155" t="n">
        <f aca="false">SUM(high_v5_m!C82:J82)</f>
        <v>2975433.31977223</v>
      </c>
      <c r="O94" s="5"/>
      <c r="P94" s="5"/>
      <c r="Q94" s="8" t="n">
        <f aca="false">I94*5.5017049523</f>
        <v>135651191.925727</v>
      </c>
      <c r="R94" s="8"/>
      <c r="S94" s="8"/>
      <c r="T94" s="5"/>
      <c r="U94" s="5"/>
      <c r="V94" s="8" t="n">
        <f aca="false">K94*5.5017049523</f>
        <v>18544213.9597563</v>
      </c>
      <c r="W94" s="8" t="n">
        <f aca="false">M94*5.5017049523</f>
        <v>573532.390507958</v>
      </c>
      <c r="X94" s="8" t="n">
        <f aca="false">N94*5.1890047538+L94*5.5017049523</f>
        <v>21782239.6724612</v>
      </c>
      <c r="Y94" s="8" t="n">
        <f aca="false">N94*5.1890047538</f>
        <v>15439537.640913</v>
      </c>
      <c r="Z94" s="8" t="n">
        <f aca="false">L94*5.5017049523</f>
        <v>6342702.03154817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29501260.6681478</v>
      </c>
      <c r="G95" s="157" t="n">
        <f aca="false">high_v2_m!E83+temporary_pension_bonus_high!B83</f>
        <v>28233643.6727282</v>
      </c>
      <c r="H95" s="67" t="n">
        <f aca="false">F95-J95</f>
        <v>25951852.4203321</v>
      </c>
      <c r="I95" s="67" t="n">
        <f aca="false">G95-K95</f>
        <v>24790717.672347</v>
      </c>
      <c r="J95" s="157" t="n">
        <f aca="false">high_v2_m!J83</f>
        <v>3549408.24781571</v>
      </c>
      <c r="K95" s="157" t="n">
        <f aca="false">high_v2_m!K83</f>
        <v>3442926.00038124</v>
      </c>
      <c r="L95" s="67" t="n">
        <f aca="false">H95-I95</f>
        <v>1161134.74798513</v>
      </c>
      <c r="M95" s="67" t="n">
        <f aca="false">J95-K95</f>
        <v>106482.24743447</v>
      </c>
      <c r="N95" s="157" t="n">
        <f aca="false">SUM(high_v5_m!C83:J83)</f>
        <v>2369672.23108443</v>
      </c>
      <c r="O95" s="7"/>
      <c r="P95" s="7"/>
      <c r="Q95" s="67" t="n">
        <f aca="false">I95*5.5017049523</f>
        <v>136391214.189022</v>
      </c>
      <c r="R95" s="67"/>
      <c r="S95" s="67"/>
      <c r="T95" s="7"/>
      <c r="U95" s="7"/>
      <c r="V95" s="67" t="n">
        <f aca="false">K95*5.5017049523</f>
        <v>18941963.0266999</v>
      </c>
      <c r="W95" s="67" t="n">
        <f aca="false">M95*5.5017049523</f>
        <v>585833.908042257</v>
      </c>
      <c r="X95" s="67" t="n">
        <f aca="false">N95*5.1890047538+L95*5.5017049523</f>
        <v>18684461.2653223</v>
      </c>
      <c r="Y95" s="67" t="n">
        <f aca="false">N95*5.1890047538</f>
        <v>12296240.4720449</v>
      </c>
      <c r="Z95" s="67" t="n">
        <f aca="false">L95*5.5017049523</f>
        <v>6388220.79327739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29627810.4959857</v>
      </c>
      <c r="G96" s="157" t="n">
        <f aca="false">high_v2_m!E84+temporary_pension_bonus_high!B84</f>
        <v>28354928.8496235</v>
      </c>
      <c r="H96" s="67" t="n">
        <f aca="false">F96-J96</f>
        <v>26025263.4957013</v>
      </c>
      <c r="I96" s="67" t="n">
        <f aca="false">G96-K96</f>
        <v>24860458.2593477</v>
      </c>
      <c r="J96" s="157" t="n">
        <f aca="false">high_v2_m!J84</f>
        <v>3602547.00028437</v>
      </c>
      <c r="K96" s="157" t="n">
        <f aca="false">high_v2_m!K84</f>
        <v>3494470.59027584</v>
      </c>
      <c r="L96" s="67" t="n">
        <f aca="false">H96-I96</f>
        <v>1164805.23635367</v>
      </c>
      <c r="M96" s="67" t="n">
        <f aca="false">J96-K96</f>
        <v>108076.41000853</v>
      </c>
      <c r="N96" s="157" t="n">
        <f aca="false">SUM(high_v5_m!C84:J84)</f>
        <v>2357114.60210959</v>
      </c>
      <c r="O96" s="7"/>
      <c r="P96" s="7"/>
      <c r="Q96" s="67" t="n">
        <f aca="false">I96*5.5017049523</f>
        <v>136774906.3219</v>
      </c>
      <c r="R96" s="67"/>
      <c r="S96" s="67"/>
      <c r="T96" s="7"/>
      <c r="U96" s="7"/>
      <c r="V96" s="67" t="n">
        <f aca="false">K96*5.5017049523</f>
        <v>19225546.1521873</v>
      </c>
      <c r="W96" s="67" t="n">
        <f aca="false">M96*5.5017049523</f>
        <v>594604.520170736</v>
      </c>
      <c r="X96" s="67" t="n">
        <f aca="false">N96*5.1890047538+L96*5.5017049523</f>
        <v>18639493.61291</v>
      </c>
      <c r="Y96" s="67" t="n">
        <f aca="false">N96*5.1890047538</f>
        <v>12231078.8755981</v>
      </c>
      <c r="Z96" s="67" t="n">
        <f aca="false">L96*5.5017049523</f>
        <v>6408414.73731195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29738404.0191812</v>
      </c>
      <c r="G97" s="157" t="n">
        <f aca="false">high_v2_m!E85+temporary_pension_bonus_high!B85</f>
        <v>28460671.9162546</v>
      </c>
      <c r="H97" s="67" t="n">
        <f aca="false">F97-J97</f>
        <v>26093267.654441</v>
      </c>
      <c r="I97" s="67" t="n">
        <f aca="false">G97-K97</f>
        <v>24924889.6424566</v>
      </c>
      <c r="J97" s="157" t="n">
        <f aca="false">high_v2_m!J85</f>
        <v>3645136.36474018</v>
      </c>
      <c r="K97" s="157" t="n">
        <f aca="false">high_v2_m!K85</f>
        <v>3535782.27379797</v>
      </c>
      <c r="L97" s="67" t="n">
        <f aca="false">H97-I97</f>
        <v>1168378.01198439</v>
      </c>
      <c r="M97" s="67" t="n">
        <f aca="false">J97-K97</f>
        <v>109354.09094221</v>
      </c>
      <c r="N97" s="157" t="n">
        <f aca="false">SUM(high_v5_m!C85:J85)</f>
        <v>2314298.82126449</v>
      </c>
      <c r="O97" s="7"/>
      <c r="P97" s="7"/>
      <c r="Q97" s="67" t="n">
        <f aca="false">I97*5.5017049523</f>
        <v>137129388.781435</v>
      </c>
      <c r="R97" s="67"/>
      <c r="S97" s="67"/>
      <c r="T97" s="7"/>
      <c r="U97" s="7"/>
      <c r="V97" s="67" t="n">
        <f aca="false">K97*5.5017049523</f>
        <v>19452830.8460088</v>
      </c>
      <c r="W97" s="67" t="n">
        <f aca="false">M97*5.5017049523</f>
        <v>601633.943691022</v>
      </c>
      <c r="X97" s="67" t="n">
        <f aca="false">N97*5.1890047538+L97*5.5017049523</f>
        <v>18436978.6799482</v>
      </c>
      <c r="Y97" s="67" t="n">
        <f aca="false">N97*5.1890047538</f>
        <v>12008907.5852552</v>
      </c>
      <c r="Z97" s="67" t="n">
        <f aca="false">L97*5.5017049523</f>
        <v>6428071.09469296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29876042.880348</v>
      </c>
      <c r="G98" s="155" t="n">
        <f aca="false">high_v2_m!E86+temporary_pension_bonus_high!B86</f>
        <v>28592813.4501332</v>
      </c>
      <c r="H98" s="8" t="n">
        <f aca="false">F98-J98</f>
        <v>26172403.835701</v>
      </c>
      <c r="I98" s="8" t="n">
        <f aca="false">G98-K98</f>
        <v>25000283.5768256</v>
      </c>
      <c r="J98" s="155" t="n">
        <f aca="false">high_v2_m!J86</f>
        <v>3703639.04464704</v>
      </c>
      <c r="K98" s="155" t="n">
        <f aca="false">high_v2_m!K86</f>
        <v>3592529.87330763</v>
      </c>
      <c r="L98" s="8" t="n">
        <f aca="false">H98-I98</f>
        <v>1172120.25887539</v>
      </c>
      <c r="M98" s="8" t="n">
        <f aca="false">J98-K98</f>
        <v>111109.17133941</v>
      </c>
      <c r="N98" s="155" t="n">
        <f aca="false">SUM(high_v5_m!C86:J86)</f>
        <v>2851020.78520785</v>
      </c>
      <c r="O98" s="5"/>
      <c r="P98" s="5"/>
      <c r="Q98" s="8" t="n">
        <f aca="false">I98*5.5017049523</f>
        <v>137544183.963526</v>
      </c>
      <c r="R98" s="8"/>
      <c r="S98" s="8"/>
      <c r="T98" s="5"/>
      <c r="U98" s="5"/>
      <c r="V98" s="8" t="n">
        <f aca="false">K98*5.5017049523</f>
        <v>19765039.3952623</v>
      </c>
      <c r="W98" s="8" t="n">
        <f aca="false">M98*5.5017049523</f>
        <v>611289.878203981</v>
      </c>
      <c r="X98" s="8" t="n">
        <f aca="false">N98*5.1890047538+L98*5.5017049523</f>
        <v>21242620.240572</v>
      </c>
      <c r="Y98" s="8" t="n">
        <f aca="false">N98*5.1890047538</f>
        <v>14793960.4076262</v>
      </c>
      <c r="Z98" s="8" t="n">
        <f aca="false">L98*5.5017049523</f>
        <v>6448659.83294588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30081912.671677</v>
      </c>
      <c r="G99" s="157" t="n">
        <f aca="false">high_v2_m!E87+temporary_pension_bonus_high!B87</f>
        <v>28789422.5837346</v>
      </c>
      <c r="H99" s="67" t="n">
        <f aca="false">F99-J99</f>
        <v>26309431.9220222</v>
      </c>
      <c r="I99" s="67" t="n">
        <f aca="false">G99-K99</f>
        <v>25130116.2565695</v>
      </c>
      <c r="J99" s="157" t="n">
        <f aca="false">high_v2_m!J87</f>
        <v>3772480.74965476</v>
      </c>
      <c r="K99" s="157" t="n">
        <f aca="false">high_v2_m!K87</f>
        <v>3659306.32716511</v>
      </c>
      <c r="L99" s="67" t="n">
        <f aca="false">H99-I99</f>
        <v>1179315.66545275</v>
      </c>
      <c r="M99" s="67" t="n">
        <f aca="false">J99-K99</f>
        <v>113174.42248965</v>
      </c>
      <c r="N99" s="157" t="n">
        <f aca="false">SUM(high_v5_m!C87:J87)</f>
        <v>2281540.75204507</v>
      </c>
      <c r="O99" s="7"/>
      <c r="P99" s="7"/>
      <c r="Q99" s="67" t="n">
        <f aca="false">I99*5.5017049523</f>
        <v>138258485.060643</v>
      </c>
      <c r="R99" s="67"/>
      <c r="S99" s="67"/>
      <c r="T99" s="7"/>
      <c r="U99" s="7"/>
      <c r="V99" s="67" t="n">
        <f aca="false">K99*5.5017049523</f>
        <v>20132423.742147</v>
      </c>
      <c r="W99" s="67" t="n">
        <f aca="false">M99*5.5017049523</f>
        <v>622652.280685</v>
      </c>
      <c r="X99" s="67" t="n">
        <f aca="false">N99*5.1890047538+L99*5.5017049523</f>
        <v>18327172.6452967</v>
      </c>
      <c r="Y99" s="67" t="n">
        <f aca="false">N99*5.1890047538</f>
        <v>11838925.8083503</v>
      </c>
      <c r="Z99" s="67" t="n">
        <f aca="false">L99*5.5017049523</f>
        <v>6488246.83694638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30235701.1145968</v>
      </c>
      <c r="G100" s="157" t="n">
        <f aca="false">high_v2_m!E88+temporary_pension_bonus_high!B88</f>
        <v>28935507.4027099</v>
      </c>
      <c r="H100" s="67" t="n">
        <f aca="false">F100-J100</f>
        <v>26387962.3575498</v>
      </c>
      <c r="I100" s="67" t="n">
        <f aca="false">G100-K100</f>
        <v>25203200.8083743</v>
      </c>
      <c r="J100" s="157" t="n">
        <f aca="false">high_v2_m!J88</f>
        <v>3847738.75704703</v>
      </c>
      <c r="K100" s="157" t="n">
        <f aca="false">high_v2_m!K88</f>
        <v>3732306.59433562</v>
      </c>
      <c r="L100" s="67" t="n">
        <f aca="false">H100-I100</f>
        <v>1184761.54917549</v>
      </c>
      <c r="M100" s="67" t="n">
        <f aca="false">J100-K100</f>
        <v>115432.16271141</v>
      </c>
      <c r="N100" s="157" t="n">
        <f aca="false">SUM(high_v5_m!C88:J88)</f>
        <v>2268941.23442675</v>
      </c>
      <c r="O100" s="7"/>
      <c r="P100" s="7"/>
      <c r="Q100" s="67" t="n">
        <f aca="false">I100*5.5017049523</f>
        <v>138660574.701244</v>
      </c>
      <c r="R100" s="67"/>
      <c r="S100" s="67"/>
      <c r="T100" s="7"/>
      <c r="U100" s="7"/>
      <c r="V100" s="67" t="n">
        <f aca="false">K100*5.5017049523</f>
        <v>20534049.6735582</v>
      </c>
      <c r="W100" s="67" t="n">
        <f aca="false">M100*5.5017049523</f>
        <v>635073.701244066</v>
      </c>
      <c r="X100" s="67" t="n">
        <f aca="false">N100*5.1890047538+L100*5.5017049523</f>
        <v>18291755.3339267</v>
      </c>
      <c r="Y100" s="67" t="n">
        <f aca="false">N100*5.1890047538</f>
        <v>11773546.8515333</v>
      </c>
      <c r="Z100" s="67" t="n">
        <f aca="false">L100*5.5017049523</f>
        <v>6518208.48239339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30410364.7911884</v>
      </c>
      <c r="G101" s="157" t="n">
        <f aca="false">high_v2_m!E89+temporary_pension_bonus_high!B89</f>
        <v>29102219.666927</v>
      </c>
      <c r="H101" s="67" t="n">
        <f aca="false">F101-J101</f>
        <v>26500078.6149652</v>
      </c>
      <c r="I101" s="67" t="n">
        <f aca="false">G101-K101</f>
        <v>25309242.0759905</v>
      </c>
      <c r="J101" s="157" t="n">
        <f aca="false">high_v2_m!J89</f>
        <v>3910286.17622317</v>
      </c>
      <c r="K101" s="157" t="n">
        <f aca="false">high_v2_m!K89</f>
        <v>3792977.59093648</v>
      </c>
      <c r="L101" s="67" t="n">
        <f aca="false">H101-I101</f>
        <v>1190836.53897471</v>
      </c>
      <c r="M101" s="67" t="n">
        <f aca="false">J101-K101</f>
        <v>117308.58528669</v>
      </c>
      <c r="N101" s="157" t="n">
        <f aca="false">SUM(high_v5_m!C89:J89)</f>
        <v>2308878.95391515</v>
      </c>
      <c r="O101" s="7"/>
      <c r="P101" s="7"/>
      <c r="Q101" s="67" t="n">
        <f aca="false">I101*5.5017049523</f>
        <v>139243982.468437</v>
      </c>
      <c r="R101" s="67"/>
      <c r="S101" s="67"/>
      <c r="T101" s="7"/>
      <c r="U101" s="7"/>
      <c r="V101" s="67" t="n">
        <f aca="false">K101*5.5017049523</f>
        <v>20867843.5960182</v>
      </c>
      <c r="W101" s="67" t="n">
        <f aca="false">M101*5.5017049523</f>
        <v>645397.224619089</v>
      </c>
      <c r="X101" s="67" t="n">
        <f aca="false">N101*5.1890047538+L101*5.5017049523</f>
        <v>18532415.1516714</v>
      </c>
      <c r="Y101" s="67" t="n">
        <f aca="false">N101*5.1890047538</f>
        <v>11980783.8678145</v>
      </c>
      <c r="Z101" s="67" t="n">
        <f aca="false">L101*5.5017049523</f>
        <v>6551631.28385695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30582209.01699</v>
      </c>
      <c r="G102" s="155" t="n">
        <f aca="false">high_v2_m!E90+temporary_pension_bonus_high!B90</f>
        <v>29266112.2872682</v>
      </c>
      <c r="H102" s="8" t="n">
        <f aca="false">F102-J102</f>
        <v>26588549.3735438</v>
      </c>
      <c r="I102" s="8" t="n">
        <f aca="false">G102-K102</f>
        <v>25392262.4331254</v>
      </c>
      <c r="J102" s="155" t="n">
        <f aca="false">high_v2_m!J90</f>
        <v>3993659.64344624</v>
      </c>
      <c r="K102" s="155" t="n">
        <f aca="false">high_v2_m!K90</f>
        <v>3873849.85414285</v>
      </c>
      <c r="L102" s="8" t="n">
        <f aca="false">H102-I102</f>
        <v>1196286.94041841</v>
      </c>
      <c r="M102" s="8" t="n">
        <f aca="false">J102-K102</f>
        <v>119809.78930339</v>
      </c>
      <c r="N102" s="155" t="n">
        <f aca="false">SUM(high_v5_m!C90:J90)</f>
        <v>2886069.95053605</v>
      </c>
      <c r="O102" s="5"/>
      <c r="P102" s="5"/>
      <c r="Q102" s="8" t="n">
        <f aca="false">I102*5.5017049523</f>
        <v>139700735.978427</v>
      </c>
      <c r="R102" s="8"/>
      <c r="S102" s="8"/>
      <c r="T102" s="5"/>
      <c r="U102" s="5"/>
      <c r="V102" s="8" t="n">
        <f aca="false">K102*5.5017049523</f>
        <v>21312778.9270043</v>
      </c>
      <c r="W102" s="8" t="n">
        <f aca="false">M102*5.5017049523</f>
        <v>659158.111144482</v>
      </c>
      <c r="X102" s="8" t="n">
        <f aca="false">N102*5.1890047538+L102*5.5017049523</f>
        <v>21557448.4776026</v>
      </c>
      <c r="Y102" s="8" t="n">
        <f aca="false">N102*5.1890047538</f>
        <v>14975830.6931309</v>
      </c>
      <c r="Z102" s="8" t="n">
        <f aca="false">L102*5.5017049523</f>
        <v>6581617.78447177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30782077.7014077</v>
      </c>
      <c r="G103" s="157" t="n">
        <f aca="false">high_v2_m!E91+temporary_pension_bonus_high!B91</f>
        <v>29457711.5235603</v>
      </c>
      <c r="H103" s="67" t="n">
        <f aca="false">F103-J103</f>
        <v>26686184.1672982</v>
      </c>
      <c r="I103" s="67" t="n">
        <f aca="false">G103-K103</f>
        <v>25484694.7954741</v>
      </c>
      <c r="J103" s="157" t="n">
        <f aca="false">high_v2_m!J91</f>
        <v>4095893.53410948</v>
      </c>
      <c r="K103" s="157" t="n">
        <f aca="false">high_v2_m!K91</f>
        <v>3973016.72808619</v>
      </c>
      <c r="L103" s="67" t="n">
        <f aca="false">H103-I103</f>
        <v>1201489.37182411</v>
      </c>
      <c r="M103" s="67" t="n">
        <f aca="false">J103-K103</f>
        <v>122876.80602329</v>
      </c>
      <c r="N103" s="157" t="n">
        <f aca="false">SUM(high_v5_m!C91:J91)</f>
        <v>2324029.9558269</v>
      </c>
      <c r="O103" s="7"/>
      <c r="P103" s="7"/>
      <c r="Q103" s="67" t="n">
        <f aca="false">I103*5.5017049523</f>
        <v>140209271.564114</v>
      </c>
      <c r="R103" s="67"/>
      <c r="S103" s="67"/>
      <c r="T103" s="7"/>
      <c r="U103" s="7"/>
      <c r="V103" s="67" t="n">
        <f aca="false">K103*5.5017049523</f>
        <v>21858365.8084825</v>
      </c>
      <c r="W103" s="67" t="n">
        <f aca="false">M103*5.5017049523</f>
        <v>676031.932221143</v>
      </c>
      <c r="X103" s="67" t="n">
        <f aca="false">N103*5.1890047538+L103*5.5017049523</f>
        <v>18669642.5158599</v>
      </c>
      <c r="Y103" s="67" t="n">
        <f aca="false">N103*5.1890047538</f>
        <v>12059402.4887594</v>
      </c>
      <c r="Z103" s="67" t="n">
        <f aca="false">L103*5.5017049523</f>
        <v>6610240.02710051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30828970.0620594</v>
      </c>
      <c r="G104" s="157" t="n">
        <f aca="false">high_v2_m!E92+temporary_pension_bonus_high!B92</f>
        <v>29503259.7493348</v>
      </c>
      <c r="H104" s="67" t="n">
        <f aca="false">F104-J104</f>
        <v>26667971.3534361</v>
      </c>
      <c r="I104" s="67" t="n">
        <f aca="false">G104-K104</f>
        <v>25467091.0019702</v>
      </c>
      <c r="J104" s="157" t="n">
        <f aca="false">high_v2_m!J92</f>
        <v>4160998.70862325</v>
      </c>
      <c r="K104" s="157" t="n">
        <f aca="false">high_v2_m!K92</f>
        <v>4036168.74736456</v>
      </c>
      <c r="L104" s="67" t="n">
        <f aca="false">H104-I104</f>
        <v>1200880.35146591</v>
      </c>
      <c r="M104" s="67" t="n">
        <f aca="false">J104-K104</f>
        <v>124829.96125869</v>
      </c>
      <c r="N104" s="157" t="n">
        <f aca="false">SUM(high_v5_m!C92:J92)</f>
        <v>2329740.32143985</v>
      </c>
      <c r="O104" s="7"/>
      <c r="P104" s="7"/>
      <c r="Q104" s="67" t="n">
        <f aca="false">I104*5.5017049523</f>
        <v>140112420.686214</v>
      </c>
      <c r="R104" s="67"/>
      <c r="S104" s="67"/>
      <c r="T104" s="7"/>
      <c r="U104" s="7"/>
      <c r="V104" s="67" t="n">
        <f aca="false">K104*5.5017049523</f>
        <v>22205809.5856941</v>
      </c>
      <c r="W104" s="67" t="n">
        <f aca="false">M104*5.5017049523</f>
        <v>686777.616052351</v>
      </c>
      <c r="X104" s="67" t="n">
        <f aca="false">N104*5.1890047538+L104*5.5017049523</f>
        <v>18695922.9798507</v>
      </c>
      <c r="Y104" s="67" t="n">
        <f aca="false">N104*5.1890047538</f>
        <v>12089033.6030709</v>
      </c>
      <c r="Z104" s="67" t="n">
        <f aca="false">L104*5.5017049523</f>
        <v>6606889.37677976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30973237.6158796</v>
      </c>
      <c r="G105" s="157" t="n">
        <f aca="false">high_v2_m!E93+temporary_pension_bonus_high!B93</f>
        <v>29641307.8285709</v>
      </c>
      <c r="H105" s="67" t="n">
        <f aca="false">F105-J105</f>
        <v>26688006.9217487</v>
      </c>
      <c r="I105" s="67" t="n">
        <f aca="false">G105-K105</f>
        <v>25484634.0552639</v>
      </c>
      <c r="J105" s="157" t="n">
        <f aca="false">high_v2_m!J93</f>
        <v>4285230.69413088</v>
      </c>
      <c r="K105" s="157" t="n">
        <f aca="false">high_v2_m!K93</f>
        <v>4156673.77330695</v>
      </c>
      <c r="L105" s="67" t="n">
        <f aca="false">H105-I105</f>
        <v>1203372.86648477</v>
      </c>
      <c r="M105" s="67" t="n">
        <f aca="false">J105-K105</f>
        <v>128556.92082393</v>
      </c>
      <c r="N105" s="157" t="n">
        <f aca="false">SUM(high_v5_m!C93:J93)</f>
        <v>2299476.2351117</v>
      </c>
      <c r="O105" s="7"/>
      <c r="P105" s="7"/>
      <c r="Q105" s="67" t="n">
        <f aca="false">I105*5.5017049523</f>
        <v>140208937.389399</v>
      </c>
      <c r="R105" s="67"/>
      <c r="S105" s="67"/>
      <c r="T105" s="7"/>
      <c r="U105" s="7"/>
      <c r="V105" s="67" t="n">
        <f aca="false">K105*5.5017049523</f>
        <v>22868792.6836984</v>
      </c>
      <c r="W105" s="67" t="n">
        <f aca="false">M105*5.5017049523</f>
        <v>707282.247949454</v>
      </c>
      <c r="X105" s="67" t="n">
        <f aca="false">N105*5.1890047538+L105*5.5017049523</f>
        <v>18552595.5742475</v>
      </c>
      <c r="Y105" s="67" t="n">
        <f aca="false">N105*5.1890047538</f>
        <v>11931993.1152447</v>
      </c>
      <c r="Z105" s="67" t="n">
        <f aca="false">L105*5.5017049523</f>
        <v>6620602.45900272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31171345.567438</v>
      </c>
      <c r="G106" s="155" t="n">
        <f aca="false">high_v2_m!E94+temporary_pension_bonus_high!B94</f>
        <v>29832148.4079545</v>
      </c>
      <c r="H106" s="8" t="n">
        <f aca="false">F106-J106</f>
        <v>26840100.0440153</v>
      </c>
      <c r="I106" s="8" t="n">
        <f aca="false">G106-K106</f>
        <v>25630840.2502345</v>
      </c>
      <c r="J106" s="155" t="n">
        <f aca="false">high_v2_m!J94</f>
        <v>4331245.52342271</v>
      </c>
      <c r="K106" s="155" t="n">
        <f aca="false">high_v2_m!K94</f>
        <v>4201308.15772002</v>
      </c>
      <c r="L106" s="8" t="n">
        <f aca="false">H106-I106</f>
        <v>1209259.79378081</v>
      </c>
      <c r="M106" s="8" t="n">
        <f aca="false">J106-K106</f>
        <v>129937.36570269</v>
      </c>
      <c r="N106" s="155" t="n">
        <f aca="false">SUM(high_v5_m!C94:J94)</f>
        <v>2804884.89232669</v>
      </c>
      <c r="O106" s="5"/>
      <c r="P106" s="5"/>
      <c r="Q106" s="8" t="n">
        <f aca="false">I106*5.5017049523</f>
        <v>141013320.736325</v>
      </c>
      <c r="R106" s="8"/>
      <c r="S106" s="8"/>
      <c r="T106" s="5"/>
      <c r="U106" s="5"/>
      <c r="V106" s="8" t="n">
        <f aca="false">K106*5.5017049523</f>
        <v>23114357.8974666</v>
      </c>
      <c r="W106" s="8" t="n">
        <f aca="false">M106*5.5017049523</f>
        <v>714877.048375304</v>
      </c>
      <c r="X106" s="8" t="n">
        <f aca="false">N106*5.1890047538+L106*5.5017049523</f>
        <v>21207551.6362062</v>
      </c>
      <c r="Y106" s="8" t="n">
        <f aca="false">N106*5.1890047538</f>
        <v>14554561.040145</v>
      </c>
      <c r="Z106" s="8" t="n">
        <f aca="false">L106*5.5017049523</f>
        <v>6652990.59606117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31330175.0989842</v>
      </c>
      <c r="G107" s="157" t="n">
        <f aca="false">high_v2_m!E95+temporary_pension_bonus_high!B95</f>
        <v>29983381.6961743</v>
      </c>
      <c r="H107" s="67" t="n">
        <f aca="false">F107-J107</f>
        <v>26999809.1252354</v>
      </c>
      <c r="I107" s="67" t="n">
        <f aca="false">G107-K107</f>
        <v>25782926.701638</v>
      </c>
      <c r="J107" s="157" t="n">
        <f aca="false">high_v2_m!J95</f>
        <v>4330365.97374876</v>
      </c>
      <c r="K107" s="157" t="n">
        <f aca="false">high_v2_m!K95</f>
        <v>4200454.9945363</v>
      </c>
      <c r="L107" s="67" t="n">
        <f aca="false">H107-I107</f>
        <v>1216882.42359744</v>
      </c>
      <c r="M107" s="67" t="n">
        <f aca="false">J107-K107</f>
        <v>129910.97921246</v>
      </c>
      <c r="N107" s="157" t="n">
        <f aca="false">SUM(high_v5_m!C95:J95)</f>
        <v>2242366.75655787</v>
      </c>
      <c r="O107" s="7"/>
      <c r="P107" s="7"/>
      <c r="Q107" s="67" t="n">
        <f aca="false">I107*5.5017049523</f>
        <v>141850055.51919</v>
      </c>
      <c r="R107" s="67"/>
      <c r="S107" s="67"/>
      <c r="T107" s="7"/>
      <c r="U107" s="7"/>
      <c r="V107" s="67" t="n">
        <f aca="false">K107*5.5017049523</f>
        <v>23109664.0453536</v>
      </c>
      <c r="W107" s="67" t="n">
        <f aca="false">M107*5.5017049523</f>
        <v>714731.877691334</v>
      </c>
      <c r="X107" s="67" t="n">
        <f aca="false">N107*5.1890047538+L107*5.5017049523</f>
        <v>18330579.8158147</v>
      </c>
      <c r="Y107" s="67" t="n">
        <f aca="false">N107*5.1890047538</f>
        <v>11635651.7595419</v>
      </c>
      <c r="Z107" s="67" t="n">
        <f aca="false">L107*5.5017049523</f>
        <v>6694928.05627284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31460078.2044261</v>
      </c>
      <c r="G108" s="157" t="n">
        <f aca="false">high_v2_m!E96+temporary_pension_bonus_high!B96</f>
        <v>30107799.905607</v>
      </c>
      <c r="H108" s="67" t="n">
        <f aca="false">F108-J108</f>
        <v>27022612.7146149</v>
      </c>
      <c r="I108" s="67" t="n">
        <f aca="false">G108-K108</f>
        <v>25803458.3804902</v>
      </c>
      <c r="J108" s="157" t="n">
        <f aca="false">high_v2_m!J96</f>
        <v>4437465.48981118</v>
      </c>
      <c r="K108" s="157" t="n">
        <f aca="false">high_v2_m!K96</f>
        <v>4304341.52511684</v>
      </c>
      <c r="L108" s="67" t="n">
        <f aca="false">H108-I108</f>
        <v>1219154.33412476</v>
      </c>
      <c r="M108" s="67" t="n">
        <f aca="false">J108-K108</f>
        <v>133123.96469434</v>
      </c>
      <c r="N108" s="157" t="n">
        <f aca="false">SUM(high_v5_m!C96:J96)</f>
        <v>2188320.88646848</v>
      </c>
      <c r="O108" s="7"/>
      <c r="P108" s="7"/>
      <c r="Q108" s="67" t="n">
        <f aca="false">I108*5.5017049523</f>
        <v>141963014.75841</v>
      </c>
      <c r="R108" s="67"/>
      <c r="S108" s="67"/>
      <c r="T108" s="7"/>
      <c r="U108" s="7"/>
      <c r="V108" s="67" t="n">
        <f aca="false">K108*5.5017049523</f>
        <v>23681217.0851259</v>
      </c>
      <c r="W108" s="67" t="n">
        <f aca="false">M108*5.5017049523</f>
        <v>732408.77582866</v>
      </c>
      <c r="X108" s="67" t="n">
        <f aca="false">N108*5.1890047538+L108*5.5017049523</f>
        <v>18062634.920397</v>
      </c>
      <c r="Y108" s="67" t="n">
        <f aca="false">N108*5.1890047538</f>
        <v>11355207.4827248</v>
      </c>
      <c r="Z108" s="67" t="n">
        <f aca="false">L108*5.5017049523</f>
        <v>6707427.43767219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31581142.8262324</v>
      </c>
      <c r="G109" s="157" t="n">
        <f aca="false">high_v2_m!E97+temporary_pension_bonus_high!B97</f>
        <v>30223646.0540767</v>
      </c>
      <c r="H109" s="67" t="n">
        <f aca="false">F109-J109</f>
        <v>27065096.7501766</v>
      </c>
      <c r="I109" s="67" t="n">
        <f aca="false">G109-K109</f>
        <v>25843081.3603026</v>
      </c>
      <c r="J109" s="157" t="n">
        <f aca="false">high_v2_m!J97</f>
        <v>4516046.07605579</v>
      </c>
      <c r="K109" s="157" t="n">
        <f aca="false">high_v2_m!K97</f>
        <v>4380564.69377411</v>
      </c>
      <c r="L109" s="67" t="n">
        <f aca="false">H109-I109</f>
        <v>1222015.38987402</v>
      </c>
      <c r="M109" s="67" t="n">
        <f aca="false">J109-K109</f>
        <v>135481.382281681</v>
      </c>
      <c r="N109" s="157" t="n">
        <f aca="false">SUM(high_v5_m!C97:J97)</f>
        <v>2229724.67072922</v>
      </c>
      <c r="O109" s="7"/>
      <c r="P109" s="7"/>
      <c r="Q109" s="67" t="n">
        <f aca="false">I109*5.5017049523</f>
        <v>142181008.702669</v>
      </c>
      <c r="R109" s="67"/>
      <c r="S109" s="67"/>
      <c r="T109" s="7"/>
      <c r="U109" s="7"/>
      <c r="V109" s="67" t="n">
        <f aca="false">K109*5.5017049523</f>
        <v>24100574.4696076</v>
      </c>
      <c r="W109" s="67" t="n">
        <f aca="false">M109*5.5017049523</f>
        <v>745378.591843572</v>
      </c>
      <c r="X109" s="67" t="n">
        <f aca="false">N109*5.1890047538+L109*5.5017049523</f>
        <v>18293220.0383358</v>
      </c>
      <c r="Y109" s="67" t="n">
        <f aca="false">N109*5.1890047538</f>
        <v>11570051.9160791</v>
      </c>
      <c r="Z109" s="67" t="n">
        <f aca="false">L109*5.5017049523</f>
        <v>6723168.1222567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31814426.3730031</v>
      </c>
      <c r="G110" s="155" t="n">
        <f aca="false">high_v2_m!E98+temporary_pension_bonus_high!B98</f>
        <v>30446267.4959026</v>
      </c>
      <c r="H110" s="8" t="n">
        <f aca="false">F110-J110</f>
        <v>27204526.9331697</v>
      </c>
      <c r="I110" s="8" t="n">
        <f aca="false">G110-K110</f>
        <v>25974665.0392642</v>
      </c>
      <c r="J110" s="155" t="n">
        <f aca="false">high_v2_m!J98</f>
        <v>4609899.43983341</v>
      </c>
      <c r="K110" s="155" t="n">
        <f aca="false">high_v2_m!K98</f>
        <v>4471602.45663841</v>
      </c>
      <c r="L110" s="8" t="n">
        <f aca="false">H110-I110</f>
        <v>1229861.8939055</v>
      </c>
      <c r="M110" s="8" t="n">
        <f aca="false">J110-K110</f>
        <v>138296.983195</v>
      </c>
      <c r="N110" s="155" t="n">
        <f aca="false">SUM(high_v5_m!C98:J98)</f>
        <v>2760537.12314194</v>
      </c>
      <c r="O110" s="5"/>
      <c r="P110" s="5"/>
      <c r="Q110" s="8" t="n">
        <f aca="false">I110*5.5017049523</f>
        <v>142904943.280853</v>
      </c>
      <c r="R110" s="8"/>
      <c r="S110" s="8"/>
      <c r="T110" s="5"/>
      <c r="U110" s="5"/>
      <c r="V110" s="8" t="n">
        <f aca="false">K110*5.5017049523</f>
        <v>24601437.3804044</v>
      </c>
      <c r="W110" s="8" t="n">
        <f aca="false">M110*5.5017049523</f>
        <v>760869.197332083</v>
      </c>
      <c r="X110" s="8" t="n">
        <f aca="false">N110*5.1890047538+L110*5.5017049523</f>
        <v>21090777.5273698</v>
      </c>
      <c r="Y110" s="8" t="n">
        <f aca="false">N110*5.1890047538</f>
        <v>14324440.2550249</v>
      </c>
      <c r="Z110" s="8" t="n">
        <f aca="false">L110*5.5017049523</f>
        <v>6766337.27234494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32105019.3375689</v>
      </c>
      <c r="G111" s="157" t="n">
        <f aca="false">high_v2_m!E99+temporary_pension_bonus_high!B99</f>
        <v>30724421.0212383</v>
      </c>
      <c r="H111" s="67" t="n">
        <f aca="false">F111-J111</f>
        <v>27392827.5059076</v>
      </c>
      <c r="I111" s="67" t="n">
        <f aca="false">G111-K111</f>
        <v>26153594.9445268</v>
      </c>
      <c r="J111" s="157" t="n">
        <f aca="false">high_v2_m!J99</f>
        <v>4712191.8316613</v>
      </c>
      <c r="K111" s="157" t="n">
        <f aca="false">high_v2_m!K99</f>
        <v>4570826.07671147</v>
      </c>
      <c r="L111" s="67" t="n">
        <f aca="false">H111-I111</f>
        <v>1239232.56138077</v>
      </c>
      <c r="M111" s="67" t="n">
        <f aca="false">J111-K111</f>
        <v>141365.75494983</v>
      </c>
      <c r="N111" s="157" t="n">
        <f aca="false">SUM(high_v5_m!C99:J99)</f>
        <v>2239367.20356035</v>
      </c>
      <c r="O111" s="7"/>
      <c r="P111" s="7"/>
      <c r="Q111" s="67" t="n">
        <f aca="false">I111*5.5017049523</f>
        <v>143889362.826752</v>
      </c>
      <c r="R111" s="67"/>
      <c r="S111" s="67"/>
      <c r="T111" s="7"/>
      <c r="U111" s="7"/>
      <c r="V111" s="67" t="n">
        <f aca="false">K111*5.5017049523</f>
        <v>25147336.4623455</v>
      </c>
      <c r="W111" s="67" t="n">
        <f aca="false">M111*5.5017049523</f>
        <v>777752.674093105</v>
      </c>
      <c r="X111" s="67" t="n">
        <f aca="false">N111*5.1890047538+L111*5.5017049523</f>
        <v>18437978.9847785</v>
      </c>
      <c r="Y111" s="67" t="n">
        <f aca="false">N111*5.1890047538</f>
        <v>11620087.0647785</v>
      </c>
      <c r="Z111" s="67" t="n">
        <f aca="false">L111*5.5017049523</f>
        <v>6817891.92000002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32239234.6692888</v>
      </c>
      <c r="G112" s="157" t="n">
        <f aca="false">high_v2_m!E100+temporary_pension_bonus_high!B100</f>
        <v>30852268.7784953</v>
      </c>
      <c r="H112" s="67" t="n">
        <f aca="false">F112-J112</f>
        <v>27502304.2598018</v>
      </c>
      <c r="I112" s="67" t="n">
        <f aca="false">G112-K112</f>
        <v>26257446.281293</v>
      </c>
      <c r="J112" s="157" t="n">
        <f aca="false">high_v2_m!J100</f>
        <v>4736930.40948695</v>
      </c>
      <c r="K112" s="157" t="n">
        <f aca="false">high_v2_m!K100</f>
        <v>4594822.49720234</v>
      </c>
      <c r="L112" s="67" t="n">
        <f aca="false">H112-I112</f>
        <v>1244857.97850889</v>
      </c>
      <c r="M112" s="67" t="n">
        <f aca="false">J112-K112</f>
        <v>142107.912284611</v>
      </c>
      <c r="N112" s="157" t="n">
        <f aca="false">SUM(high_v5_m!C100:J100)</f>
        <v>2165929.28701243</v>
      </c>
      <c r="O112" s="7"/>
      <c r="P112" s="7"/>
      <c r="Q112" s="67" t="n">
        <f aca="false">I112*5.5017049523</f>
        <v>144460722.240541</v>
      </c>
      <c r="R112" s="67"/>
      <c r="S112" s="67"/>
      <c r="T112" s="7"/>
      <c r="U112" s="7"/>
      <c r="V112" s="67" t="n">
        <f aca="false">K112*5.5017049523</f>
        <v>25279357.6877976</v>
      </c>
      <c r="W112" s="67" t="n">
        <f aca="false">M112*5.5017049523</f>
        <v>781835.804777257</v>
      </c>
      <c r="X112" s="67" t="n">
        <f aca="false">N112*5.1890047538+L112*5.5017049523</f>
        <v>18087858.6719747</v>
      </c>
      <c r="Y112" s="67" t="n">
        <f aca="false">N112*5.1890047538</f>
        <v>11239017.3667021</v>
      </c>
      <c r="Z112" s="67" t="n">
        <f aca="false">L112*5.5017049523</f>
        <v>6848841.30527253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32468199.6130254</v>
      </c>
      <c r="G113" s="157" t="n">
        <f aca="false">high_v2_m!E101+temporary_pension_bonus_high!B101</f>
        <v>31070947.7698809</v>
      </c>
      <c r="H113" s="67" t="n">
        <f aca="false">F113-J113</f>
        <v>27688829.7250645</v>
      </c>
      <c r="I113" s="67" t="n">
        <f aca="false">G113-K113</f>
        <v>26434958.9785589</v>
      </c>
      <c r="J113" s="157" t="n">
        <f aca="false">high_v2_m!J101</f>
        <v>4779369.88796087</v>
      </c>
      <c r="K113" s="157" t="n">
        <f aca="false">high_v2_m!K101</f>
        <v>4635988.79132204</v>
      </c>
      <c r="L113" s="67" t="n">
        <f aca="false">H113-I113</f>
        <v>1253870.74650567</v>
      </c>
      <c r="M113" s="67" t="n">
        <f aca="false">J113-K113</f>
        <v>143381.096638829</v>
      </c>
      <c r="N113" s="157" t="n">
        <f aca="false">SUM(high_v5_m!C101:J101)</f>
        <v>2183014.85760995</v>
      </c>
      <c r="O113" s="7"/>
      <c r="P113" s="7"/>
      <c r="Q113" s="67" t="n">
        <f aca="false">I113*5.5017049523</f>
        <v>145437344.726185</v>
      </c>
      <c r="R113" s="67"/>
      <c r="S113" s="67"/>
      <c r="T113" s="7"/>
      <c r="U113" s="7"/>
      <c r="V113" s="67" t="n">
        <f aca="false">K113*5.5017049523</f>
        <v>25505842.4920238</v>
      </c>
      <c r="W113" s="67" t="n">
        <f aca="false">M113*5.5017049523</f>
        <v>788840.489444053</v>
      </c>
      <c r="X113" s="67" t="n">
        <f aca="false">N113*5.1890047538+L113*5.5017049523</f>
        <v>18226101.3693484</v>
      </c>
      <c r="Y113" s="67" t="n">
        <f aca="false">N113*5.1890047538</f>
        <v>11327674.4737541</v>
      </c>
      <c r="Z113" s="67" t="n">
        <f aca="false">L113*5.5017049523</f>
        <v>6898426.89559436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32653419.8807881</v>
      </c>
      <c r="G114" s="155" t="n">
        <f aca="false">high_v2_m!E102+temporary_pension_bonus_high!B102</f>
        <v>31247268.8684975</v>
      </c>
      <c r="H114" s="8" t="n">
        <f aca="false">F114-J114</f>
        <v>27782722.0582087</v>
      </c>
      <c r="I114" s="8" t="n">
        <f aca="false">G114-K114</f>
        <v>26522691.9805954</v>
      </c>
      <c r="J114" s="155" t="n">
        <f aca="false">high_v2_m!J102</f>
        <v>4870697.82257944</v>
      </c>
      <c r="K114" s="155" t="n">
        <f aca="false">high_v2_m!K102</f>
        <v>4724576.88790206</v>
      </c>
      <c r="L114" s="8" t="n">
        <f aca="false">H114-I114</f>
        <v>1260030.07761322</v>
      </c>
      <c r="M114" s="8" t="n">
        <f aca="false">J114-K114</f>
        <v>146120.93467738</v>
      </c>
      <c r="N114" s="155" t="n">
        <f aca="false">SUM(high_v5_m!C102:J102)</f>
        <v>2739475.46638908</v>
      </c>
      <c r="O114" s="5"/>
      <c r="P114" s="5"/>
      <c r="Q114" s="8" t="n">
        <f aca="false">I114*5.5017049523</f>
        <v>145920025.817969</v>
      </c>
      <c r="R114" s="8"/>
      <c r="S114" s="8"/>
      <c r="T114" s="5"/>
      <c r="U114" s="5"/>
      <c r="V114" s="8" t="n">
        <f aca="false">K114*5.5017049523</f>
        <v>25993228.0616929</v>
      </c>
      <c r="W114" s="8" t="n">
        <f aca="false">M114*5.5017049523</f>
        <v>803914.269949247</v>
      </c>
      <c r="X114" s="8" t="n">
        <f aca="false">N114*5.1890047538+L114*5.5017049523</f>
        <v>21147464.936063</v>
      </c>
      <c r="Y114" s="8" t="n">
        <f aca="false">N114*5.1890047538</f>
        <v>14215151.2180114</v>
      </c>
      <c r="Z114" s="8" t="n">
        <f aca="false">L114*5.5017049523</f>
        <v>6932313.7180516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32636738.7047237</v>
      </c>
      <c r="G115" s="157" t="n">
        <f aca="false">high_v2_m!E103+temporary_pension_bonus_high!B103</f>
        <v>31231934.6821794</v>
      </c>
      <c r="H115" s="67" t="n">
        <f aca="false">F115-J115</f>
        <v>27751806.4524351</v>
      </c>
      <c r="I115" s="67" t="n">
        <f aca="false">G115-K115</f>
        <v>26493550.3974594</v>
      </c>
      <c r="J115" s="157" t="n">
        <f aca="false">high_v2_m!J103</f>
        <v>4884932.25228864</v>
      </c>
      <c r="K115" s="157" t="n">
        <f aca="false">high_v2_m!K103</f>
        <v>4738384.28471998</v>
      </c>
      <c r="L115" s="67" t="n">
        <f aca="false">H115-I115</f>
        <v>1258256.05497564</v>
      </c>
      <c r="M115" s="67" t="n">
        <f aca="false">J115-K115</f>
        <v>146547.967568659</v>
      </c>
      <c r="N115" s="157" t="n">
        <f aca="false">SUM(high_v5_m!C103:J103)</f>
        <v>2176381.42379696</v>
      </c>
      <c r="O115" s="7"/>
      <c r="P115" s="7"/>
      <c r="Q115" s="67" t="n">
        <f aca="false">I115*5.5017049523</f>
        <v>145759697.425712</v>
      </c>
      <c r="R115" s="67"/>
      <c r="S115" s="67"/>
      <c r="T115" s="7"/>
      <c r="U115" s="7"/>
      <c r="V115" s="67" t="n">
        <f aca="false">K115*5.5017049523</f>
        <v>26069192.2851444</v>
      </c>
      <c r="W115" s="67" t="n">
        <f aca="false">M115*5.5017049523</f>
        <v>806263.678921992</v>
      </c>
      <c r="X115" s="67" t="n">
        <f aca="false">N115*5.1890047538+L115*5.5017049523</f>
        <v>18215807.1230854</v>
      </c>
      <c r="Y115" s="67" t="n">
        <f aca="false">N115*5.1890047538</f>
        <v>11293253.5541644</v>
      </c>
      <c r="Z115" s="67" t="n">
        <f aca="false">L115*5.5017049523</f>
        <v>6922553.56892096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32851184.3053571</v>
      </c>
      <c r="G116" s="157" t="n">
        <f aca="false">high_v2_m!E104+temporary_pension_bonus_high!B104</f>
        <v>31437605.8148059</v>
      </c>
      <c r="H116" s="67" t="n">
        <f aca="false">F116-J116</f>
        <v>27874573.2557017</v>
      </c>
      <c r="I116" s="67" t="n">
        <f aca="false">G116-K116</f>
        <v>26610293.0966402</v>
      </c>
      <c r="J116" s="157" t="n">
        <f aca="false">high_v2_m!J104</f>
        <v>4976611.0496554</v>
      </c>
      <c r="K116" s="157" t="n">
        <f aca="false">high_v2_m!K104</f>
        <v>4827312.71816574</v>
      </c>
      <c r="L116" s="67" t="n">
        <f aca="false">H116-I116</f>
        <v>1264280.15906154</v>
      </c>
      <c r="M116" s="67" t="n">
        <f aca="false">J116-K116</f>
        <v>149298.33148966</v>
      </c>
      <c r="N116" s="157" t="n">
        <f aca="false">SUM(high_v5_m!C104:J104)</f>
        <v>2107265.42490879</v>
      </c>
      <c r="O116" s="7"/>
      <c r="P116" s="7"/>
      <c r="Q116" s="67" t="n">
        <f aca="false">I116*5.5017049523</f>
        <v>146401981.31194</v>
      </c>
      <c r="R116" s="67"/>
      <c r="S116" s="67"/>
      <c r="T116" s="7"/>
      <c r="U116" s="7"/>
      <c r="V116" s="67" t="n">
        <f aca="false">K116*5.5017049523</f>
        <v>26558450.2878332</v>
      </c>
      <c r="W116" s="67" t="n">
        <f aca="false">M116*5.5017049523</f>
        <v>821395.369726789</v>
      </c>
      <c r="X116" s="67" t="n">
        <f aca="false">N116*5.1890047538+L116*5.5017049523</f>
        <v>17890306.7195736</v>
      </c>
      <c r="Y116" s="67" t="n">
        <f aca="false">N116*5.1890047538</f>
        <v>10934610.3073701</v>
      </c>
      <c r="Z116" s="67" t="n">
        <f aca="false">L116*5.5017049523</f>
        <v>6955696.41220351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33054676.1087704</v>
      </c>
      <c r="G117" s="157" t="n">
        <f aca="false">high_v2_m!E105+temporary_pension_bonus_high!B105</f>
        <v>31631795.4391177</v>
      </c>
      <c r="H117" s="67" t="n">
        <f aca="false">F117-J117</f>
        <v>28007929.293266</v>
      </c>
      <c r="I117" s="67" t="n">
        <f aca="false">G117-K117</f>
        <v>26736451.0280784</v>
      </c>
      <c r="J117" s="157" t="n">
        <f aca="false">high_v2_m!J105</f>
        <v>5046746.8155044</v>
      </c>
      <c r="K117" s="157" t="n">
        <f aca="false">high_v2_m!K105</f>
        <v>4895344.41103927</v>
      </c>
      <c r="L117" s="67" t="n">
        <f aca="false">H117-I117</f>
        <v>1271478.26518757</v>
      </c>
      <c r="M117" s="67" t="n">
        <f aca="false">J117-K117</f>
        <v>151402.40446513</v>
      </c>
      <c r="N117" s="157" t="n">
        <f aca="false">SUM(high_v5_m!C105:J105)</f>
        <v>2091608.35179281</v>
      </c>
      <c r="O117" s="7"/>
      <c r="P117" s="7"/>
      <c r="Q117" s="67" t="n">
        <f aca="false">I117*5.5017049523</f>
        <v>147096065.028106</v>
      </c>
      <c r="R117" s="67"/>
      <c r="S117" s="67"/>
      <c r="T117" s="7"/>
      <c r="U117" s="7"/>
      <c r="V117" s="67" t="n">
        <f aca="false">K117*5.5017049523</f>
        <v>26932740.5894289</v>
      </c>
      <c r="W117" s="67" t="n">
        <f aca="false">M117*5.5017049523</f>
        <v>832971.358435931</v>
      </c>
      <c r="X117" s="67" t="n">
        <f aca="false">N117*5.1890047538+L117*5.5017049523</f>
        <v>17848663.9488649</v>
      </c>
      <c r="Y117" s="67" t="n">
        <f aca="false">N117*5.1890047538</f>
        <v>10853365.6805407</v>
      </c>
      <c r="Z117" s="67" t="n">
        <f aca="false">L117*5.5017049523</f>
        <v>6995298.26832426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65" zoomScaleNormal="65" zoomScalePageLayoutView="100" workbookViewId="0">
      <selection pane="topLeft" activeCell="N14" activeCellId="0" sqref="N14"/>
    </sheetView>
  </sheetViews>
  <sheetFormatPr defaultColWidth="9.18359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170</v>
      </c>
      <c r="G1" s="137" t="s">
        <v>171</v>
      </c>
      <c r="H1" s="135"/>
      <c r="I1" s="135"/>
      <c r="J1" s="138" t="s">
        <v>172</v>
      </c>
      <c r="K1" s="138" t="s">
        <v>173</v>
      </c>
      <c r="L1" s="135"/>
      <c r="M1" s="139"/>
      <c r="N1" s="140" t="s">
        <v>174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175</v>
      </c>
      <c r="G2" s="138" t="s">
        <v>176</v>
      </c>
      <c r="H2" s="135"/>
      <c r="I2" s="135"/>
      <c r="J2" s="140"/>
      <c r="K2" s="140"/>
      <c r="L2" s="135"/>
      <c r="M2" s="139"/>
      <c r="N2" s="140" t="s">
        <v>177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178</v>
      </c>
      <c r="B3" s="143"/>
      <c r="C3" s="142" t="s">
        <v>179</v>
      </c>
      <c r="D3" s="142" t="s">
        <v>180</v>
      </c>
      <c r="E3" s="142" t="s">
        <v>181</v>
      </c>
      <c r="F3" s="144" t="s">
        <v>182</v>
      </c>
      <c r="G3" s="144" t="s">
        <v>183</v>
      </c>
      <c r="H3" s="142" t="s">
        <v>184</v>
      </c>
      <c r="I3" s="142" t="s">
        <v>185</v>
      </c>
      <c r="J3" s="144" t="s">
        <v>186</v>
      </c>
      <c r="K3" s="144" t="s">
        <v>187</v>
      </c>
      <c r="L3" s="142" t="s">
        <v>188</v>
      </c>
      <c r="M3" s="145" t="s">
        <v>189</v>
      </c>
      <c r="N3" s="144" t="s">
        <v>190</v>
      </c>
      <c r="O3" s="142" t="s">
        <v>191</v>
      </c>
      <c r="P3" s="143" t="s">
        <v>192</v>
      </c>
      <c r="Q3" s="142" t="s">
        <v>193</v>
      </c>
      <c r="R3" s="142" t="s">
        <v>194</v>
      </c>
      <c r="S3" s="142" t="s">
        <v>195</v>
      </c>
      <c r="T3" s="142" t="s">
        <v>196</v>
      </c>
      <c r="U3" s="143" t="s">
        <v>197</v>
      </c>
      <c r="V3" s="142" t="s">
        <v>198</v>
      </c>
      <c r="W3" s="142" t="s">
        <v>199</v>
      </c>
      <c r="X3" s="142" t="s">
        <v>200</v>
      </c>
      <c r="Y3" s="142" t="s">
        <v>201</v>
      </c>
      <c r="Z3" s="142" t="s">
        <v>202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691939.443819597</v>
      </c>
      <c r="M14" s="8" t="n">
        <f aca="false">J14-K14</f>
        <v>0</v>
      </c>
      <c r="N14" s="155" t="n">
        <f aca="false">SUM(low_v5_m!C2:J2)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799976.431236599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17260864.0964792</v>
      </c>
      <c r="Y15" s="67" t="n">
        <f aca="false">N15*5.1890047538</f>
        <v>12859629.8030215</v>
      </c>
      <c r="Z15" s="67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777485.531692199</v>
      </c>
      <c r="M16" s="67" t="n">
        <f aca="false">J16-K16</f>
        <v>0</v>
      </c>
      <c r="N16" s="157" t="n">
        <f aca="false">SUM(low_v5_m!C4:J4)</f>
        <v>2919136.7623483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19424910.5368702</v>
      </c>
      <c r="Y16" s="67" t="n">
        <f aca="false">N16*5.1890047538</f>
        <v>15147414.5368177</v>
      </c>
      <c r="Z16" s="67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21421804.3950487</v>
      </c>
      <c r="G17" s="156" t="n">
        <f aca="false">low_v2_m!C5+temporary_pension_bonus_low!B5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842157.0006628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6.72286264506211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4633299.34116064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18798652.8327858</v>
      </c>
      <c r="G18" s="154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737510.400040299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19381974.1868191</v>
      </c>
      <c r="G19" s="156" t="n">
        <f aca="false">low_v2_m!C7+temporary_pension_bonus_low!B7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762298.459394898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14675458.5930025</v>
      </c>
      <c r="Z19" s="67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18503713.2101988</v>
      </c>
      <c r="G20" s="157" t="n">
        <f aca="false">low_v2_m!E8+temporary_pension_bonus_low!B8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730249.346840899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97784354.1565613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16874999.9051819</v>
      </c>
      <c r="Y20" s="67" t="n">
        <f aca="false">N20*5.1890047538</f>
        <v>12857383.4572535</v>
      </c>
      <c r="Z20" s="67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20254615.8512826</v>
      </c>
      <c r="G21" s="157" t="n">
        <f aca="false">low_v2_m!E9+temporary_pension_bonus_low!B9</f>
        <v>19452949.3858272</v>
      </c>
      <c r="H21" s="67" t="n">
        <f aca="false">F21-J21</f>
        <v>20217167.5584862</v>
      </c>
      <c r="I21" s="67" t="n">
        <f aca="false">G21-K21</f>
        <v>19416624.5418147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800543.016671509</v>
      </c>
      <c r="M21" s="67" t="n">
        <f aca="false">J21-K21</f>
        <v>1123.4487838923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106824539.398652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6180.88373799569</v>
      </c>
      <c r="X21" s="67" t="n">
        <f aca="false">N21*5.1890047538+L21*5.5017049523</f>
        <v>24695168.1228014</v>
      </c>
      <c r="Y21" s="67" t="n">
        <f aca="false">N21*5.1890047538</f>
        <v>20290816.6434506</v>
      </c>
      <c r="Z21" s="67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19377172.7510706</v>
      </c>
      <c r="G22" s="155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20709754.3962264</v>
      </c>
      <c r="G23" s="157" t="n">
        <f aca="false">low_v2_m!E11+temporary_pension_bonus_low!B11</f>
        <v>19888095.1774069</v>
      </c>
      <c r="H23" s="67" t="n">
        <f aca="false">F23-J23</f>
        <v>20604347.9858498</v>
      </c>
      <c r="I23" s="67" t="n">
        <f aca="false">G23-K23</f>
        <v>19785850.9593416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818497.026508197</v>
      </c>
      <c r="M23" s="67" t="n">
        <f aca="false">J23-K23</f>
        <v>3162.192311299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562517.520874029</v>
      </c>
      <c r="W23" s="67" t="n">
        <f aca="false">M23*5.5017049523</f>
        <v>17397.4490991987</v>
      </c>
      <c r="X23" s="67" t="n">
        <f aca="false">N23*5.1890047538+L23*5.5017049523</f>
        <v>24944720.335192</v>
      </c>
      <c r="Y23" s="67" t="n">
        <f aca="false">N23*5.1890047538</f>
        <v>20441591.191009</v>
      </c>
      <c r="Z23" s="67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19896829.3534218</v>
      </c>
      <c r="G24" s="157" t="n">
        <f aca="false">low_v2_m!E12+temporary_pension_bonus_low!B12</f>
        <v>19106774.747813</v>
      </c>
      <c r="H24" s="67" t="n">
        <f aca="false">F24-J24</f>
        <v>19743761.0822812</v>
      </c>
      <c r="I24" s="67" t="n">
        <f aca="false">G24-K24</f>
        <v>18958298.5248067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785462.55747458</v>
      </c>
      <c r="M24" s="67" t="n">
        <f aca="false">J24-K24</f>
        <v>4592.04813421701</v>
      </c>
      <c r="N24" s="157" t="n">
        <f aca="false">SUM(low_v5_m!C12:J12)</f>
        <v>3599614.55233287</v>
      </c>
      <c r="O24" s="158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5.1440997198508</v>
      </c>
      <c r="V24" s="67" t="n">
        <f aca="false">K24*5.5017049523</f>
        <v>816872.371412835</v>
      </c>
      <c r="W24" s="67" t="n">
        <f aca="false">M24*5.5017049523</f>
        <v>25264.0939612217</v>
      </c>
      <c r="X24" s="67" t="n">
        <f aca="false">N24*5.1890047538+L24*5.5017049523</f>
        <v>22999800.2662071</v>
      </c>
      <c r="Y24" s="67" t="n">
        <f aca="false">N24*5.1890047538</f>
        <v>18678417.0239029</v>
      </c>
      <c r="Z24" s="67" t="n">
        <f aca="false">L24*5.5017049523</f>
        <v>4321383.24230412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21657648.3940755</v>
      </c>
      <c r="G25" s="157" t="n">
        <f aca="false">low_v2_m!E13+temporary_pension_bonus_low!B13</f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856425.707030363</v>
      </c>
      <c r="M25" s="67" t="n">
        <f aca="false">J25-K25</f>
        <v>5871.509528736</v>
      </c>
      <c r="N25" s="157" t="n">
        <f aca="false">SUM(low_v5_m!C13:J13)</f>
        <v>4012507.36812271</v>
      </c>
      <c r="O25" s="160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32303.3130517235</v>
      </c>
      <c r="X25" s="67" t="n">
        <f aca="false">N25*5.1890047538+L25*5.5017049523</f>
        <v>25532721.3614922</v>
      </c>
      <c r="Y25" s="67" t="n">
        <f aca="false">N25*5.1890047538</f>
        <v>20820919.8078463</v>
      </c>
      <c r="Z25" s="67" t="n">
        <f aca="false">L25*5.5017049523</f>
        <v>4711801.55364598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20172881.22473</v>
      </c>
      <c r="G26" s="155" t="n">
        <f aca="false">low_v2_m!E14+temporary_pension_bonus_low!B14</f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797212.366434757</v>
      </c>
      <c r="M26" s="8" t="n">
        <f aca="false">J26-K26</f>
        <v>5988.63303204201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26523509.7841771</v>
      </c>
      <c r="Y26" s="8" t="n">
        <f aca="false">N26*5.1890047538</f>
        <v>22137482.5597282</v>
      </c>
      <c r="Z26" s="8" t="n">
        <f aca="false">L26*5.5017049523</f>
        <v>4386027.2244489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20312576.6473158</v>
      </c>
      <c r="G27" s="157" t="n">
        <f aca="false">low_v2_m!E15+temporary_pension_bonus_low!B15</f>
        <v>19515132.5154773</v>
      </c>
      <c r="H27" s="67" t="n">
        <f aca="false">F27-J27</f>
        <v>20094814.7487349</v>
      </c>
      <c r="I27" s="67" t="n">
        <f aca="false">G27-K27</f>
        <v>19303903.4738539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790911.274881076</v>
      </c>
      <c r="M27" s="67" t="n">
        <f aca="false">J27-K27</f>
        <v>6532.85695742699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106204381.340823</v>
      </c>
      <c r="R27" s="67"/>
      <c r="S27" s="67"/>
      <c r="T27" s="7"/>
      <c r="U27" s="7"/>
      <c r="V27" s="67" t="n">
        <f aca="false">K27*5.5017049523</f>
        <v>1162119.86436939</v>
      </c>
      <c r="W27" s="67" t="n">
        <f aca="false">M27*5.5017049523</f>
        <v>35941.8514753436</v>
      </c>
      <c r="X27" s="67" t="n">
        <f aca="false">N27*5.1890047538+L27*5.5017049523</f>
        <v>23393640.7982213</v>
      </c>
      <c r="Y27" s="67" t="n">
        <f aca="false">N27*5.1890047538</f>
        <v>19042280.3203782</v>
      </c>
      <c r="Z27" s="67" t="n">
        <f aca="false">L27*5.5017049523</f>
        <v>4351360.47784312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19049763.4221667</v>
      </c>
      <c r="G28" s="157" t="n">
        <f aca="false">low_v2_m!E16+temporary_pension_bonus_low!B16</f>
        <v>18291807.8709222</v>
      </c>
      <c r="H28" s="67" t="n">
        <f aca="false">F28-J28</f>
        <v>18814716.2989425</v>
      </c>
      <c r="I28" s="67" t="n">
        <f aca="false">G28-K28</f>
        <v>18063812.1613948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750904.137547776</v>
      </c>
      <c r="M28" s="67" t="n">
        <f aca="false">J28-K28</f>
        <v>7051.41369672603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99381764.8257625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38794.7976559936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17489467.6471069</v>
      </c>
      <c r="G29" s="157" t="n">
        <f aca="false">low_v2_m!E17+temporary_pension_bonus_low!B17</f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686795.876935089</v>
      </c>
      <c r="M29" s="67" t="n">
        <f aca="false">J29-K29</f>
        <v>7211.73966111301</v>
      </c>
      <c r="N29" s="157" t="n">
        <f aca="false">SUM(low_v5_m!C17:J17)</f>
        <v>3051396.70579709</v>
      </c>
      <c r="O29" s="7"/>
      <c r="P29" s="7"/>
      <c r="Q29" s="67" t="n">
        <f aca="false">I29*5.5017049523</f>
        <v>91120780.3628844</v>
      </c>
      <c r="R29" s="67"/>
      <c r="S29" s="67"/>
      <c r="T29" s="7"/>
      <c r="U29" s="7"/>
      <c r="V29" s="67" t="n">
        <f aca="false">K29*5.5017049523</f>
        <v>1282885.26313304</v>
      </c>
      <c r="W29" s="67" t="n">
        <f aca="false">M29*5.5017049523</f>
        <v>39676.8638082438</v>
      </c>
      <c r="X29" s="67" t="n">
        <f aca="false">N29*5.1890047538+L29*5.5017049523</f>
        <v>19612260.2894638</v>
      </c>
      <c r="Y29" s="67" t="n">
        <f aca="false">N29*5.1890047538</f>
        <v>15833712.0121108</v>
      </c>
      <c r="Z29" s="67" t="n">
        <f aca="false">L29*5.5017049523</f>
        <v>3778548.277353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17348358.6939188</v>
      </c>
      <c r="G30" s="155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683418.499914097</v>
      </c>
      <c r="M30" s="8" t="n">
        <f aca="false">J30-K30</f>
        <v>5872.575923105</v>
      </c>
      <c r="N30" s="155" t="n">
        <f aca="false">SUM(low_v5_m!C18:J18)</f>
        <v>3574517.52676075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3759966.94547082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17520043.8736998</v>
      </c>
      <c r="G31" s="157" t="n">
        <f aca="false">low_v2_m!E19+temporary_pension_bonus_low!B19</f>
        <v>16822942.8296048</v>
      </c>
      <c r="H31" s="67" t="n">
        <f aca="false">F31-J31</f>
        <v>17319185.8791942</v>
      </c>
      <c r="I31" s="67" t="n">
        <f aca="false">G31-K31</f>
        <v>16628110.5749344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691075.304259833</v>
      </c>
      <c r="M31" s="67" t="n">
        <f aca="false">J31-K31</f>
        <v>6025.73983516599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91482958.2975086</v>
      </c>
      <c r="R31" s="67"/>
      <c r="S31" s="67"/>
      <c r="T31" s="7"/>
      <c r="U31" s="7"/>
      <c r="V31" s="67" t="n">
        <f aca="false">K31*5.5017049523</f>
        <v>1071909.58038788</v>
      </c>
      <c r="W31" s="67" t="n">
        <f aca="false">M31*5.5017049523</f>
        <v>33151.8426924041</v>
      </c>
      <c r="X31" s="67" t="n">
        <f aca="false">N31*5.1890047538+L31*5.5017049523</f>
        <v>20667851.1577537</v>
      </c>
      <c r="Y31" s="67" t="n">
        <f aca="false">N31*5.1890047538</f>
        <v>16865758.7338952</v>
      </c>
      <c r="Z31" s="67" t="n">
        <f aca="false">L31*5.5017049523</f>
        <v>3802092.42385855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17903247.7001871</v>
      </c>
      <c r="G32" s="157" t="n">
        <f aca="false">low_v2_m!E20+temporary_pension_bonus_low!B20</f>
        <v>17189346.4116604</v>
      </c>
      <c r="H32" s="67" t="n">
        <f aca="false">F32-J32</f>
        <v>17711390.7054521</v>
      </c>
      <c r="I32" s="67" t="n">
        <f aca="false">G32-K32</f>
        <v>17003245.1267674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708145.57868465</v>
      </c>
      <c r="M32" s="67" t="n">
        <f aca="false">J32-K32</f>
        <v>5755.70984205001</v>
      </c>
      <c r="N32" s="157" t="n">
        <f aca="false">SUM(low_v5_m!C20:J20)</f>
        <v>3177620.63583764</v>
      </c>
      <c r="O32" s="7"/>
      <c r="P32" s="7"/>
      <c r="Q32" s="67" t="n">
        <f aca="false">I32*5.5017049523</f>
        <v>93546837.9191072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31666.2173420084</v>
      </c>
      <c r="X32" s="67" t="n">
        <f aca="false">N32*5.1890047538+L32*5.5017049523</f>
        <v>20384696.6223332</v>
      </c>
      <c r="Y32" s="67" t="n">
        <f aca="false">N32*5.1890047538</f>
        <v>16488688.5851345</v>
      </c>
      <c r="Z32" s="67" t="n">
        <f aca="false">L32*5.5017049523</f>
        <v>3896008.03719869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17687122.2988291</v>
      </c>
      <c r="G33" s="157" t="n">
        <f aca="false">low_v2_m!E21+temporary_pension_bonus_low!B21</f>
        <v>16980982.5692416</v>
      </c>
      <c r="H33" s="67" t="n">
        <f aca="false">F33-J33</f>
        <v>17480457.4766776</v>
      </c>
      <c r="I33" s="67" t="n">
        <f aca="false">G33-K33</f>
        <v>16780517.6917546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699939.784922957</v>
      </c>
      <c r="M33" s="67" t="n">
        <f aca="false">J33-K33</f>
        <v>6199.94466454702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92321457.286884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34110.2662649243</v>
      </c>
      <c r="X33" s="67" t="n">
        <f aca="false">N33*5.1890047538+L33*5.5017049523</f>
        <v>20874831.0818742</v>
      </c>
      <c r="Y33" s="67" t="n">
        <f aca="false">N33*5.1890047538</f>
        <v>17023968.9008518</v>
      </c>
      <c r="Z33" s="67" t="n">
        <f aca="false">L33*5.5017049523</f>
        <v>3850862.18102243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18122485.1871077</v>
      </c>
      <c r="G34" s="155" t="n">
        <f aca="false">low_v2_m!E22+temporary_pension_bonus_low!B22</f>
        <v>17398750.5946816</v>
      </c>
      <c r="H34" s="8" t="n">
        <f aca="false">F34-J34</f>
        <v>17882140.883342</v>
      </c>
      <c r="I34" s="8" t="n">
        <f aca="false">G34-K34</f>
        <v>17165616.6200289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716524.263313133</v>
      </c>
      <c r="M34" s="8" t="n">
        <f aca="false">J34-K34</f>
        <v>7210.329112971</v>
      </c>
      <c r="N34" s="155" t="n">
        <f aca="false">SUM(low_v5_m!C22:J22)</f>
        <v>3557927.96491551</v>
      </c>
      <c r="O34" s="5"/>
      <c r="P34" s="5"/>
      <c r="Q34" s="8" t="n">
        <f aca="false">I34*5.5017049523</f>
        <v>94440157.9676959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39669.1033885454</v>
      </c>
      <c r="X34" s="8" t="n">
        <f aca="false">N34*5.1890047538+L34*5.5017049523</f>
        <v>22404210.2115375</v>
      </c>
      <c r="Y34" s="8" t="n">
        <f aca="false">N34*5.1890047538</f>
        <v>18462105.1236245</v>
      </c>
      <c r="Z34" s="8" t="n">
        <f aca="false">L34*5.5017049523</f>
        <v>3942105.08791297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18546313.8972807</v>
      </c>
      <c r="G35" s="157" t="n">
        <f aca="false">low_v2_m!E23+temporary_pension_bonus_low!B23</f>
        <v>17804322.7673695</v>
      </c>
      <c r="H35" s="67" t="n">
        <f aca="false">F35-J35</f>
        <v>18283030.9913938</v>
      </c>
      <c r="I35" s="67" t="n">
        <f aca="false">G35-K35</f>
        <v>17548938.3486592</v>
      </c>
      <c r="J35" s="157" t="n">
        <f aca="false">low_v2_m!J23</f>
        <v>263282.905886904</v>
      </c>
      <c r="K35" s="157" t="n">
        <f aca="false">low_v2_m!K23</f>
        <v>255384.418710297</v>
      </c>
      <c r="L35" s="67" t="n">
        <f aca="false">H35-I35</f>
        <v>734092.642734595</v>
      </c>
      <c r="M35" s="67" t="n">
        <f aca="false">J35-K35</f>
        <v>7898.48717660698</v>
      </c>
      <c r="N35" s="157" t="n">
        <f aca="false">SUM(low_v5_m!C23:J23)</f>
        <v>2851937.59129814</v>
      </c>
      <c r="O35" s="7"/>
      <c r="P35" s="7"/>
      <c r="Q35" s="67" t="n">
        <f aca="false">I35*5.5017049523</f>
        <v>96549081.0204257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43455.1460152167</v>
      </c>
      <c r="X35" s="67" t="n">
        <f aca="false">N35*5.1890047538+L35*5.5017049523</f>
        <v>18837478.8467669</v>
      </c>
      <c r="Y35" s="67" t="n">
        <f aca="false">N35*5.1890047538</f>
        <v>14798717.718787</v>
      </c>
      <c r="Z35" s="67" t="n">
        <f aca="false">L35*5.5017049523</f>
        <v>4038761.12797991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19576558.3516615</v>
      </c>
      <c r="G36" s="157" t="n">
        <f aca="false">low_v2_m!E24+temporary_pension_bonus_low!B24</f>
        <v>18791085.4851917</v>
      </c>
      <c r="H36" s="67" t="n">
        <f aca="false">F36-J36</f>
        <v>19278936.7631306</v>
      </c>
      <c r="I36" s="67" t="n">
        <f aca="false">G36-K36</f>
        <v>18502392.5443167</v>
      </c>
      <c r="J36" s="157" t="n">
        <f aca="false">low_v2_m!J24</f>
        <v>297621.588530879</v>
      </c>
      <c r="K36" s="157" t="n">
        <f aca="false">low_v2_m!K24</f>
        <v>288692.940874953</v>
      </c>
      <c r="L36" s="67" t="n">
        <f aca="false">H36-I36</f>
        <v>776544.218813874</v>
      </c>
      <c r="M36" s="67" t="n">
        <f aca="false">J36-K36</f>
        <v>8928.64765592601</v>
      </c>
      <c r="N36" s="157" t="n">
        <f aca="false">SUM(low_v5_m!C24:J24)</f>
        <v>3065439.41866726</v>
      </c>
      <c r="O36" s="7"/>
      <c r="P36" s="7"/>
      <c r="Q36" s="67" t="n">
        <f aca="false">I36*5.5017049523</f>
        <v>101794704.690466</v>
      </c>
      <c r="R36" s="67"/>
      <c r="S36" s="67"/>
      <c r="T36" s="7"/>
      <c r="U36" s="7"/>
      <c r="V36" s="67" t="n">
        <f aca="false">K36*5.5017049523</f>
        <v>1588303.38250578</v>
      </c>
      <c r="W36" s="67" t="n">
        <f aca="false">M36*5.5017049523</f>
        <v>49122.7850259499</v>
      </c>
      <c r="X36" s="67" t="n">
        <f aca="false">N36*5.1890047538+L36*5.5017049523</f>
        <v>20178896.8902785</v>
      </c>
      <c r="Y36" s="67" t="n">
        <f aca="false">N36*5.1890047538</f>
        <v>15906579.7159503</v>
      </c>
      <c r="Z36" s="67" t="n">
        <f aca="false">L36*5.5017049523</f>
        <v>4272317.17432823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19637533.1163859</v>
      </c>
      <c r="G37" s="157" t="n">
        <f aca="false">low_v2_m!E25+temporary_pension_bonus_low!B25</f>
        <v>18847414.2481631</v>
      </c>
      <c r="H37" s="67" t="n">
        <f aca="false">F37-J37</f>
        <v>19320810.4414447</v>
      </c>
      <c r="I37" s="67" t="n">
        <f aca="false">G37-K37</f>
        <v>18540193.2534701</v>
      </c>
      <c r="J37" s="157" t="n">
        <f aca="false">low_v2_m!J25</f>
        <v>316722.674941244</v>
      </c>
      <c r="K37" s="157" t="n">
        <f aca="false">low_v2_m!K25</f>
        <v>307220.994693007</v>
      </c>
      <c r="L37" s="67" t="n">
        <f aca="false">H37-I37</f>
        <v>780617.187974561</v>
      </c>
      <c r="M37" s="67" t="n">
        <f aca="false">J37-K37</f>
        <v>9501.68024823704</v>
      </c>
      <c r="N37" s="157" t="n">
        <f aca="false">SUM(low_v5_m!C25:J25)</f>
        <v>3084095.01321873</v>
      </c>
      <c r="O37" s="7"/>
      <c r="P37" s="7"/>
      <c r="Q37" s="67" t="n">
        <f aca="false">I37*5.5017049523</f>
        <v>102002673.039215</v>
      </c>
      <c r="R37" s="67"/>
      <c r="S37" s="67"/>
      <c r="T37" s="7"/>
      <c r="U37" s="7"/>
      <c r="V37" s="67" t="n">
        <f aca="false">K37*5.5017049523</f>
        <v>1690239.26795305</v>
      </c>
      <c r="W37" s="67" t="n">
        <f aca="false">M37*5.5017049523</f>
        <v>52275.4412768968</v>
      </c>
      <c r="X37" s="67" t="n">
        <f aca="false">N37*5.1890047538+L37*5.5017049523</f>
        <v>20298109.133693</v>
      </c>
      <c r="Y37" s="67" t="n">
        <f aca="false">N37*5.1890047538</f>
        <v>16003383.6847629</v>
      </c>
      <c r="Z37" s="67" t="n">
        <f aca="false">L37*5.5017049523</f>
        <v>4294725.44893014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19038809.5280457</v>
      </c>
      <c r="G38" s="155" t="n">
        <f aca="false">low_v2_m!E26+temporary_pension_bonus_low!B26</f>
        <v>18270437.3158603</v>
      </c>
      <c r="H38" s="8" t="n">
        <f aca="false">F38-J38</f>
        <v>18709500.3833309</v>
      </c>
      <c r="I38" s="8" t="n">
        <f aca="false">G38-K38</f>
        <v>17951007.445487</v>
      </c>
      <c r="J38" s="155" t="n">
        <f aca="false">low_v2_m!J26</f>
        <v>329309.14471475</v>
      </c>
      <c r="K38" s="155" t="n">
        <f aca="false">low_v2_m!K26</f>
        <v>319429.870373307</v>
      </c>
      <c r="L38" s="8" t="n">
        <f aca="false">H38-I38</f>
        <v>758492.937843956</v>
      </c>
      <c r="M38" s="8" t="n">
        <f aca="false">J38-K38</f>
        <v>9879.27434144297</v>
      </c>
      <c r="N38" s="155" t="n">
        <f aca="false">SUM(low_v5_m!C26:J26)</f>
        <v>3566555.17436177</v>
      </c>
      <c r="O38" s="5"/>
      <c r="P38" s="5"/>
      <c r="Q38" s="8" t="n">
        <f aca="false">I38*5.5017049523</f>
        <v>98761146.56161</v>
      </c>
      <c r="R38" s="8"/>
      <c r="S38" s="8"/>
      <c r="T38" s="5"/>
      <c r="U38" s="5"/>
      <c r="V38" s="8" t="n">
        <f aca="false">K38*5.5017049523</f>
        <v>1757408.89974537</v>
      </c>
      <c r="W38" s="8" t="n">
        <f aca="false">M38*5.5017049523</f>
        <v>54352.8525694471</v>
      </c>
      <c r="X38" s="8" t="n">
        <f aca="false">N38*5.1890047538+L38*5.5017049523</f>
        <v>22679876.1068739</v>
      </c>
      <c r="Y38" s="8" t="n">
        <f aca="false">N38*5.1890047538</f>
        <v>18506871.7544532</v>
      </c>
      <c r="Z38" s="8" t="n">
        <f aca="false">L38*5.5017049523</f>
        <v>4173004.35242067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19106822.4125284</v>
      </c>
      <c r="G39" s="157" t="n">
        <f aca="false">low_v2_m!E27+temporary_pension_bonus_low!B27</f>
        <v>18334172.367693</v>
      </c>
      <c r="H39" s="67" t="n">
        <f aca="false">F39-J39</f>
        <v>18763350.2962641</v>
      </c>
      <c r="I39" s="67" t="n">
        <f aca="false">G39-K39</f>
        <v>18001004.4149166</v>
      </c>
      <c r="J39" s="157" t="n">
        <f aca="false">low_v2_m!J27</f>
        <v>343472.1162643</v>
      </c>
      <c r="K39" s="157" t="n">
        <f aca="false">low_v2_m!K27</f>
        <v>333167.952776371</v>
      </c>
      <c r="L39" s="67" t="n">
        <f aca="false">H39-I39</f>
        <v>762345.881347474</v>
      </c>
      <c r="M39" s="67" t="n">
        <f aca="false">J39-K39</f>
        <v>10304.163487929</v>
      </c>
      <c r="N39" s="157" t="n">
        <f aca="false">SUM(low_v5_m!C27:J27)</f>
        <v>2968652.26127309</v>
      </c>
      <c r="O39" s="7"/>
      <c r="P39" s="7"/>
      <c r="Q39" s="67" t="n">
        <f aca="false">I39*5.5017049523</f>
        <v>99036215.135921</v>
      </c>
      <c r="R39" s="67"/>
      <c r="S39" s="67"/>
      <c r="T39" s="7"/>
      <c r="U39" s="7"/>
      <c r="V39" s="67" t="n">
        <f aca="false">K39*5.5017049523</f>
        <v>1832991.77573741</v>
      </c>
      <c r="W39" s="67" t="n">
        <f aca="false">M39*5.5017049523</f>
        <v>56690.467290848</v>
      </c>
      <c r="X39" s="67" t="n">
        <f aca="false">N39*5.1890047538+L39*5.5017049523</f>
        <v>19598552.8069001</v>
      </c>
      <c r="Y39" s="67" t="n">
        <f aca="false">N39*5.1890047538</f>
        <v>15404350.6961252</v>
      </c>
      <c r="Z39" s="67" t="n">
        <f aca="false">L39*5.5017049523</f>
        <v>4194202.1107749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19502666.0589046</v>
      </c>
      <c r="G40" s="157" t="n">
        <f aca="false">low_v2_m!E28+temporary_pension_bonus_low!B28</f>
        <v>18712034.4604901</v>
      </c>
      <c r="H40" s="67" t="n">
        <f aca="false">F40-J40</f>
        <v>19116041.1188299</v>
      </c>
      <c r="I40" s="67" t="n">
        <f aca="false">G40-K40</f>
        <v>18337008.2686176</v>
      </c>
      <c r="J40" s="157" t="n">
        <f aca="false">low_v2_m!J28</f>
        <v>386624.940074697</v>
      </c>
      <c r="K40" s="157" t="n">
        <f aca="false">low_v2_m!K28</f>
        <v>375026.191872456</v>
      </c>
      <c r="L40" s="67" t="n">
        <f aca="false">H40-I40</f>
        <v>779032.850212257</v>
      </c>
      <c r="M40" s="67" t="n">
        <f aca="false">J40-K40</f>
        <v>11598.748202241</v>
      </c>
      <c r="N40" s="157" t="n">
        <f aca="false">SUM(low_v5_m!C28:J28)</f>
        <v>2978721.71873816</v>
      </c>
      <c r="O40" s="7"/>
      <c r="P40" s="7"/>
      <c r="Q40" s="67" t="n">
        <f aca="false">I40*5.5017049523</f>
        <v>100884809.20182</v>
      </c>
      <c r="R40" s="67"/>
      <c r="S40" s="67"/>
      <c r="T40" s="7"/>
      <c r="U40" s="7"/>
      <c r="V40" s="67" t="n">
        <f aca="false">K40*5.5017049523</f>
        <v>2063283.4570669</v>
      </c>
      <c r="W40" s="67" t="n">
        <f aca="false">M40*5.5017049523</f>
        <v>63812.8904247502</v>
      </c>
      <c r="X40" s="67" t="n">
        <f aca="false">N40*5.1890047538+L40*5.5017049523</f>
        <v>19742610.0487968</v>
      </c>
      <c r="Y40" s="67" t="n">
        <f aca="false">N40*5.1890047538</f>
        <v>15456601.1587796</v>
      </c>
      <c r="Z40" s="67" t="n">
        <f aca="false">L40*5.5017049523</f>
        <v>4286008.89001716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19755184.1782888</v>
      </c>
      <c r="G41" s="157" t="n">
        <f aca="false">low_v2_m!E29+temporary_pension_bonus_low!B29</f>
        <v>18953254.1581837</v>
      </c>
      <c r="H41" s="67" t="n">
        <f aca="false">F41-J41</f>
        <v>19350875.5944865</v>
      </c>
      <c r="I41" s="67" t="n">
        <f aca="false">G41-K41</f>
        <v>18561074.8318955</v>
      </c>
      <c r="J41" s="157" t="n">
        <f aca="false">low_v2_m!J29</f>
        <v>404308.583802276</v>
      </c>
      <c r="K41" s="157" t="n">
        <f aca="false">low_v2_m!K29</f>
        <v>392179.326288208</v>
      </c>
      <c r="L41" s="67" t="n">
        <f aca="false">H41-I41</f>
        <v>789800.762591031</v>
      </c>
      <c r="M41" s="67" t="n">
        <f aca="false">J41-K41</f>
        <v>12129.257514068</v>
      </c>
      <c r="N41" s="157" t="n">
        <f aca="false">SUM(low_v5_m!C29:J29)</f>
        <v>3061825.30664082</v>
      </c>
      <c r="O41" s="7"/>
      <c r="P41" s="7"/>
      <c r="Q41" s="67" t="n">
        <f aca="false">I41*5.5017049523</f>
        <v>102117557.32265</v>
      </c>
      <c r="R41" s="67"/>
      <c r="S41" s="67"/>
      <c r="T41" s="7"/>
      <c r="U41" s="7"/>
      <c r="V41" s="67" t="n">
        <f aca="false">K41*5.5017049523</f>
        <v>2157654.94162951</v>
      </c>
      <c r="W41" s="67" t="n">
        <f aca="false">M41*5.5017049523</f>
        <v>66731.5961328698</v>
      </c>
      <c r="X41" s="67" t="n">
        <f aca="false">N41*5.1890047538+L41*5.5017049523</f>
        <v>20233076.8383417</v>
      </c>
      <c r="Y41" s="67" t="n">
        <f aca="false">N41*5.1890047538</f>
        <v>15887826.0714643</v>
      </c>
      <c r="Z41" s="67" t="n">
        <f aca="false">L41*5.5017049523</f>
        <v>4345250.76687739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19968453.7018434</v>
      </c>
      <c r="G42" s="155" t="n">
        <f aca="false">low_v2_m!E30+temporary_pension_bonus_low!B30</f>
        <v>19156185.3676621</v>
      </c>
      <c r="H42" s="8" t="n">
        <f aca="false">F42-J42</f>
        <v>19555642.7066784</v>
      </c>
      <c r="I42" s="8" t="n">
        <f aca="false">G42-K42</f>
        <v>18755758.7023521</v>
      </c>
      <c r="J42" s="155" t="n">
        <f aca="false">low_v2_m!J30</f>
        <v>412810.995164997</v>
      </c>
      <c r="K42" s="155" t="n">
        <f aca="false">low_v2_m!K30</f>
        <v>400426.665310047</v>
      </c>
      <c r="L42" s="8" t="n">
        <f aca="false">H42-I42</f>
        <v>799884.004326351</v>
      </c>
      <c r="M42" s="8" t="n">
        <f aca="false">J42-K42</f>
        <v>12384.32985495</v>
      </c>
      <c r="N42" s="155" t="n">
        <f aca="false">SUM(low_v5_m!C30:J30)</f>
        <v>3741066.87411588</v>
      </c>
      <c r="O42" s="5"/>
      <c r="P42" s="5"/>
      <c r="Q42" s="8" t="n">
        <f aca="false">I42*5.5017049523</f>
        <v>103188650.536874</v>
      </c>
      <c r="R42" s="8"/>
      <c r="S42" s="8"/>
      <c r="T42" s="5"/>
      <c r="U42" s="5"/>
      <c r="V42" s="8" t="n">
        <f aca="false">K42*5.5017049523</f>
        <v>2203029.36756926</v>
      </c>
      <c r="W42" s="8" t="n">
        <f aca="false">M42*5.5017049523</f>
        <v>68134.9288938953</v>
      </c>
      <c r="X42" s="8" t="n">
        <f aca="false">N42*5.1890047538+L42*5.5017049523</f>
        <v>23813139.5819388</v>
      </c>
      <c r="Y42" s="8" t="n">
        <f aca="false">N42*5.1890047538</f>
        <v>19412413.794071</v>
      </c>
      <c r="Z42" s="8" t="n">
        <f aca="false">L42*5.5017049523</f>
        <v>4400725.78786784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20095741.473914</v>
      </c>
      <c r="G43" s="157" t="n">
        <f aca="false">low_v2_m!E31+temporary_pension_bonus_low!B31</f>
        <v>19276905.1761987</v>
      </c>
      <c r="H43" s="67" t="n">
        <f aca="false">F43-J43</f>
        <v>19651094.9622417</v>
      </c>
      <c r="I43" s="67" t="n">
        <f aca="false">G43-K43</f>
        <v>18845598.0598766</v>
      </c>
      <c r="J43" s="157" t="n">
        <f aca="false">low_v2_m!J31</f>
        <v>444646.51167228</v>
      </c>
      <c r="K43" s="157" t="n">
        <f aca="false">low_v2_m!K31</f>
        <v>431307.116322112</v>
      </c>
      <c r="L43" s="67" t="n">
        <f aca="false">H43-I43</f>
        <v>805496.902365133</v>
      </c>
      <c r="M43" s="67" t="n">
        <f aca="false">J43-K43</f>
        <v>13339.395350168</v>
      </c>
      <c r="N43" s="157" t="n">
        <f aca="false">SUM(low_v5_m!C31:J31)</f>
        <v>3089090.97789814</v>
      </c>
      <c r="O43" s="7"/>
      <c r="P43" s="7"/>
      <c r="Q43" s="67" t="n">
        <f aca="false">I43*5.5017049523</f>
        <v>103682920.175078</v>
      </c>
      <c r="R43" s="67"/>
      <c r="S43" s="67"/>
      <c r="T43" s="7"/>
      <c r="U43" s="7"/>
      <c r="V43" s="67" t="n">
        <f aca="false">K43*5.5017049523</f>
        <v>2372924.4978316</v>
      </c>
      <c r="W43" s="67" t="n">
        <f aca="false">M43*5.5017049523</f>
        <v>73389.4174587068</v>
      </c>
      <c r="X43" s="67" t="n">
        <f aca="false">N43*5.1890047538+L43*5.5017049523</f>
        <v>20460914.0660387</v>
      </c>
      <c r="Y43" s="67" t="n">
        <f aca="false">N43*5.1890047538</f>
        <v>16029307.7692341</v>
      </c>
      <c r="Z43" s="67" t="n">
        <f aca="false">L43*5.5017049523</f>
        <v>4431606.29680456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20163594.4655212</v>
      </c>
      <c r="G44" s="157" t="n">
        <f aca="false">low_v2_m!E32+temporary_pension_bonus_low!B32</f>
        <v>19341263.9379204</v>
      </c>
      <c r="H44" s="67" t="n">
        <f aca="false">F44-J44</f>
        <v>19699295.569832</v>
      </c>
      <c r="I44" s="67" t="n">
        <f aca="false">G44-K44</f>
        <v>18890894.0091019</v>
      </c>
      <c r="J44" s="157" t="n">
        <f aca="false">low_v2_m!J32</f>
        <v>464298.895689186</v>
      </c>
      <c r="K44" s="157" t="n">
        <f aca="false">low_v2_m!K32</f>
        <v>450369.92881851</v>
      </c>
      <c r="L44" s="67" t="n">
        <f aca="false">H44-I44</f>
        <v>808401.560730126</v>
      </c>
      <c r="M44" s="67" t="n">
        <f aca="false">J44-K44</f>
        <v>13928.966870676</v>
      </c>
      <c r="N44" s="157" t="n">
        <f aca="false">SUM(low_v5_m!C32:J32)</f>
        <v>3019377.17141871</v>
      </c>
      <c r="O44" s="7"/>
      <c r="P44" s="7"/>
      <c r="Q44" s="67" t="n">
        <f aca="false">I44*5.5017049523</f>
        <v>103932125.12325</v>
      </c>
      <c r="R44" s="67"/>
      <c r="S44" s="67"/>
      <c r="T44" s="7"/>
      <c r="U44" s="7"/>
      <c r="V44" s="67" t="n">
        <f aca="false">K44*5.5017049523</f>
        <v>2477802.46774779</v>
      </c>
      <c r="W44" s="67" t="n">
        <f aca="false">M44*5.5017049523</f>
        <v>76633.0660128209</v>
      </c>
      <c r="X44" s="67" t="n">
        <f aca="false">N44*5.1890047538+L44*5.5017049523</f>
        <v>20115149.3661229</v>
      </c>
      <c r="Y44" s="67" t="n">
        <f aca="false">N44*5.1890047538</f>
        <v>15667562.4960069</v>
      </c>
      <c r="Z44" s="67" t="n">
        <f aca="false">L44*5.5017049523</f>
        <v>4447586.87011598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20242688.5876808</v>
      </c>
      <c r="G45" s="157" t="n">
        <f aca="false">low_v2_m!E33+temporary_pension_bonus_low!B33</f>
        <v>19416145.7666874</v>
      </c>
      <c r="H45" s="67" t="n">
        <f aca="false">F45-J45</f>
        <v>19760459.644196</v>
      </c>
      <c r="I45" s="67" t="n">
        <f aca="false">G45-K45</f>
        <v>18948383.6915072</v>
      </c>
      <c r="J45" s="157" t="n">
        <f aca="false">low_v2_m!J33</f>
        <v>482228.943484785</v>
      </c>
      <c r="K45" s="157" t="n">
        <f aca="false">low_v2_m!K33</f>
        <v>467762.075180242</v>
      </c>
      <c r="L45" s="67" t="n">
        <f aca="false">H45-I45</f>
        <v>812075.952688862</v>
      </c>
      <c r="M45" s="67" t="n">
        <f aca="false">J45-K45</f>
        <v>14466.868304543</v>
      </c>
      <c r="N45" s="157" t="n">
        <f aca="false">SUM(low_v5_m!C33:J33)</f>
        <v>3076501.93272562</v>
      </c>
      <c r="O45" s="7"/>
      <c r="P45" s="7"/>
      <c r="Q45" s="67" t="n">
        <f aca="false">I45*5.5017049523</f>
        <v>104248416.393645</v>
      </c>
      <c r="R45" s="67"/>
      <c r="S45" s="67"/>
      <c r="T45" s="7"/>
      <c r="U45" s="7"/>
      <c r="V45" s="67" t="n">
        <f aca="false">K45*5.5017049523</f>
        <v>2573488.92551726</v>
      </c>
      <c r="W45" s="67" t="n">
        <f aca="false">M45*5.5017049523</f>
        <v>79592.4409953759</v>
      </c>
      <c r="X45" s="67" t="n">
        <f aca="false">N45*5.1890047538+L45*5.5017049523</f>
        <v>20431785.4445402</v>
      </c>
      <c r="Y45" s="67" t="n">
        <f aca="false">N45*5.1890047538</f>
        <v>15963983.1539881</v>
      </c>
      <c r="Z45" s="67" t="n">
        <f aca="false">L45*5.5017049523</f>
        <v>4467802.29055205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20361818.4652483</v>
      </c>
      <c r="G46" s="155" t="n">
        <f aca="false">low_v2_m!E34+temporary_pension_bonus_low!B34</f>
        <v>19528999.1501317</v>
      </c>
      <c r="H46" s="8" t="n">
        <f aca="false">F46-J46</f>
        <v>19869338.7765437</v>
      </c>
      <c r="I46" s="8" t="n">
        <f aca="false">G46-K46</f>
        <v>19051293.8520883</v>
      </c>
      <c r="J46" s="155" t="n">
        <f aca="false">low_v2_m!J34</f>
        <v>492479.688704568</v>
      </c>
      <c r="K46" s="155" t="n">
        <f aca="false">low_v2_m!K34</f>
        <v>477705.298043431</v>
      </c>
      <c r="L46" s="8" t="n">
        <f aca="false">H46-I46</f>
        <v>818044.924455464</v>
      </c>
      <c r="M46" s="8" t="n">
        <f aca="false">J46-K46</f>
        <v>14774.390661137</v>
      </c>
      <c r="N46" s="155" t="n">
        <f aca="false">SUM(low_v5_m!C34:J34)</f>
        <v>3690382.16549956</v>
      </c>
      <c r="O46" s="5"/>
      <c r="P46" s="5"/>
      <c r="Q46" s="8" t="n">
        <f aca="false">I46*5.5017049523</f>
        <v>104814597.733757</v>
      </c>
      <c r="R46" s="8"/>
      <c r="S46" s="8"/>
      <c r="T46" s="5"/>
      <c r="U46" s="5"/>
      <c r="V46" s="8" t="n">
        <f aca="false">K46*5.5017049523</f>
        <v>2628193.60398549</v>
      </c>
      <c r="W46" s="8" t="n">
        <f aca="false">M46*5.5017049523</f>
        <v>81284.3382675923</v>
      </c>
      <c r="X46" s="8" t="n">
        <f aca="false">N46*5.1890047538+L46*5.5017049523</f>
        <v>23650052.4121964</v>
      </c>
      <c r="Y46" s="8" t="n">
        <f aca="false">N46*5.1890047538</f>
        <v>19149410.6001159</v>
      </c>
      <c r="Z46" s="8" t="n">
        <f aca="false">L46*5.5017049523</f>
        <v>4500641.81208051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20479151.2349912</v>
      </c>
      <c r="G47" s="157" t="n">
        <f aca="false">low_v2_m!E35+temporary_pension_bonus_low!B35</f>
        <v>19640232.0157904</v>
      </c>
      <c r="H47" s="67" t="n">
        <f aca="false">F47-J47</f>
        <v>19958273.2931378</v>
      </c>
      <c r="I47" s="67" t="n">
        <f aca="false">G47-K47</f>
        <v>19134980.4121926</v>
      </c>
      <c r="J47" s="157" t="n">
        <f aca="false">low_v2_m!J35</f>
        <v>520877.941853362</v>
      </c>
      <c r="K47" s="157" t="n">
        <f aca="false">low_v2_m!K35</f>
        <v>505251.603597761</v>
      </c>
      <c r="L47" s="67" t="n">
        <f aca="false">H47-I47</f>
        <v>823292.880945198</v>
      </c>
      <c r="M47" s="67" t="n">
        <f aca="false">J47-K47</f>
        <v>15626.338255601</v>
      </c>
      <c r="N47" s="157" t="n">
        <f aca="false">SUM(low_v5_m!C35:J35)</f>
        <v>3055556.06940099</v>
      </c>
      <c r="O47" s="7"/>
      <c r="P47" s="7"/>
      <c r="Q47" s="67" t="n">
        <f aca="false">I47*5.5017049523</f>
        <v>105275016.495924</v>
      </c>
      <c r="R47" s="67"/>
      <c r="S47" s="67"/>
      <c r="T47" s="7"/>
      <c r="U47" s="7"/>
      <c r="V47" s="67" t="n">
        <f aca="false">K47*5.5017049523</f>
        <v>2779745.24967132</v>
      </c>
      <c r="W47" s="67" t="n">
        <f aca="false">M47*5.5017049523</f>
        <v>85971.502567155</v>
      </c>
      <c r="X47" s="67" t="n">
        <f aca="false">N47*5.1890047538+L47*5.5017049523</f>
        <v>20384809.4899137</v>
      </c>
      <c r="Y47" s="67" t="n">
        <f aca="false">N47*5.1890047538</f>
        <v>15855294.9696242</v>
      </c>
      <c r="Z47" s="67" t="n">
        <f aca="false">L47*5.5017049523</f>
        <v>4529514.52028953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20574362.1271385</v>
      </c>
      <c r="G48" s="157" t="n">
        <f aca="false">low_v2_m!E36+temporary_pension_bonus_low!B36</f>
        <v>19729975.2323896</v>
      </c>
      <c r="H48" s="67" t="n">
        <f aca="false">F48-J48</f>
        <v>20041509.0996202</v>
      </c>
      <c r="I48" s="67" t="n">
        <f aca="false">G48-K48</f>
        <v>19213107.7956969</v>
      </c>
      <c r="J48" s="157" t="n">
        <f aca="false">low_v2_m!J36</f>
        <v>532853.027518291</v>
      </c>
      <c r="K48" s="157" t="n">
        <f aca="false">low_v2_m!K36</f>
        <v>516867.436692742</v>
      </c>
      <c r="L48" s="67" t="n">
        <f aca="false">H48-I48</f>
        <v>828401.30392335</v>
      </c>
      <c r="M48" s="67" t="n">
        <f aca="false">J48-K48</f>
        <v>15985.590825549</v>
      </c>
      <c r="N48" s="157" t="n">
        <f aca="false">SUM(low_v5_m!C36:J36)</f>
        <v>3042966.63285044</v>
      </c>
      <c r="O48" s="7"/>
      <c r="P48" s="7"/>
      <c r="Q48" s="67" t="n">
        <f aca="false">I48*5.5017049523</f>
        <v>105704850.308659</v>
      </c>
      <c r="R48" s="67"/>
      <c r="S48" s="67"/>
      <c r="T48" s="7"/>
      <c r="U48" s="7"/>
      <c r="V48" s="67" t="n">
        <f aca="false">K48*5.5017049523</f>
        <v>2843652.13613507</v>
      </c>
      <c r="W48" s="67" t="n">
        <f aca="false">M48*5.5017049523</f>
        <v>87948.0042103646</v>
      </c>
      <c r="X48" s="67" t="n">
        <f aca="false">N48*5.1890047538+L48*5.5017049523</f>
        <v>20347587.8798026</v>
      </c>
      <c r="Y48" s="67" t="n">
        <f aca="false">N48*5.1890047538</f>
        <v>15789968.3235157</v>
      </c>
      <c r="Z48" s="67" t="n">
        <f aca="false">L48*5.5017049523</f>
        <v>4557619.55628687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20700551.9899129</v>
      </c>
      <c r="G49" s="157" t="n">
        <f aca="false">low_v2_m!E37+temporary_pension_bonus_low!B37</f>
        <v>19849700.8996051</v>
      </c>
      <c r="H49" s="67" t="n">
        <f aca="false">F49-J49</f>
        <v>20137681.9799805</v>
      </c>
      <c r="I49" s="67" t="n">
        <f aca="false">G49-K49</f>
        <v>19303716.9899707</v>
      </c>
      <c r="J49" s="157" t="n">
        <f aca="false">low_v2_m!J37</f>
        <v>562870.00993237</v>
      </c>
      <c r="K49" s="157" t="n">
        <f aca="false">low_v2_m!K37</f>
        <v>545983.909634399</v>
      </c>
      <c r="L49" s="67" t="n">
        <f aca="false">H49-I49</f>
        <v>833964.990009833</v>
      </c>
      <c r="M49" s="67" t="n">
        <f aca="false">J49-K49</f>
        <v>16886.100297971</v>
      </c>
      <c r="N49" s="157" t="n">
        <f aca="false">SUM(low_v5_m!C37:J37)</f>
        <v>3010992.58816543</v>
      </c>
      <c r="O49" s="7"/>
      <c r="P49" s="7"/>
      <c r="Q49" s="67" t="n">
        <f aca="false">I49*5.5017049523</f>
        <v>106203355.361519</v>
      </c>
      <c r="R49" s="67"/>
      <c r="S49" s="67"/>
      <c r="T49" s="7"/>
      <c r="U49" s="7"/>
      <c r="V49" s="67" t="n">
        <f aca="false">K49*5.5017049523</f>
        <v>3003842.37951169</v>
      </c>
      <c r="W49" s="67" t="n">
        <f aca="false">M49*5.5017049523</f>
        <v>92902.3416343818</v>
      </c>
      <c r="X49" s="67" t="n">
        <f aca="false">N49*5.1890047538+L49*5.5017049523</f>
        <v>20212284.1692289</v>
      </c>
      <c r="Y49" s="67" t="n">
        <f aca="false">N49*5.1890047538</f>
        <v>15624054.853647</v>
      </c>
      <c r="Z49" s="67" t="n">
        <f aca="false">L49*5.5017049523</f>
        <v>4588229.31558192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20873247.285457</v>
      </c>
      <c r="G50" s="155" t="n">
        <f aca="false">low_v2_m!E38+temporary_pension_bonus_low!B38</f>
        <v>20014276.026121</v>
      </c>
      <c r="H50" s="8" t="n">
        <f aca="false">F50-J50</f>
        <v>20297460.4200535</v>
      </c>
      <c r="I50" s="8" t="n">
        <f aca="false">G50-K50</f>
        <v>19455762.7666796</v>
      </c>
      <c r="J50" s="155" t="n">
        <f aca="false">low_v2_m!J38</f>
        <v>575786.865403515</v>
      </c>
      <c r="K50" s="155" t="n">
        <f aca="false">low_v2_m!K38</f>
        <v>558513.259441409</v>
      </c>
      <c r="L50" s="8" t="n">
        <f aca="false">H50-I50</f>
        <v>841697.653373893</v>
      </c>
      <c r="M50" s="8" t="n">
        <f aca="false">J50-K50</f>
        <v>17273.605962106</v>
      </c>
      <c r="N50" s="155" t="n">
        <f aca="false">SUM(low_v5_m!C38:J38)</f>
        <v>3656246.60248537</v>
      </c>
      <c r="O50" s="5"/>
      <c r="P50" s="5"/>
      <c r="Q50" s="8" t="n">
        <f aca="false">I50*5.5017049523</f>
        <v>107039866.364215</v>
      </c>
      <c r="R50" s="8"/>
      <c r="S50" s="8"/>
      <c r="T50" s="5"/>
      <c r="U50" s="5"/>
      <c r="V50" s="8" t="n">
        <f aca="false">K50*5.5017049523</f>
        <v>3072775.16539401</v>
      </c>
      <c r="W50" s="8" t="n">
        <f aca="false">M50*5.5017049523</f>
        <v>95034.2834657975</v>
      </c>
      <c r="X50" s="8" t="n">
        <f aca="false">N50*5.1890047538+L50*5.5017049523</f>
        <v>23603053.1492681</v>
      </c>
      <c r="Y50" s="8" t="n">
        <f aca="false">N50*5.1890047538</f>
        <v>18972281.0013617</v>
      </c>
      <c r="Z50" s="8" t="n">
        <f aca="false">L50*5.5017049523</f>
        <v>4630772.14790644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21082553.1073502</v>
      </c>
      <c r="G51" s="157" t="n">
        <f aca="false">low_v2_m!E39+temporary_pension_bonus_low!B39</f>
        <v>20213049.0953304</v>
      </c>
      <c r="H51" s="67" t="n">
        <f aca="false">F51-J51</f>
        <v>20495989.5078371</v>
      </c>
      <c r="I51" s="67" t="n">
        <f aca="false">G51-K51</f>
        <v>19644082.4038027</v>
      </c>
      <c r="J51" s="157" t="n">
        <f aca="false">low_v2_m!J39</f>
        <v>586563.599513119</v>
      </c>
      <c r="K51" s="157" t="n">
        <f aca="false">low_v2_m!K39</f>
        <v>568966.691527725</v>
      </c>
      <c r="L51" s="67" t="n">
        <f aca="false">H51-I51</f>
        <v>851907.104034409</v>
      </c>
      <c r="M51" s="67" t="n">
        <f aca="false">J51-K51</f>
        <v>17596.907985394</v>
      </c>
      <c r="N51" s="157" t="n">
        <f aca="false">SUM(low_v5_m!C39:J39)</f>
        <v>3026709.37068415</v>
      </c>
      <c r="O51" s="7"/>
      <c r="P51" s="7"/>
      <c r="Q51" s="67" t="n">
        <f aca="false">I51*5.5017049523</f>
        <v>108075945.44439</v>
      </c>
      <c r="R51" s="67"/>
      <c r="S51" s="67"/>
      <c r="T51" s="7"/>
      <c r="U51" s="7"/>
      <c r="V51" s="67" t="n">
        <f aca="false">K51*5.5017049523</f>
        <v>3130286.86447183</v>
      </c>
      <c r="W51" s="67" t="n">
        <f aca="false">M51*5.5017049523</f>
        <v>96812.9958084096</v>
      </c>
      <c r="X51" s="67" t="n">
        <f aca="false">N51*5.1890047538+L51*5.5017049523</f>
        <v>20392550.8460167</v>
      </c>
      <c r="Y51" s="67" t="n">
        <f aca="false">N51*5.1890047538</f>
        <v>15705609.3128511</v>
      </c>
      <c r="Z51" s="67" t="n">
        <f aca="false">L51*5.5017049523</f>
        <v>4686941.53316566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21209488.8946246</v>
      </c>
      <c r="G52" s="157" t="n">
        <f aca="false">low_v2_m!E40+temporary_pension_bonus_low!B40</f>
        <v>20334005.3608314</v>
      </c>
      <c r="H52" s="67" t="n">
        <f aca="false">F52-J52</f>
        <v>20598023.5197344</v>
      </c>
      <c r="I52" s="67" t="n">
        <f aca="false">G52-K52</f>
        <v>19740883.947188</v>
      </c>
      <c r="J52" s="157" t="n">
        <f aca="false">low_v2_m!J40</f>
        <v>611465.37489015</v>
      </c>
      <c r="K52" s="157" t="n">
        <f aca="false">low_v2_m!K40</f>
        <v>593121.413643446</v>
      </c>
      <c r="L52" s="67" t="n">
        <f aca="false">H52-I52</f>
        <v>857139.572546497</v>
      </c>
      <c r="M52" s="67" t="n">
        <f aca="false">J52-K52</f>
        <v>18343.961246704</v>
      </c>
      <c r="N52" s="157" t="n">
        <f aca="false">SUM(low_v5_m!C40:J40)</f>
        <v>3022101.52883847</v>
      </c>
      <c r="O52" s="7"/>
      <c r="P52" s="7"/>
      <c r="Q52" s="67" t="n">
        <f aca="false">I52*5.5017049523</f>
        <v>108608518.975024</v>
      </c>
      <c r="R52" s="67"/>
      <c r="S52" s="67"/>
      <c r="T52" s="7"/>
      <c r="U52" s="7"/>
      <c r="V52" s="67" t="n">
        <f aca="false">K52*5.5017049523</f>
        <v>3263179.01875732</v>
      </c>
      <c r="W52" s="67" t="n">
        <f aca="false">M52*5.5017049523</f>
        <v>100923.062435791</v>
      </c>
      <c r="X52" s="67" t="n">
        <f aca="false">N52*5.1890047538+L52*5.5017049523</f>
        <v>20397428.2307004</v>
      </c>
      <c r="Y52" s="67" t="n">
        <f aca="false">N52*5.1890047538</f>
        <v>15681699.199609</v>
      </c>
      <c r="Z52" s="67" t="n">
        <f aca="false">L52*5.5017049523</f>
        <v>4715729.03109137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21399219.3973418</v>
      </c>
      <c r="G53" s="157" t="n">
        <f aca="false">low_v2_m!E41+temporary_pension_bonus_low!B41</f>
        <v>20514997.5503338</v>
      </c>
      <c r="H53" s="67" t="n">
        <f aca="false">F53-J53</f>
        <v>20714475.7378241</v>
      </c>
      <c r="I53" s="67" t="n">
        <f aca="false">G53-K53</f>
        <v>19850796.2006017</v>
      </c>
      <c r="J53" s="157" t="n">
        <f aca="false">low_v2_m!J41</f>
        <v>684743.659517666</v>
      </c>
      <c r="K53" s="157" t="n">
        <f aca="false">low_v2_m!K41</f>
        <v>664201.349732136</v>
      </c>
      <c r="L53" s="67" t="n">
        <f aca="false">H53-I53</f>
        <v>863679.537222467</v>
      </c>
      <c r="M53" s="67" t="n">
        <f aca="false">J53-K53</f>
        <v>20542.30978553</v>
      </c>
      <c r="N53" s="157" t="n">
        <f aca="false">SUM(low_v5_m!C41:J41)</f>
        <v>3018508.07656486</v>
      </c>
      <c r="O53" s="7"/>
      <c r="P53" s="7"/>
      <c r="Q53" s="67" t="n">
        <f aca="false">I53*5.5017049523</f>
        <v>109213223.763948</v>
      </c>
      <c r="R53" s="67"/>
      <c r="S53" s="67"/>
      <c r="T53" s="7"/>
      <c r="U53" s="7"/>
      <c r="V53" s="67" t="n">
        <f aca="false">K53*5.5017049523</f>
        <v>3654239.85514564</v>
      </c>
      <c r="W53" s="67" t="n">
        <f aca="false">M53*5.5017049523</f>
        <v>113017.727478731</v>
      </c>
      <c r="X53" s="67" t="n">
        <f aca="false">N53*5.1890047538+L53*5.5017049523</f>
        <v>20414762.7458157</v>
      </c>
      <c r="Y53" s="67" t="n">
        <f aca="false">N53*5.1890047538</f>
        <v>15663052.7586787</v>
      </c>
      <c r="Z53" s="67" t="n">
        <f aca="false">L53*5.5017049523</f>
        <v>4751709.98713702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21593723.615273</v>
      </c>
      <c r="G54" s="155" t="n">
        <f aca="false">low_v2_m!E42+temporary_pension_bonus_low!B42</f>
        <v>20699213.5792899</v>
      </c>
      <c r="H54" s="8" t="n">
        <f aca="false">F54-J54</f>
        <v>20838337.0253382</v>
      </c>
      <c r="I54" s="8" t="n">
        <f aca="false">G54-K54</f>
        <v>19966488.5870532</v>
      </c>
      <c r="J54" s="155" t="n">
        <f aca="false">low_v2_m!J42</f>
        <v>755386.589934761</v>
      </c>
      <c r="K54" s="155" t="n">
        <f aca="false">low_v2_m!K42</f>
        <v>732724.992236719</v>
      </c>
      <c r="L54" s="8" t="n">
        <f aca="false">H54-I54</f>
        <v>871848.438285057</v>
      </c>
      <c r="M54" s="8" t="n">
        <f aca="false">J54-K54</f>
        <v>22661.5976980421</v>
      </c>
      <c r="N54" s="155" t="n">
        <f aca="false">SUM(low_v5_m!C42:J42)</f>
        <v>3671289.52386024</v>
      </c>
      <c r="O54" s="5"/>
      <c r="P54" s="5"/>
      <c r="Q54" s="8" t="n">
        <f aca="false">I54*5.5017049523</f>
        <v>109849729.139432</v>
      </c>
      <c r="R54" s="8"/>
      <c r="S54" s="8"/>
      <c r="T54" s="5"/>
      <c r="U54" s="5"/>
      <c r="V54" s="8" t="n">
        <f aca="false">K54*5.5017049523</f>
        <v>4031236.71846274</v>
      </c>
      <c r="W54" s="8" t="n">
        <f aca="false">M54*5.5017049523</f>
        <v>124677.424282348</v>
      </c>
      <c r="X54" s="8" t="n">
        <f aca="false">N54*5.1890047538+L54*5.5017049523</f>
        <v>23846991.6624548</v>
      </c>
      <c r="Y54" s="8" t="n">
        <f aca="false">N54*5.1890047538</f>
        <v>19050338.7918869</v>
      </c>
      <c r="Z54" s="8" t="n">
        <f aca="false">L54*5.5017049523</f>
        <v>4796652.87056792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21821406.7808318</v>
      </c>
      <c r="G55" s="157" t="n">
        <f aca="false">low_v2_m!E43+temporary_pension_bonus_low!B43</f>
        <v>20916658.630881</v>
      </c>
      <c r="H55" s="67" t="n">
        <f aca="false">F55-J55</f>
        <v>20969782.011821</v>
      </c>
      <c r="I55" s="67" t="n">
        <f aca="false">G55-K55</f>
        <v>20090582.6049405</v>
      </c>
      <c r="J55" s="157" t="n">
        <f aca="false">low_v2_m!J43</f>
        <v>851624.769010829</v>
      </c>
      <c r="K55" s="157" t="n">
        <f aca="false">low_v2_m!K43</f>
        <v>826076.025940504</v>
      </c>
      <c r="L55" s="67" t="n">
        <f aca="false">H55-I55</f>
        <v>879199.406880472</v>
      </c>
      <c r="M55" s="67" t="n">
        <f aca="false">J55-K55</f>
        <v>25548.743070325</v>
      </c>
      <c r="N55" s="157" t="n">
        <f aca="false">SUM(low_v5_m!C43:J43)</f>
        <v>3070472.95990134</v>
      </c>
      <c r="O55" s="7"/>
      <c r="P55" s="7"/>
      <c r="Q55" s="67" t="n">
        <f aca="false">I55*5.5017049523</f>
        <v>110532457.812193</v>
      </c>
      <c r="R55" s="67"/>
      <c r="S55" s="67"/>
      <c r="T55" s="7"/>
      <c r="U55" s="7"/>
      <c r="V55" s="67" t="n">
        <f aca="false">K55*5.5017049523</f>
        <v>4544826.56289317</v>
      </c>
      <c r="W55" s="67" t="n">
        <f aca="false">M55*5.5017049523</f>
        <v>140561.646275047</v>
      </c>
      <c r="X55" s="67" t="n">
        <f aca="false">N55*5.1890047538+L55*5.5017049523</f>
        <v>20769794.5162359</v>
      </c>
      <c r="Y55" s="67" t="n">
        <f aca="false">N55*5.1890047538</f>
        <v>15932698.7853424</v>
      </c>
      <c r="Z55" s="67" t="n">
        <f aca="false">L55*5.5017049523</f>
        <v>4837095.73089352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22044655.1789647</v>
      </c>
      <c r="G56" s="157" t="n">
        <f aca="false">low_v2_m!E44+temporary_pension_bonus_low!B44</f>
        <v>21129359.1283617</v>
      </c>
      <c r="H56" s="67" t="n">
        <f aca="false">F56-J56</f>
        <v>21133188.0825305</v>
      </c>
      <c r="I56" s="67" t="n">
        <f aca="false">G56-K56</f>
        <v>20245236.0448205</v>
      </c>
      <c r="J56" s="157" t="n">
        <f aca="false">low_v2_m!J44</f>
        <v>911467.096434199</v>
      </c>
      <c r="K56" s="157" t="n">
        <f aca="false">low_v2_m!K44</f>
        <v>884123.083541173</v>
      </c>
      <c r="L56" s="67" t="n">
        <f aca="false">H56-I56</f>
        <v>887952.037709978</v>
      </c>
      <c r="M56" s="67" t="n">
        <f aca="false">J56-K56</f>
        <v>27344.012893026</v>
      </c>
      <c r="N56" s="157" t="n">
        <f aca="false">SUM(low_v5_m!C44:J44)</f>
        <v>3088065.37237008</v>
      </c>
      <c r="O56" s="7"/>
      <c r="P56" s="7"/>
      <c r="Q56" s="67" t="n">
        <f aca="false">I56*5.5017049523</f>
        <v>111383315.408272</v>
      </c>
      <c r="R56" s="67"/>
      <c r="S56" s="67"/>
      <c r="T56" s="7"/>
      <c r="U56" s="7"/>
      <c r="V56" s="67" t="n">
        <f aca="false">K56*5.5017049523</f>
        <v>4864184.34716122</v>
      </c>
      <c r="W56" s="67" t="n">
        <f aca="false">M56*5.5017049523</f>
        <v>150438.691149316</v>
      </c>
      <c r="X56" s="67" t="n">
        <f aca="false">N56*5.1890047538+L56*5.5017049523</f>
        <v>20909236.0205474</v>
      </c>
      <c r="Y56" s="67" t="n">
        <f aca="false">N56*5.1890047538</f>
        <v>16023985.8972735</v>
      </c>
      <c r="Z56" s="67" t="n">
        <f aca="false">L56*5.5017049523</f>
        <v>4885250.12327386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22306225.5259093</v>
      </c>
      <c r="G57" s="157" t="n">
        <f aca="false">low_v2_m!E45+temporary_pension_bonus_low!B45</f>
        <v>21378322.2285694</v>
      </c>
      <c r="H57" s="67" t="n">
        <f aca="false">F57-J57</f>
        <v>21308099.0017908</v>
      </c>
      <c r="I57" s="67" t="n">
        <f aca="false">G57-K57</f>
        <v>20410139.5001745</v>
      </c>
      <c r="J57" s="157" t="n">
        <f aca="false">low_v2_m!J45</f>
        <v>998126.524118459</v>
      </c>
      <c r="K57" s="157" t="n">
        <f aca="false">low_v2_m!K45</f>
        <v>968182.728394906</v>
      </c>
      <c r="L57" s="67" t="n">
        <f aca="false">H57-I57</f>
        <v>897959.501616348</v>
      </c>
      <c r="M57" s="67" t="n">
        <f aca="false">J57-K57</f>
        <v>29943.7957235529</v>
      </c>
      <c r="N57" s="157" t="n">
        <f aca="false">SUM(low_v5_m!C45:J45)</f>
        <v>3060031.77756087</v>
      </c>
      <c r="O57" s="7"/>
      <c r="P57" s="7"/>
      <c r="Q57" s="67" t="n">
        <f aca="false">I57*5.5017049523</f>
        <v>112290565.565244</v>
      </c>
      <c r="R57" s="67"/>
      <c r="S57" s="67"/>
      <c r="T57" s="7"/>
      <c r="U57" s="7"/>
      <c r="V57" s="67" t="n">
        <f aca="false">K57*5.5017049523</f>
        <v>5326655.71154158</v>
      </c>
      <c r="W57" s="67" t="n">
        <f aca="false">M57*5.5017049523</f>
        <v>164741.929222931</v>
      </c>
      <c r="X57" s="67" t="n">
        <f aca="false">N57*5.1890047538+L57*5.5017049523</f>
        <v>20818827.6775499</v>
      </c>
      <c r="Y57" s="67" t="n">
        <f aca="false">N57*5.1890047538</f>
        <v>15878519.4405424</v>
      </c>
      <c r="Z57" s="67" t="n">
        <f aca="false">L57*5.5017049523</f>
        <v>4940308.2370075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22480568.5245466</v>
      </c>
      <c r="G58" s="155" t="n">
        <f aca="false">low_v2_m!E46+temporary_pension_bonus_low!B46</f>
        <v>21544102.9160387</v>
      </c>
      <c r="H58" s="8" t="n">
        <f aca="false">F58-J58</f>
        <v>21410086.6380046</v>
      </c>
      <c r="I58" s="8" t="n">
        <f aca="false">G58-K58</f>
        <v>20505735.4860929</v>
      </c>
      <c r="J58" s="155" t="n">
        <f aca="false">low_v2_m!J46</f>
        <v>1070481.88654204</v>
      </c>
      <c r="K58" s="155" t="n">
        <f aca="false">low_v2_m!K46</f>
        <v>1038367.42994578</v>
      </c>
      <c r="L58" s="8" t="n">
        <f aca="false">H58-I58</f>
        <v>904351.151911642</v>
      </c>
      <c r="M58" s="8" t="n">
        <f aca="false">J58-K58</f>
        <v>32114.45659626</v>
      </c>
      <c r="N58" s="155" t="n">
        <f aca="false">SUM(low_v5_m!C46:J46)</f>
        <v>3766411.27560509</v>
      </c>
      <c r="O58" s="5"/>
      <c r="P58" s="5"/>
      <c r="Q58" s="8" t="n">
        <f aca="false">I58*5.5017049523</f>
        <v>112816506.474391</v>
      </c>
      <c r="R58" s="8"/>
      <c r="S58" s="8"/>
      <c r="T58" s="5"/>
      <c r="U58" s="5"/>
      <c r="V58" s="8" t="n">
        <f aca="false">K58*5.5017049523</f>
        <v>5712791.23163972</v>
      </c>
      <c r="W58" s="8" t="n">
        <f aca="false">M58*5.5017049523</f>
        <v>176684.264896067</v>
      </c>
      <c r="X58" s="8" t="n">
        <f aca="false">N58*5.1890047538+L58*5.5017049523</f>
        <v>24519399.2249712</v>
      </c>
      <c r="Y58" s="8" t="n">
        <f aca="false">N58*5.1890047538</f>
        <v>19543926.0138808</v>
      </c>
      <c r="Z58" s="8" t="n">
        <f aca="false">L58*5.5017049523</f>
        <v>4975473.21109049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22793745.2739603</v>
      </c>
      <c r="G59" s="157" t="n">
        <f aca="false">low_v2_m!E47+temporary_pension_bonus_low!B47</f>
        <v>21843449.0812679</v>
      </c>
      <c r="H59" s="67" t="n">
        <f aca="false">F59-J59</f>
        <v>21612405.6196968</v>
      </c>
      <c r="I59" s="67" t="n">
        <f aca="false">G59-K59</f>
        <v>20697549.6166323</v>
      </c>
      <c r="J59" s="157" t="n">
        <f aca="false">low_v2_m!J47</f>
        <v>1181339.65426347</v>
      </c>
      <c r="K59" s="157" t="n">
        <f aca="false">low_v2_m!K47</f>
        <v>1145899.46463556</v>
      </c>
      <c r="L59" s="67" t="n">
        <f aca="false">H59-I59</f>
        <v>914856.003064487</v>
      </c>
      <c r="M59" s="67" t="n">
        <f aca="false">J59-K59</f>
        <v>35440.18962791</v>
      </c>
      <c r="N59" s="157" t="n">
        <f aca="false">SUM(low_v5_m!C47:J47)</f>
        <v>3156526.03173954</v>
      </c>
      <c r="O59" s="7"/>
      <c r="P59" s="7"/>
      <c r="Q59" s="67" t="n">
        <f aca="false">I59*5.5017049523</f>
        <v>113871811.226301</v>
      </c>
      <c r="R59" s="67"/>
      <c r="S59" s="67"/>
      <c r="T59" s="7"/>
      <c r="U59" s="7"/>
      <c r="V59" s="67" t="n">
        <f aca="false">K59*5.5017049523</f>
        <v>6304400.75942338</v>
      </c>
      <c r="W59" s="67" t="n">
        <f aca="false">M59*5.5017049523</f>
        <v>194981.466786324</v>
      </c>
      <c r="X59" s="67" t="n">
        <f aca="false">N59*5.1890047538+L59*5.5017049523</f>
        <v>21412496.3868912</v>
      </c>
      <c r="Y59" s="67" t="n">
        <f aca="false">N59*5.1890047538</f>
        <v>16379228.5841899</v>
      </c>
      <c r="Z59" s="67" t="n">
        <f aca="false">L59*5.5017049523</f>
        <v>5033267.80270127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23078474.7191081</v>
      </c>
      <c r="G60" s="157" t="n">
        <f aca="false">low_v2_m!E48+temporary_pension_bonus_low!B48</f>
        <v>22115643.5632587</v>
      </c>
      <c r="H60" s="67" t="n">
        <f aca="false">F60-J60</f>
        <v>21828487.4683052</v>
      </c>
      <c r="I60" s="67" t="n">
        <f aca="false">G60-K60</f>
        <v>20903155.9299799</v>
      </c>
      <c r="J60" s="157" t="n">
        <f aca="false">low_v2_m!J48</f>
        <v>1249987.2508029</v>
      </c>
      <c r="K60" s="157" t="n">
        <f aca="false">low_v2_m!K48</f>
        <v>1212487.63327882</v>
      </c>
      <c r="L60" s="67" t="n">
        <f aca="false">H60-I60</f>
        <v>925331.538325321</v>
      </c>
      <c r="M60" s="67" t="n">
        <f aca="false">J60-K60</f>
        <v>37499.61752408</v>
      </c>
      <c r="N60" s="157" t="n">
        <f aca="false">SUM(low_v5_m!C48:J48)</f>
        <v>3170466.78070402</v>
      </c>
      <c r="O60" s="7"/>
      <c r="P60" s="7"/>
      <c r="Q60" s="67" t="n">
        <f aca="false">I60*5.5017049523</f>
        <v>115002996.498669</v>
      </c>
      <c r="R60" s="67"/>
      <c r="S60" s="67"/>
      <c r="T60" s="7"/>
      <c r="U60" s="7"/>
      <c r="V60" s="67" t="n">
        <f aca="false">K60*5.5017049523</f>
        <v>6670749.21661259</v>
      </c>
      <c r="W60" s="67" t="n">
        <f aca="false">M60*5.5017049523</f>
        <v>206311.831441587</v>
      </c>
      <c r="X60" s="67" t="n">
        <f aca="false">N60*5.1890047538+L60*5.5017049523</f>
        <v>21542468.303762</v>
      </c>
      <c r="Y60" s="67" t="n">
        <f aca="false">N60*5.1890047538</f>
        <v>16451567.1968382</v>
      </c>
      <c r="Z60" s="67" t="n">
        <f aca="false">L60*5.5017049523</f>
        <v>5090901.1069238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23235640.0676587</v>
      </c>
      <c r="G61" s="157" t="n">
        <f aca="false">low_v2_m!E49+temporary_pension_bonus_low!B49</f>
        <v>22264852.6275621</v>
      </c>
      <c r="H61" s="67" t="n">
        <f aca="false">F61-J61</f>
        <v>21952393.0820451</v>
      </c>
      <c r="I61" s="67" t="n">
        <f aca="false">G61-K61</f>
        <v>21020103.0515169</v>
      </c>
      <c r="J61" s="157" t="n">
        <f aca="false">low_v2_m!J49</f>
        <v>1283246.98561359</v>
      </c>
      <c r="K61" s="157" t="n">
        <f aca="false">low_v2_m!K49</f>
        <v>1244749.57604518</v>
      </c>
      <c r="L61" s="67" t="n">
        <f aca="false">H61-I61</f>
        <v>932290.030528191</v>
      </c>
      <c r="M61" s="67" t="n">
        <f aca="false">J61-K61</f>
        <v>38497.4095684101</v>
      </c>
      <c r="N61" s="157" t="n">
        <f aca="false">SUM(low_v5_m!C49:J49)</f>
        <v>3105126.15716192</v>
      </c>
      <c r="O61" s="7"/>
      <c r="P61" s="7"/>
      <c r="Q61" s="67" t="n">
        <f aca="false">I61*5.5017049523</f>
        <v>115646405.056387</v>
      </c>
      <c r="R61" s="67"/>
      <c r="S61" s="67"/>
      <c r="T61" s="7"/>
      <c r="U61" s="7"/>
      <c r="V61" s="67" t="n">
        <f aca="false">K61*5.5017049523</f>
        <v>6848244.90690109</v>
      </c>
      <c r="W61" s="67" t="n">
        <f aca="false">M61*5.5017049523</f>
        <v>211801.388873243</v>
      </c>
      <c r="X61" s="67" t="n">
        <f aca="false">N61*5.1890047538+L61*5.5017049523</f>
        <v>21241699.0685988</v>
      </c>
      <c r="Y61" s="67" t="n">
        <f aca="false">N61*5.1890047538</f>
        <v>16112514.3906619</v>
      </c>
      <c r="Z61" s="67" t="n">
        <f aca="false">L61*5.5017049523</f>
        <v>5129184.67793687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23347833.0518026</v>
      </c>
      <c r="G62" s="155" t="n">
        <f aca="false">low_v2_m!E50+temporary_pension_bonus_low!B50</f>
        <v>22371496.8484751</v>
      </c>
      <c r="H62" s="8" t="n">
        <f aca="false">F62-J62</f>
        <v>21977805.6179513</v>
      </c>
      <c r="I62" s="8" t="n">
        <f aca="false">G62-K62</f>
        <v>21042570.2376394</v>
      </c>
      <c r="J62" s="155" t="n">
        <f aca="false">low_v2_m!J50</f>
        <v>1370027.43385127</v>
      </c>
      <c r="K62" s="155" t="n">
        <f aca="false">low_v2_m!K50</f>
        <v>1328926.61083574</v>
      </c>
      <c r="L62" s="8" t="n">
        <f aca="false">H62-I62</f>
        <v>935235.380311973</v>
      </c>
      <c r="M62" s="8" t="n">
        <f aca="false">J62-K62</f>
        <v>41100.8230155299</v>
      </c>
      <c r="N62" s="155" t="n">
        <f aca="false">SUM(low_v5_m!C50:J50)</f>
        <v>3752259.14934726</v>
      </c>
      <c r="O62" s="5"/>
      <c r="P62" s="5"/>
      <c r="Q62" s="8" t="n">
        <f aca="false">I62*5.5017049523</f>
        <v>115770012.885541</v>
      </c>
      <c r="R62" s="8"/>
      <c r="S62" s="8"/>
      <c r="T62" s="5"/>
      <c r="U62" s="5"/>
      <c r="V62" s="8" t="n">
        <f aca="false">K62*5.5017049523</f>
        <v>7311362.11607825</v>
      </c>
      <c r="W62" s="8" t="n">
        <f aca="false">M62*5.5017049523</f>
        <v>226124.601528147</v>
      </c>
      <c r="X62" s="8" t="n">
        <f aca="false">N62*5.1890047538+L62*5.5017049523</f>
        <v>24615879.686881</v>
      </c>
      <c r="Y62" s="8" t="n">
        <f aca="false">N62*5.1890047538</f>
        <v>19470490.5634525</v>
      </c>
      <c r="Z62" s="8" t="n">
        <f aca="false">L62*5.5017049523</f>
        <v>5145389.12342856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23489843.695288</v>
      </c>
      <c r="G63" s="157" t="n">
        <f aca="false">low_v2_m!E51+temporary_pension_bonus_low!B51</f>
        <v>22505981.5700467</v>
      </c>
      <c r="H63" s="67" t="n">
        <f aca="false">F63-J63</f>
        <v>22034496.9752676</v>
      </c>
      <c r="I63" s="67" t="n">
        <f aca="false">G63-K63</f>
        <v>21094295.2516269</v>
      </c>
      <c r="J63" s="157" t="n">
        <f aca="false">low_v2_m!J51</f>
        <v>1455346.7200204</v>
      </c>
      <c r="K63" s="157" t="n">
        <f aca="false">low_v2_m!K51</f>
        <v>1411686.31841978</v>
      </c>
      <c r="L63" s="67" t="n">
        <f aca="false">H63-I63</f>
        <v>940201.72364068</v>
      </c>
      <c r="M63" s="67" t="n">
        <f aca="false">J63-K63</f>
        <v>43660.40160062</v>
      </c>
      <c r="N63" s="157" t="n">
        <f aca="false">SUM(low_v5_m!C51:J51)</f>
        <v>3077872.82797095</v>
      </c>
      <c r="O63" s="7"/>
      <c r="P63" s="7"/>
      <c r="Q63" s="67" t="n">
        <f aca="false">I63*5.5017049523</f>
        <v>116054588.651154</v>
      </c>
      <c r="R63" s="67"/>
      <c r="S63" s="67"/>
      <c r="T63" s="7"/>
      <c r="U63" s="7"/>
      <c r="V63" s="67" t="n">
        <f aca="false">K63*5.5017049523</f>
        <v>7766681.60914426</v>
      </c>
      <c r="W63" s="67" t="n">
        <f aca="false">M63*5.5017049523</f>
        <v>240206.647705538</v>
      </c>
      <c r="X63" s="67" t="n">
        <f aca="false">N63*5.1890047538+L63*5.5017049523</f>
        <v>21143809.215048</v>
      </c>
      <c r="Y63" s="67" t="n">
        <f aca="false">N63*5.1890047538</f>
        <v>15971096.7359331</v>
      </c>
      <c r="Z63" s="67" t="n">
        <f aca="false">L63*5.5017049523</f>
        <v>5172712.47911493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23556956.0919406</v>
      </c>
      <c r="G64" s="157" t="n">
        <f aca="false">low_v2_m!E52+temporary_pension_bonus_low!B52</f>
        <v>22570179.9070351</v>
      </c>
      <c r="H64" s="67" t="n">
        <f aca="false">F64-J64</f>
        <v>22020713.1383603</v>
      </c>
      <c r="I64" s="67" t="n">
        <f aca="false">G64-K64</f>
        <v>21080024.2420622</v>
      </c>
      <c r="J64" s="157" t="n">
        <f aca="false">low_v2_m!J52</f>
        <v>1536242.95358031</v>
      </c>
      <c r="K64" s="157" t="n">
        <f aca="false">low_v2_m!K52</f>
        <v>1490155.6649729</v>
      </c>
      <c r="L64" s="67" t="n">
        <f aca="false">H64-I64</f>
        <v>940688.896298092</v>
      </c>
      <c r="M64" s="67" t="n">
        <f aca="false">J64-K64</f>
        <v>46087.2886074102</v>
      </c>
      <c r="N64" s="157" t="n">
        <f aca="false">SUM(low_v5_m!C52:J52)</f>
        <v>3083163.94586793</v>
      </c>
      <c r="O64" s="7"/>
      <c r="P64" s="7"/>
      <c r="Q64" s="67" t="n">
        <f aca="false">I64*5.5017049523</f>
        <v>115976073.767158</v>
      </c>
      <c r="R64" s="67"/>
      <c r="S64" s="67"/>
      <c r="T64" s="7"/>
      <c r="U64" s="7"/>
      <c r="V64" s="67" t="n">
        <f aca="false">K64*5.5017049523</f>
        <v>8198396.8016793</v>
      </c>
      <c r="W64" s="67" t="n">
        <f aca="false">M64*5.5017049523</f>
        <v>253558.663969468</v>
      </c>
      <c r="X64" s="67" t="n">
        <f aca="false">N64*5.1890047538+L64*5.5017049523</f>
        <v>21173945.1311903</v>
      </c>
      <c r="Y64" s="67" t="n">
        <f aca="false">N64*5.1890047538</f>
        <v>15998552.3718535</v>
      </c>
      <c r="Z64" s="67" t="n">
        <f aca="false">L64*5.5017049523</f>
        <v>5175392.75933683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23772636.0908208</v>
      </c>
      <c r="G65" s="157" t="n">
        <f aca="false">low_v2_m!E53+temporary_pension_bonus_low!B53</f>
        <v>22775939.0687977</v>
      </c>
      <c r="H65" s="67" t="n">
        <f aca="false">F65-J65</f>
        <v>22136381.7366783</v>
      </c>
      <c r="I65" s="67" t="n">
        <f aca="false">G65-K65</f>
        <v>21188772.3452795</v>
      </c>
      <c r="J65" s="157" t="n">
        <f aca="false">low_v2_m!J53</f>
        <v>1636254.35414251</v>
      </c>
      <c r="K65" s="157" t="n">
        <f aca="false">low_v2_m!K53</f>
        <v>1587166.72351824</v>
      </c>
      <c r="L65" s="67" t="n">
        <f aca="false">H65-I65</f>
        <v>947609.391398832</v>
      </c>
      <c r="M65" s="67" t="n">
        <f aca="false">J65-K65</f>
        <v>49087.6306242701</v>
      </c>
      <c r="N65" s="157" t="n">
        <f aca="false">SUM(low_v5_m!C53:J53)</f>
        <v>3017498.26697147</v>
      </c>
      <c r="O65" s="7"/>
      <c r="P65" s="7"/>
      <c r="Q65" s="67" t="n">
        <f aca="false">I65*5.5017049523</f>
        <v>116574373.745181</v>
      </c>
      <c r="R65" s="67"/>
      <c r="S65" s="67"/>
      <c r="T65" s="7"/>
      <c r="U65" s="7"/>
      <c r="V65" s="67" t="n">
        <f aca="false">K65*5.5017049523</f>
        <v>8732123.02290606</v>
      </c>
      <c r="W65" s="67" t="n">
        <f aca="false">M65*5.5017049523</f>
        <v>270065.66050222</v>
      </c>
      <c r="X65" s="67" t="n">
        <f aca="false">N65*5.1890047538+L65*5.5017049523</f>
        <v>20871280.1334032</v>
      </c>
      <c r="Y65" s="67" t="n">
        <f aca="false">N65*5.1890047538</f>
        <v>15657812.8518982</v>
      </c>
      <c r="Z65" s="67" t="n">
        <f aca="false">L65*5.5017049523</f>
        <v>5213467.28150494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24026696.4017716</v>
      </c>
      <c r="G66" s="155" t="n">
        <f aca="false">low_v2_m!E54+temporary_pension_bonus_low!B54</f>
        <v>23017628.2442464</v>
      </c>
      <c r="H66" s="8" t="n">
        <f aca="false">F66-J66</f>
        <v>22312323.4959038</v>
      </c>
      <c r="I66" s="8" t="n">
        <f aca="false">G66-K66</f>
        <v>21354686.5255546</v>
      </c>
      <c r="J66" s="155" t="n">
        <f aca="false">low_v2_m!J54</f>
        <v>1714372.90586784</v>
      </c>
      <c r="K66" s="155" t="n">
        <f aca="false">low_v2_m!K54</f>
        <v>1662941.7186918</v>
      </c>
      <c r="L66" s="8" t="n">
        <f aca="false">H66-I66</f>
        <v>957636.970349159</v>
      </c>
      <c r="M66" s="8" t="n">
        <f aca="false">J66-K66</f>
        <v>51431.1871760399</v>
      </c>
      <c r="N66" s="155" t="n">
        <f aca="false">SUM(low_v5_m!C54:J54)</f>
        <v>3674173.46598555</v>
      </c>
      <c r="O66" s="5"/>
      <c r="P66" s="5"/>
      <c r="Q66" s="8" t="n">
        <f aca="false">I66*5.5017049523</f>
        <v>117487184.612458</v>
      </c>
      <c r="R66" s="8"/>
      <c r="S66" s="8"/>
      <c r="T66" s="5"/>
      <c r="U66" s="5"/>
      <c r="V66" s="8" t="n">
        <f aca="false">K66*5.5017049523</f>
        <v>9149014.68911295</v>
      </c>
      <c r="W66" s="8" t="n">
        <f aca="false">M66*5.5017049523</f>
        <v>282959.217189087</v>
      </c>
      <c r="X66" s="8" t="n">
        <f aca="false">N66*5.1890047538+L66*5.5017049523</f>
        <v>24333939.6435604</v>
      </c>
      <c r="Y66" s="8" t="n">
        <f aca="false">N66*5.1890047538</f>
        <v>19065303.5812848</v>
      </c>
      <c r="Z66" s="8" t="n">
        <f aca="false">L66*5.5017049523</f>
        <v>5268636.06227554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24174327.3703861</v>
      </c>
      <c r="G67" s="157" t="n">
        <f aca="false">low_v2_m!E55+temporary_pension_bonus_low!B55</f>
        <v>23158421.8889008</v>
      </c>
      <c r="H67" s="67" t="n">
        <f aca="false">F67-J67</f>
        <v>22380389.9047432</v>
      </c>
      <c r="I67" s="67" t="n">
        <f aca="false">G67-K67</f>
        <v>21418302.5472271</v>
      </c>
      <c r="J67" s="157" t="n">
        <f aca="false">low_v2_m!J55</f>
        <v>1793937.46564294</v>
      </c>
      <c r="K67" s="157" t="n">
        <f aca="false">low_v2_m!K55</f>
        <v>1740119.34167365</v>
      </c>
      <c r="L67" s="67" t="n">
        <f aca="false">H67-I67</f>
        <v>962087.357516009</v>
      </c>
      <c r="M67" s="67" t="n">
        <f aca="false">J67-K67</f>
        <v>53818.1239692899</v>
      </c>
      <c r="N67" s="157" t="n">
        <f aca="false">SUM(low_v5_m!C55:J55)</f>
        <v>3042241.67402788</v>
      </c>
      <c r="O67" s="7"/>
      <c r="P67" s="7"/>
      <c r="Q67" s="67" t="n">
        <f aca="false">I67*5.5017049523</f>
        <v>117837181.193939</v>
      </c>
      <c r="R67" s="67"/>
      <c r="S67" s="67"/>
      <c r="T67" s="7"/>
      <c r="U67" s="7"/>
      <c r="V67" s="67" t="n">
        <f aca="false">K67*5.5017049523</f>
        <v>9573623.19967894</v>
      </c>
      <c r="W67" s="67" t="n">
        <f aca="false">M67*5.5017049523</f>
        <v>296091.439165338</v>
      </c>
      <c r="X67" s="67" t="n">
        <f aca="false">N67*5.1890047538+L67*5.5017049523</f>
        <v>21079327.2881302</v>
      </c>
      <c r="Y67" s="67" t="n">
        <f aca="false">N67*5.1890047538</f>
        <v>15786206.5087392</v>
      </c>
      <c r="Z67" s="67" t="n">
        <f aca="false">L67*5.5017049523</f>
        <v>5293120.77939105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24234511.038269</v>
      </c>
      <c r="G68" s="157" t="n">
        <f aca="false">low_v2_m!E56+temporary_pension_bonus_low!B56</f>
        <v>23214823.1403474</v>
      </c>
      <c r="H68" s="67" t="n">
        <f aca="false">F68-J68</f>
        <v>22375163.0396795</v>
      </c>
      <c r="I68" s="67" t="n">
        <f aca="false">G68-K68</f>
        <v>21411255.5817156</v>
      </c>
      <c r="J68" s="157" t="n">
        <f aca="false">low_v2_m!J56</f>
        <v>1859347.99858951</v>
      </c>
      <c r="K68" s="157" t="n">
        <f aca="false">low_v2_m!K56</f>
        <v>1803567.55863182</v>
      </c>
      <c r="L68" s="67" t="n">
        <f aca="false">H68-I68</f>
        <v>963907.45796391</v>
      </c>
      <c r="M68" s="67" t="n">
        <f aca="false">J68-K68</f>
        <v>55780.4399576902</v>
      </c>
      <c r="N68" s="157" t="n">
        <f aca="false">SUM(low_v5_m!C56:J56)</f>
        <v>3020046.61091322</v>
      </c>
      <c r="O68" s="7"/>
      <c r="P68" s="7"/>
      <c r="Q68" s="67" t="n">
        <f aca="false">I68*5.5017049523</f>
        <v>117798410.868886</v>
      </c>
      <c r="R68" s="67"/>
      <c r="S68" s="67"/>
      <c r="T68" s="7"/>
      <c r="U68" s="7"/>
      <c r="V68" s="67" t="n">
        <f aca="false">K68*5.5017049523</f>
        <v>9922696.5691323</v>
      </c>
      <c r="W68" s="67" t="n">
        <f aca="false">M68*5.5017049523</f>
        <v>306887.522756697</v>
      </c>
      <c r="X68" s="67" t="n">
        <f aca="false">N68*5.1890047538+L68*5.5017049523</f>
        <v>20974170.6557652</v>
      </c>
      <c r="Y68" s="67" t="n">
        <f aca="false">N68*5.1890047538</f>
        <v>15671036.2207263</v>
      </c>
      <c r="Z68" s="67" t="n">
        <f aca="false">L68*5.5017049523</f>
        <v>5303134.43503895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24362330.9865417</v>
      </c>
      <c r="G69" s="157" t="n">
        <f aca="false">low_v2_m!E57+temporary_pension_bonus_low!B57</f>
        <v>23336585.7128276</v>
      </c>
      <c r="H69" s="67" t="n">
        <f aca="false">F69-J69</f>
        <v>22415866.3867322</v>
      </c>
      <c r="I69" s="67" t="n">
        <f aca="false">G69-K69</f>
        <v>21448515.0510124</v>
      </c>
      <c r="J69" s="157" t="n">
        <f aca="false">low_v2_m!J57</f>
        <v>1946464.59980948</v>
      </c>
      <c r="K69" s="157" t="n">
        <f aca="false">low_v2_m!K57</f>
        <v>1888070.66181519</v>
      </c>
      <c r="L69" s="67" t="n">
        <f aca="false">H69-I69</f>
        <v>967351.335719809</v>
      </c>
      <c r="M69" s="67" t="n">
        <f aca="false">J69-K69</f>
        <v>58393.9379942899</v>
      </c>
      <c r="N69" s="157" t="n">
        <f aca="false">SUM(low_v5_m!C57:J57)</f>
        <v>3031272.51142801</v>
      </c>
      <c r="O69" s="7"/>
      <c r="P69" s="7"/>
      <c r="Q69" s="67" t="n">
        <f aca="false">I69*5.5017049523</f>
        <v>118003401.475636</v>
      </c>
      <c r="R69" s="67"/>
      <c r="S69" s="67"/>
      <c r="T69" s="7"/>
      <c r="U69" s="7"/>
      <c r="V69" s="67" t="n">
        <f aca="false">K69*5.5017049523</f>
        <v>10387607.710401</v>
      </c>
      <c r="W69" s="67" t="n">
        <f aca="false">M69*5.5017049523</f>
        <v>321266.217847484</v>
      </c>
      <c r="X69" s="67" t="n">
        <f aca="false">N69*5.1890047538+L69*5.5017049523</f>
        <v>21051369.1062069</v>
      </c>
      <c r="Y69" s="67" t="n">
        <f aca="false">N69*5.1890047538</f>
        <v>15729287.4718632</v>
      </c>
      <c r="Z69" s="67" t="n">
        <f aca="false">L69*5.5017049523</f>
        <v>5322081.63434369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24559331.4224025</v>
      </c>
      <c r="G70" s="155" t="n">
        <f aca="false">low_v2_m!E58+temporary_pension_bonus_low!B58</f>
        <v>23524530.1907613</v>
      </c>
      <c r="H70" s="8" t="n">
        <f aca="false">F70-J70</f>
        <v>22536997.6673534</v>
      </c>
      <c r="I70" s="8" t="n">
        <f aca="false">G70-K70</f>
        <v>21562866.4483637</v>
      </c>
      <c r="J70" s="155" t="n">
        <f aca="false">low_v2_m!J58</f>
        <v>2022333.7550491</v>
      </c>
      <c r="K70" s="155" t="n">
        <f aca="false">low_v2_m!K58</f>
        <v>1961663.74239762</v>
      </c>
      <c r="L70" s="8" t="n">
        <f aca="false">H70-I70</f>
        <v>974131.218989722</v>
      </c>
      <c r="M70" s="8" t="n">
        <f aca="false">J70-K70</f>
        <v>60670.0126514798</v>
      </c>
      <c r="N70" s="155" t="n">
        <f aca="false">SUM(low_v5_m!C58:J58)</f>
        <v>3624266.95151188</v>
      </c>
      <c r="O70" s="5"/>
      <c r="P70" s="5"/>
      <c r="Q70" s="8" t="n">
        <f aca="false">I70*5.5017049523</f>
        <v>118632529.124746</v>
      </c>
      <c r="R70" s="8"/>
      <c r="S70" s="8"/>
      <c r="T70" s="5"/>
      <c r="U70" s="5"/>
      <c r="V70" s="8" t="n">
        <f aca="false">K70*5.5017049523</f>
        <v>10792495.1262963</v>
      </c>
      <c r="W70" s="8" t="n">
        <f aca="false">M70*5.5017049523</f>
        <v>333788.50906075</v>
      </c>
      <c r="X70" s="8" t="n">
        <f aca="false">N70*5.1890047538+L70*5.5017049523</f>
        <v>24165720.9921412</v>
      </c>
      <c r="Y70" s="8" t="n">
        <f aca="false">N70*5.1890047538</f>
        <v>18806338.4404354</v>
      </c>
      <c r="Z70" s="8" t="n">
        <f aca="false">L70*5.5017049523</f>
        <v>5359382.55170579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24722428.1231522</v>
      </c>
      <c r="G71" s="157" t="n">
        <f aca="false">low_v2_m!E59+temporary_pension_bonus_low!B59</f>
        <v>23680113.7531102</v>
      </c>
      <c r="H71" s="67" t="n">
        <f aca="false">F71-J71</f>
        <v>22673535.1969517</v>
      </c>
      <c r="I71" s="67" t="n">
        <f aca="false">G71-K71</f>
        <v>21692687.6146958</v>
      </c>
      <c r="J71" s="157" t="n">
        <f aca="false">low_v2_m!J59</f>
        <v>2048892.92620045</v>
      </c>
      <c r="K71" s="157" t="n">
        <f aca="false">low_v2_m!K59</f>
        <v>1987426.13841443</v>
      </c>
      <c r="L71" s="67" t="n">
        <f aca="false">H71-I71</f>
        <v>980847.582255982</v>
      </c>
      <c r="M71" s="67" t="n">
        <f aca="false">J71-K71</f>
        <v>61466.78778602</v>
      </c>
      <c r="N71" s="157" t="n">
        <f aca="false">SUM(low_v5_m!C59:J59)</f>
        <v>3009370.90978385</v>
      </c>
      <c r="O71" s="7"/>
      <c r="P71" s="7"/>
      <c r="Q71" s="67" t="n">
        <f aca="false">I71*5.5017049523</f>
        <v>119346766.878469</v>
      </c>
      <c r="R71" s="67"/>
      <c r="S71" s="67"/>
      <c r="T71" s="7"/>
      <c r="U71" s="7"/>
      <c r="V71" s="67" t="n">
        <f aca="false">K71*5.5017049523</f>
        <v>10934232.2280451</v>
      </c>
      <c r="W71" s="67" t="n">
        <f aca="false">M71*5.5017049523</f>
        <v>338172.130764319</v>
      </c>
      <c r="X71" s="67" t="n">
        <f aca="false">N71*5.1890047538+L71*5.5017049523</f>
        <v>21011973.957565</v>
      </c>
      <c r="Y71" s="67" t="n">
        <f aca="false">N71*5.1890047538</f>
        <v>15615639.9568158</v>
      </c>
      <c r="Z71" s="67" t="n">
        <f aca="false">L71*5.5017049523</f>
        <v>5396334.00074922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24843455.5467626</v>
      </c>
      <c r="G72" s="157" t="n">
        <f aca="false">low_v2_m!E60+temporary_pension_bonus_low!B60</f>
        <v>23795911.2086142</v>
      </c>
      <c r="H72" s="67" t="n">
        <f aca="false">F72-J72</f>
        <v>22731626.2235039</v>
      </c>
      <c r="I72" s="67" t="n">
        <f aca="false">G72-K72</f>
        <v>21747436.7650533</v>
      </c>
      <c r="J72" s="157" t="n">
        <f aca="false">low_v2_m!J60</f>
        <v>2111829.3232587</v>
      </c>
      <c r="K72" s="157" t="n">
        <f aca="false">low_v2_m!K60</f>
        <v>2048474.44356094</v>
      </c>
      <c r="L72" s="67" t="n">
        <f aca="false">H72-I72</f>
        <v>984189.458450642</v>
      </c>
      <c r="M72" s="67" t="n">
        <f aca="false">J72-K72</f>
        <v>63354.8796977599</v>
      </c>
      <c r="N72" s="157" t="n">
        <f aca="false">SUM(low_v5_m!C60:J60)</f>
        <v>2961572.96747723</v>
      </c>
      <c r="O72" s="7"/>
      <c r="P72" s="7"/>
      <c r="Q72" s="67" t="n">
        <f aca="false">I72*5.5017049523</f>
        <v>119647980.550125</v>
      </c>
      <c r="R72" s="67"/>
      <c r="S72" s="67"/>
      <c r="T72" s="7"/>
      <c r="U72" s="7"/>
      <c r="V72" s="67" t="n">
        <f aca="false">K72*5.5017049523</f>
        <v>11270101.9907992</v>
      </c>
      <c r="W72" s="67" t="n">
        <f aca="false">M72*5.5017049523</f>
        <v>348559.855385536</v>
      </c>
      <c r="X72" s="67" t="n">
        <f aca="false">N72*5.1890047538+L72*5.5017049523</f>
        <v>20782336.2245243</v>
      </c>
      <c r="Y72" s="67" t="n">
        <f aca="false">N72*5.1890047538</f>
        <v>15367616.2069649</v>
      </c>
      <c r="Z72" s="67" t="n">
        <f aca="false">L72*5.5017049523</f>
        <v>5414720.01755935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24901180.6623842</v>
      </c>
      <c r="G73" s="157" t="n">
        <f aca="false">low_v2_m!E61+temporary_pension_bonus_low!B61</f>
        <v>23851034.3505546</v>
      </c>
      <c r="H73" s="67" t="n">
        <f aca="false">F73-J73</f>
        <v>22720187.9543705</v>
      </c>
      <c r="I73" s="67" t="n">
        <f aca="false">G73-K73</f>
        <v>21735471.4237813</v>
      </c>
      <c r="J73" s="157" t="n">
        <f aca="false">low_v2_m!J61</f>
        <v>2180992.7080137</v>
      </c>
      <c r="K73" s="157" t="n">
        <f aca="false">low_v2_m!K61</f>
        <v>2115562.92677329</v>
      </c>
      <c r="L73" s="67" t="n">
        <f aca="false">H73-I73</f>
        <v>984716.530589193</v>
      </c>
      <c r="M73" s="67" t="n">
        <f aca="false">J73-K73</f>
        <v>65429.7812404097</v>
      </c>
      <c r="N73" s="157" t="n">
        <f aca="false">SUM(low_v5_m!C61:J61)</f>
        <v>2941240.65146649</v>
      </c>
      <c r="O73" s="7"/>
      <c r="P73" s="7"/>
      <c r="Q73" s="67" t="n">
        <f aca="false">I73*5.5017049523</f>
        <v>119582150.772793</v>
      </c>
      <c r="R73" s="67"/>
      <c r="S73" s="67"/>
      <c r="T73" s="7"/>
      <c r="U73" s="7"/>
      <c r="V73" s="67" t="n">
        <f aca="false">K73*5.5017049523</f>
        <v>11639203.0311309</v>
      </c>
      <c r="W73" s="67" t="n">
        <f aca="false">M73*5.5017049523</f>
        <v>359975.351478268</v>
      </c>
      <c r="X73" s="67" t="n">
        <f aca="false">N73*5.1890047538+L73*5.5017049523</f>
        <v>20679731.5354836</v>
      </c>
      <c r="Y73" s="67" t="n">
        <f aca="false">N73*5.1890047538</f>
        <v>15262111.7225294</v>
      </c>
      <c r="Z73" s="67" t="n">
        <f aca="false">L73*5.5017049523</f>
        <v>5417619.81295424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25029093.3425575</v>
      </c>
      <c r="G74" s="155" t="n">
        <f aca="false">low_v2_m!E62+temporary_pension_bonus_low!B62</f>
        <v>23972663.6780704</v>
      </c>
      <c r="H74" s="8" t="n">
        <f aca="false">F74-J74</f>
        <v>22775555.9303823</v>
      </c>
      <c r="I74" s="8" t="n">
        <f aca="false">G74-K74</f>
        <v>21786732.3882604</v>
      </c>
      <c r="J74" s="155" t="n">
        <f aca="false">low_v2_m!J62</f>
        <v>2253537.4121752</v>
      </c>
      <c r="K74" s="155" t="n">
        <f aca="false">low_v2_m!K62</f>
        <v>2185931.28980995</v>
      </c>
      <c r="L74" s="8" t="n">
        <f aca="false">H74-I74</f>
        <v>988823.54212185</v>
      </c>
      <c r="M74" s="8" t="n">
        <f aca="false">J74-K74</f>
        <v>67606.1223652498</v>
      </c>
      <c r="N74" s="155" t="n">
        <f aca="false">SUM(low_v5_m!C62:J62)</f>
        <v>3578604.22694934</v>
      </c>
      <c r="O74" s="5"/>
      <c r="P74" s="5"/>
      <c r="Q74" s="8" t="n">
        <f aca="false">I74*5.5017049523</f>
        <v>119864173.474927</v>
      </c>
      <c r="R74" s="8"/>
      <c r="S74" s="8"/>
      <c r="T74" s="5"/>
      <c r="U74" s="5"/>
      <c r="V74" s="8" t="n">
        <f aca="false">K74*5.5017049523</f>
        <v>12026349.0025349</v>
      </c>
      <c r="W74" s="8" t="n">
        <f aca="false">M74*5.5017049523</f>
        <v>371948.938222695</v>
      </c>
      <c r="X74" s="8" t="n">
        <f aca="false">N74*5.1890047538+L74*5.5017049523</f>
        <v>24009609.7242515</v>
      </c>
      <c r="Y74" s="8" t="n">
        <f aca="false">N74*5.1890047538</f>
        <v>18569394.3456089</v>
      </c>
      <c r="Z74" s="8" t="n">
        <f aca="false">L74*5.5017049523</f>
        <v>5440215.37864261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25178389.7680067</v>
      </c>
      <c r="G75" s="157" t="n">
        <f aca="false">low_v2_m!E63+temporary_pension_bonus_low!B63</f>
        <v>24114588.6646601</v>
      </c>
      <c r="H75" s="67" t="n">
        <f aca="false">F75-J75</f>
        <v>22860173.6617109</v>
      </c>
      <c r="I75" s="67" t="n">
        <f aca="false">G75-K75</f>
        <v>21865919.0415531</v>
      </c>
      <c r="J75" s="157" t="n">
        <f aca="false">low_v2_m!J63</f>
        <v>2318216.10629585</v>
      </c>
      <c r="K75" s="157" t="n">
        <f aca="false">low_v2_m!K63</f>
        <v>2248669.62310698</v>
      </c>
      <c r="L75" s="67" t="n">
        <f aca="false">H75-I75</f>
        <v>994254.62015773</v>
      </c>
      <c r="M75" s="67" t="n">
        <f aca="false">J75-K75</f>
        <v>69546.4831888699</v>
      </c>
      <c r="N75" s="157" t="n">
        <f aca="false">SUM(low_v5_m!C63:J63)</f>
        <v>2973437.0050816</v>
      </c>
      <c r="O75" s="7"/>
      <c r="P75" s="7"/>
      <c r="Q75" s="67" t="n">
        <f aca="false">I75*5.5017049523</f>
        <v>120299835.077504</v>
      </c>
      <c r="R75" s="67"/>
      <c r="S75" s="67"/>
      <c r="T75" s="7"/>
      <c r="U75" s="7"/>
      <c r="V75" s="67" t="n">
        <f aca="false">K75*5.5017049523</f>
        <v>12371516.8015342</v>
      </c>
      <c r="W75" s="67" t="n">
        <f aca="false">M75*5.5017049523</f>
        <v>382624.230975254</v>
      </c>
      <c r="X75" s="67" t="n">
        <f aca="false">N75*5.1890047538+L75*5.5017049523</f>
        <v>20899274.3220622</v>
      </c>
      <c r="Y75" s="67" t="n">
        <f aca="false">N75*5.1890047538</f>
        <v>15429178.7544933</v>
      </c>
      <c r="Z75" s="67" t="n">
        <f aca="false">L75*5.5017049523</f>
        <v>5470095.56756894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25338031.8859908</v>
      </c>
      <c r="G76" s="157" t="n">
        <f aca="false">low_v2_m!E64+temporary_pension_bonus_low!B64</f>
        <v>24265487.4127609</v>
      </c>
      <c r="H76" s="67" t="n">
        <f aca="false">F76-J76</f>
        <v>23021737.8999843</v>
      </c>
      <c r="I76" s="67" t="n">
        <f aca="false">G76-K76</f>
        <v>22018682.2463346</v>
      </c>
      <c r="J76" s="157" t="n">
        <f aca="false">low_v2_m!J64</f>
        <v>2316293.98600648</v>
      </c>
      <c r="K76" s="157" t="n">
        <f aca="false">low_v2_m!K64</f>
        <v>2246805.16642628</v>
      </c>
      <c r="L76" s="67" t="n">
        <f aca="false">H76-I76</f>
        <v>1003055.6536497</v>
      </c>
      <c r="M76" s="67" t="n">
        <f aca="false">J76-K76</f>
        <v>69488.8195802001</v>
      </c>
      <c r="N76" s="157" t="n">
        <f aca="false">SUM(low_v5_m!C64:J64)</f>
        <v>2934073.06791019</v>
      </c>
      <c r="O76" s="7"/>
      <c r="P76" s="7"/>
      <c r="Q76" s="67" t="n">
        <f aca="false">I76*5.5017049523</f>
        <v>121140293.157779</v>
      </c>
      <c r="R76" s="67"/>
      <c r="S76" s="67"/>
      <c r="T76" s="7"/>
      <c r="U76" s="7"/>
      <c r="V76" s="67" t="n">
        <f aca="false">K76*5.5017049523</f>
        <v>12361259.1109807</v>
      </c>
      <c r="W76" s="67" t="n">
        <f aca="false">M76*5.5017049523</f>
        <v>382306.982813868</v>
      </c>
      <c r="X76" s="67" t="n">
        <f aca="false">N76*5.1890047538+L76*5.5017049523</f>
        <v>20743435.3544996</v>
      </c>
      <c r="Y76" s="67" t="n">
        <f aca="false">N76*5.1890047538</f>
        <v>15224919.0973825</v>
      </c>
      <c r="Z76" s="67" t="n">
        <f aca="false">L76*5.5017049523</f>
        <v>5518516.25711706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25419869.8379463</v>
      </c>
      <c r="G77" s="157" t="n">
        <f aca="false">low_v2_m!E65+temporary_pension_bonus_low!B65</f>
        <v>24342644.1658942</v>
      </c>
      <c r="H77" s="67" t="n">
        <f aca="false">F77-J77</f>
        <v>23068112.4308955</v>
      </c>
      <c r="I77" s="67" t="n">
        <f aca="false">G77-K77</f>
        <v>22061439.4810549</v>
      </c>
      <c r="J77" s="157" t="n">
        <f aca="false">low_v2_m!J65</f>
        <v>2351757.40705084</v>
      </c>
      <c r="K77" s="157" t="n">
        <f aca="false">low_v2_m!K65</f>
        <v>2281204.68483932</v>
      </c>
      <c r="L77" s="67" t="n">
        <f aca="false">H77-I77</f>
        <v>1006672.94984058</v>
      </c>
      <c r="M77" s="67" t="n">
        <f aca="false">J77-K77</f>
        <v>70552.7222115202</v>
      </c>
      <c r="N77" s="157" t="n">
        <f aca="false">SUM(low_v5_m!C65:J65)</f>
        <v>2907930.62087557</v>
      </c>
      <c r="O77" s="7"/>
      <c r="P77" s="7"/>
      <c r="Q77" s="67" t="n">
        <f aca="false">I77*5.5017049523</f>
        <v>121375530.847786</v>
      </c>
      <c r="R77" s="67"/>
      <c r="S77" s="67"/>
      <c r="T77" s="7"/>
      <c r="U77" s="7"/>
      <c r="V77" s="67" t="n">
        <f aca="false">K77*5.5017049523</f>
        <v>12550515.1117904</v>
      </c>
      <c r="W77" s="67" t="n">
        <f aca="false">M77*5.5017049523</f>
        <v>388160.261189367</v>
      </c>
      <c r="X77" s="67" t="n">
        <f aca="false">N77*5.1890047538+L77*5.5017049523</f>
        <v>20627683.3689283</v>
      </c>
      <c r="Y77" s="67" t="n">
        <f aca="false">N77*5.1890047538</f>
        <v>15089265.8154439</v>
      </c>
      <c r="Z77" s="67" t="n">
        <f aca="false">L77*5.5017049523</f>
        <v>5538417.55348436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25593334.5803505</v>
      </c>
      <c r="G78" s="155" t="n">
        <f aca="false">low_v2_m!E66+temporary_pension_bonus_low!B66</f>
        <v>24507975.6035837</v>
      </c>
      <c r="H78" s="8" t="n">
        <f aca="false">F78-J78</f>
        <v>23168077.3126929</v>
      </c>
      <c r="I78" s="8" t="n">
        <f aca="false">G78-K78</f>
        <v>22155476.0539559</v>
      </c>
      <c r="J78" s="155" t="n">
        <f aca="false">low_v2_m!J66</f>
        <v>2425257.26765756</v>
      </c>
      <c r="K78" s="155" t="n">
        <f aca="false">low_v2_m!K66</f>
        <v>2352499.54962784</v>
      </c>
      <c r="L78" s="8" t="n">
        <f aca="false">H78-I78</f>
        <v>1012601.25873708</v>
      </c>
      <c r="M78" s="8" t="n">
        <f aca="false">J78-K78</f>
        <v>72757.7180297198</v>
      </c>
      <c r="N78" s="155" t="n">
        <f aca="false">SUM(low_v5_m!C66:J66)</f>
        <v>3518685.01354869</v>
      </c>
      <c r="O78" s="5"/>
      <c r="P78" s="5"/>
      <c r="Q78" s="8" t="n">
        <f aca="false">I78*5.5017049523</f>
        <v>121892892.326613</v>
      </c>
      <c r="R78" s="8"/>
      <c r="S78" s="8"/>
      <c r="T78" s="5"/>
      <c r="U78" s="5"/>
      <c r="V78" s="8" t="n">
        <f aca="false">K78*5.5017049523</f>
        <v>12942758.422471</v>
      </c>
      <c r="W78" s="8" t="n">
        <f aca="false">M78*5.5017049523</f>
        <v>400291.497602156</v>
      </c>
      <c r="X78" s="8" t="n">
        <f aca="false">N78*5.1890047538+L78*5.5017049523</f>
        <v>23829506.622328</v>
      </c>
      <c r="Y78" s="8" t="n">
        <f aca="false">N78*5.1890047538</f>
        <v>18258473.262429</v>
      </c>
      <c r="Z78" s="8" t="n">
        <f aca="false">L78*5.5017049523</f>
        <v>5571033.35989901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25697084.5743202</v>
      </c>
      <c r="G79" s="157" t="n">
        <f aca="false">low_v2_m!E67+temporary_pension_bonus_low!B67</f>
        <v>24606602.2178109</v>
      </c>
      <c r="H79" s="67" t="n">
        <f aca="false">F79-J79</f>
        <v>23196690.5561422</v>
      </c>
      <c r="I79" s="67" t="n">
        <f aca="false">G79-K79</f>
        <v>22181220.0201782</v>
      </c>
      <c r="J79" s="157" t="n">
        <f aca="false">low_v2_m!J67</f>
        <v>2500394.01817801</v>
      </c>
      <c r="K79" s="157" t="n">
        <f aca="false">low_v2_m!K67</f>
        <v>2425382.19763267</v>
      </c>
      <c r="L79" s="67" t="n">
        <f aca="false">H79-I79</f>
        <v>1015470.53596396</v>
      </c>
      <c r="M79" s="67" t="n">
        <f aca="false">J79-K79</f>
        <v>75011.82054534</v>
      </c>
      <c r="N79" s="157" t="n">
        <f aca="false">SUM(low_v5_m!C67:J67)</f>
        <v>2933607.45661625</v>
      </c>
      <c r="O79" s="7"/>
      <c r="P79" s="7"/>
      <c r="Q79" s="67" t="n">
        <f aca="false">I79*5.5017049523</f>
        <v>122034528.03307</v>
      </c>
      <c r="R79" s="67"/>
      <c r="S79" s="67"/>
      <c r="T79" s="7"/>
      <c r="U79" s="7"/>
      <c r="V79" s="67" t="n">
        <f aca="false">K79*5.5017049523</f>
        <v>13343737.2479359</v>
      </c>
      <c r="W79" s="67" t="n">
        <f aca="false">M79*5.5017049523</f>
        <v>412692.904575336</v>
      </c>
      <c r="X79" s="67" t="n">
        <f aca="false">N79*5.1890047538+L79*5.5017049523</f>
        <v>20809322.3147925</v>
      </c>
      <c r="Y79" s="67" t="n">
        <f aca="false">N79*5.1890047538</f>
        <v>15222503.0381649</v>
      </c>
      <c r="Z79" s="67" t="n">
        <f aca="false">L79*5.5017049523</f>
        <v>5586819.27662768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25747647.1841522</v>
      </c>
      <c r="G80" s="157" t="n">
        <f aca="false">low_v2_m!E68+temporary_pension_bonus_low!B68</f>
        <v>24654666.8138188</v>
      </c>
      <c r="H80" s="67" t="n">
        <f aca="false">F80-J80</f>
        <v>23199601.9168209</v>
      </c>
      <c r="I80" s="67" t="n">
        <f aca="false">G80-K80</f>
        <v>22183062.9045074</v>
      </c>
      <c r="J80" s="157" t="n">
        <f aca="false">low_v2_m!J68</f>
        <v>2548045.2673313</v>
      </c>
      <c r="K80" s="157" t="n">
        <f aca="false">low_v2_m!K68</f>
        <v>2471603.90931136</v>
      </c>
      <c r="L80" s="67" t="n">
        <f aca="false">H80-I80</f>
        <v>1016539.01231346</v>
      </c>
      <c r="M80" s="67" t="n">
        <f aca="false">J80-K80</f>
        <v>76441.3580199396</v>
      </c>
      <c r="N80" s="157" t="n">
        <f aca="false">SUM(low_v5_m!C68:J68)</f>
        <v>2891025.98225788</v>
      </c>
      <c r="O80" s="7"/>
      <c r="P80" s="7"/>
      <c r="Q80" s="67" t="n">
        <f aca="false">I80*5.5017049523</f>
        <v>122044667.038911</v>
      </c>
      <c r="R80" s="67"/>
      <c r="S80" s="67"/>
      <c r="T80" s="7"/>
      <c r="U80" s="7"/>
      <c r="V80" s="67" t="n">
        <f aca="false">K80*5.5017049523</f>
        <v>13598035.4679824</v>
      </c>
      <c r="W80" s="67" t="n">
        <f aca="false">M80*5.5017049523</f>
        <v>420557.797978839</v>
      </c>
      <c r="X80" s="67" t="n">
        <f aca="false">N80*5.1890047538+L80*5.5017049523</f>
        <v>20594245.2835466</v>
      </c>
      <c r="Y80" s="67" t="n">
        <f aca="false">N80*5.1890047538</f>
        <v>15001547.5652955</v>
      </c>
      <c r="Z80" s="67" t="n">
        <f aca="false">L80*5.5017049523</f>
        <v>5592697.71825113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25870690.2709886</v>
      </c>
      <c r="G81" s="157" t="n">
        <f aca="false">low_v2_m!E69+temporary_pension_bonus_low!B69</f>
        <v>24772012.2239754</v>
      </c>
      <c r="H81" s="67" t="n">
        <f aca="false">F81-J81</f>
        <v>23264418.3503104</v>
      </c>
      <c r="I81" s="67" t="n">
        <f aca="false">G81-K81</f>
        <v>22243928.4609176</v>
      </c>
      <c r="J81" s="157" t="n">
        <f aca="false">low_v2_m!J69</f>
        <v>2606271.9206782</v>
      </c>
      <c r="K81" s="157" t="n">
        <f aca="false">low_v2_m!K69</f>
        <v>2528083.76305785</v>
      </c>
      <c r="L81" s="67" t="n">
        <f aca="false">H81-I81</f>
        <v>1020489.88939285</v>
      </c>
      <c r="M81" s="67" t="n">
        <f aca="false">J81-K81</f>
        <v>78188.1576203504</v>
      </c>
      <c r="N81" s="157" t="n">
        <f aca="false">SUM(low_v5_m!C69:J69)</f>
        <v>2840789.81542182</v>
      </c>
      <c r="O81" s="7"/>
      <c r="P81" s="7"/>
      <c r="Q81" s="67" t="n">
        <f aca="false">I81*5.5017049523</f>
        <v>122379531.372037</v>
      </c>
      <c r="R81" s="67"/>
      <c r="S81" s="67"/>
      <c r="T81" s="7"/>
      <c r="U81" s="7"/>
      <c r="V81" s="67" t="n">
        <f aca="false">K81*5.5017049523</f>
        <v>13908770.9590446</v>
      </c>
      <c r="W81" s="67" t="n">
        <f aca="false">M81*5.5017049523</f>
        <v>430168.173991095</v>
      </c>
      <c r="X81" s="67" t="n">
        <f aca="false">N81*5.1890047538+L81*5.5017049523</f>
        <v>20355306.1350152</v>
      </c>
      <c r="Y81" s="67" t="n">
        <f aca="false">N81*5.1890047538</f>
        <v>14740871.8567705</v>
      </c>
      <c r="Z81" s="67" t="n">
        <f aca="false">L81*5.5017049523</f>
        <v>5614434.27824472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26015207.9945888</v>
      </c>
      <c r="G82" s="155" t="n">
        <f aca="false">low_v2_m!E70+temporary_pension_bonus_low!B70</f>
        <v>24910159.6569409</v>
      </c>
      <c r="H82" s="8" t="n">
        <f aca="false">F82-J82</f>
        <v>23350585.7545662</v>
      </c>
      <c r="I82" s="8" t="n">
        <f aca="false">G82-K82</f>
        <v>22325476.0841189</v>
      </c>
      <c r="J82" s="155" t="n">
        <f aca="false">low_v2_m!J70</f>
        <v>2664622.24002264</v>
      </c>
      <c r="K82" s="155" t="n">
        <f aca="false">low_v2_m!K70</f>
        <v>2584683.57282196</v>
      </c>
      <c r="L82" s="8" t="n">
        <f aca="false">H82-I82</f>
        <v>1025109.67044722</v>
      </c>
      <c r="M82" s="8" t="n">
        <f aca="false">J82-K82</f>
        <v>79938.6672006804</v>
      </c>
      <c r="N82" s="155" t="n">
        <f aca="false">SUM(low_v5_m!C70:J70)</f>
        <v>3397753.29302429</v>
      </c>
      <c r="O82" s="5"/>
      <c r="P82" s="5"/>
      <c r="Q82" s="8" t="n">
        <f aca="false">I82*5.5017049523</f>
        <v>122828182.334452</v>
      </c>
      <c r="R82" s="8"/>
      <c r="S82" s="8"/>
      <c r="T82" s="5"/>
      <c r="U82" s="5"/>
      <c r="V82" s="8" t="n">
        <f aca="false">K82*5.5017049523</f>
        <v>14220166.412723</v>
      </c>
      <c r="W82" s="8" t="n">
        <f aca="false">M82*5.5017049523</f>
        <v>439798.961218245</v>
      </c>
      <c r="X82" s="8" t="n">
        <f aca="false">N82*5.1890047538+L82*5.5017049523</f>
        <v>23270808.9402927</v>
      </c>
      <c r="Y82" s="8" t="n">
        <f aca="false">N82*5.1890047538</f>
        <v>17630957.9897426</v>
      </c>
      <c r="Z82" s="8" t="n">
        <f aca="false">L82*5.5017049523</f>
        <v>5639850.95055009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26160498.7960081</v>
      </c>
      <c r="G83" s="157" t="n">
        <f aca="false">low_v2_m!E71+temporary_pension_bonus_low!B71</f>
        <v>25048065.7466515</v>
      </c>
      <c r="H83" s="67" t="n">
        <f aca="false">F83-J83</f>
        <v>23421982.7807153</v>
      </c>
      <c r="I83" s="67" t="n">
        <f aca="false">G83-K83</f>
        <v>22391705.2118175</v>
      </c>
      <c r="J83" s="157" t="n">
        <f aca="false">low_v2_m!J71</f>
        <v>2738516.0152928</v>
      </c>
      <c r="K83" s="157" t="n">
        <f aca="false">low_v2_m!K71</f>
        <v>2656360.53483402</v>
      </c>
      <c r="L83" s="67" t="n">
        <f aca="false">H83-I83</f>
        <v>1030277.56889782</v>
      </c>
      <c r="M83" s="67" t="n">
        <f aca="false">J83-K83</f>
        <v>82155.4804587802</v>
      </c>
      <c r="N83" s="157" t="n">
        <f aca="false">SUM(low_v5_m!C71:J71)</f>
        <v>2753873.71851842</v>
      </c>
      <c r="O83" s="7"/>
      <c r="P83" s="7"/>
      <c r="Q83" s="67" t="n">
        <f aca="false">I83*5.5017049523</f>
        <v>123192555.454298</v>
      </c>
      <c r="R83" s="67"/>
      <c r="S83" s="67"/>
      <c r="T83" s="7"/>
      <c r="U83" s="7"/>
      <c r="V83" s="67" t="n">
        <f aca="false">K83*5.5017049523</f>
        <v>14614511.9095906</v>
      </c>
      <c r="W83" s="67" t="n">
        <f aca="false">M83*5.5017049523</f>
        <v>451995.213698657</v>
      </c>
      <c r="X83" s="67" t="n">
        <f aca="false">N83*5.1890047538+L83*5.5017049523</f>
        <v>19958147.0198057</v>
      </c>
      <c r="Y83" s="67" t="n">
        <f aca="false">N83*5.1890047538</f>
        <v>14289863.816757</v>
      </c>
      <c r="Z83" s="67" t="n">
        <f aca="false">L83*5.5017049523</f>
        <v>5668283.20304873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26288102.9408038</v>
      </c>
      <c r="G84" s="157" t="n">
        <f aca="false">low_v2_m!E72+temporary_pension_bonus_low!B72</f>
        <v>25168942.2559616</v>
      </c>
      <c r="H84" s="67" t="n">
        <f aca="false">F84-J84</f>
        <v>23433896.8962179</v>
      </c>
      <c r="I84" s="67" t="n">
        <f aca="false">G84-K84</f>
        <v>22400362.3927132</v>
      </c>
      <c r="J84" s="157" t="n">
        <f aca="false">low_v2_m!J72</f>
        <v>2854206.04458592</v>
      </c>
      <c r="K84" s="157" t="n">
        <f aca="false">low_v2_m!K72</f>
        <v>2768579.86324835</v>
      </c>
      <c r="L84" s="67" t="n">
        <f aca="false">H84-I84</f>
        <v>1033534.50350463</v>
      </c>
      <c r="M84" s="67" t="n">
        <f aca="false">J84-K84</f>
        <v>85626.1813375698</v>
      </c>
      <c r="N84" s="157" t="n">
        <f aca="false">SUM(low_v5_m!C72:J72)</f>
        <v>2862918.11514194</v>
      </c>
      <c r="O84" s="7"/>
      <c r="P84" s="7"/>
      <c r="Q84" s="67" t="n">
        <f aca="false">I84*5.5017049523</f>
        <v>123240184.709305</v>
      </c>
      <c r="R84" s="67"/>
      <c r="S84" s="67"/>
      <c r="T84" s="7"/>
      <c r="U84" s="7"/>
      <c r="V84" s="67" t="n">
        <f aca="false">K84*5.5017049523</f>
        <v>15231909.5444715</v>
      </c>
      <c r="W84" s="67" t="n">
        <f aca="false">M84*5.5017049523</f>
        <v>471089.985911446</v>
      </c>
      <c r="X84" s="67" t="n">
        <f aca="false">N84*5.1890047538+L84*5.5017049523</f>
        <v>20541897.605516</v>
      </c>
      <c r="Y84" s="67" t="n">
        <f aca="false">N84*5.1890047538</f>
        <v>14855695.7092117</v>
      </c>
      <c r="Z84" s="67" t="n">
        <f aca="false">L84*5.5017049523</f>
        <v>5686201.89630435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26341210.8586286</v>
      </c>
      <c r="G85" s="157" t="n">
        <f aca="false">low_v2_m!E73+temporary_pension_bonus_low!B73</f>
        <v>25220126.4491205</v>
      </c>
      <c r="H85" s="67" t="n">
        <f aca="false">F85-J85</f>
        <v>23406440.3997255</v>
      </c>
      <c r="I85" s="67" t="n">
        <f aca="false">G85-K85</f>
        <v>22373399.1039845</v>
      </c>
      <c r="J85" s="157" t="n">
        <f aca="false">low_v2_m!J73</f>
        <v>2934770.45890314</v>
      </c>
      <c r="K85" s="157" t="n">
        <f aca="false">low_v2_m!K73</f>
        <v>2846727.34513604</v>
      </c>
      <c r="L85" s="67" t="n">
        <f aca="false">H85-I85</f>
        <v>1033041.295741</v>
      </c>
      <c r="M85" s="67" t="n">
        <f aca="false">J85-K85</f>
        <v>88043.1137671</v>
      </c>
      <c r="N85" s="157" t="n">
        <f aca="false">SUM(low_v5_m!C73:J73)</f>
        <v>2834832.37711052</v>
      </c>
      <c r="O85" s="7"/>
      <c r="P85" s="7"/>
      <c r="Q85" s="67" t="n">
        <f aca="false">I85*5.5017049523</f>
        <v>123091840.650176</v>
      </c>
      <c r="R85" s="67"/>
      <c r="S85" s="67"/>
      <c r="T85" s="7"/>
      <c r="U85" s="7"/>
      <c r="V85" s="67" t="n">
        <f aca="false">K85*5.5017049523</f>
        <v>15661853.9325828</v>
      </c>
      <c r="W85" s="67" t="n">
        <f aca="false">M85*5.5017049523</f>
        <v>484387.235028367</v>
      </c>
      <c r="X85" s="67" t="n">
        <f aca="false">N85*5.1890047538+L85*5.5017049523</f>
        <v>20393447.0937613</v>
      </c>
      <c r="Y85" s="67" t="n">
        <f aca="false">N85*5.1890047538</f>
        <v>14709958.6810526</v>
      </c>
      <c r="Z85" s="67" t="n">
        <f aca="false">L85*5.5017049523</f>
        <v>5683488.41270866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26428793.4047012</v>
      </c>
      <c r="G86" s="155" t="n">
        <f aca="false">low_v2_m!E74+temporary_pension_bonus_low!B74</f>
        <v>25303998.7702439</v>
      </c>
      <c r="H86" s="8" t="n">
        <f aca="false">F86-J86</f>
        <v>23427200.5485238</v>
      </c>
      <c r="I86" s="8" t="n">
        <f aca="false">G86-K86</f>
        <v>22392453.6997518</v>
      </c>
      <c r="J86" s="155" t="n">
        <f aca="false">low_v2_m!J74</f>
        <v>3001592.85617741</v>
      </c>
      <c r="K86" s="155" t="n">
        <f aca="false">low_v2_m!K74</f>
        <v>2911545.07049209</v>
      </c>
      <c r="L86" s="8" t="n">
        <f aca="false">H86-I86</f>
        <v>1034746.84877198</v>
      </c>
      <c r="M86" s="8" t="n">
        <f aca="false">J86-K86</f>
        <v>90047.7856853199</v>
      </c>
      <c r="N86" s="155" t="n">
        <f aca="false">SUM(low_v5_m!C74:J74)</f>
        <v>3447610.49377508</v>
      </c>
      <c r="O86" s="5"/>
      <c r="P86" s="5"/>
      <c r="Q86" s="8" t="n">
        <f aca="false">I86*5.5017049523</f>
        <v>123196673.414073</v>
      </c>
      <c r="R86" s="8"/>
      <c r="S86" s="8"/>
      <c r="T86" s="5"/>
      <c r="U86" s="5"/>
      <c r="V86" s="8" t="n">
        <f aca="false">K86*5.5017049523</f>
        <v>16018461.933171</v>
      </c>
      <c r="W86" s="8" t="n">
        <f aca="false">M86*5.5017049523</f>
        <v>495416.348448574</v>
      </c>
      <c r="X86" s="8" t="n">
        <f aca="false">N86*5.1890047538+L86*5.5017049523</f>
        <v>23582539.1037153</v>
      </c>
      <c r="Y86" s="8" t="n">
        <f aca="false">N86*5.1890047538</f>
        <v>17889667.2414497</v>
      </c>
      <c r="Z86" s="8" t="n">
        <f aca="false">L86*5.5017049523</f>
        <v>5692871.86226561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26514244.1342387</v>
      </c>
      <c r="G87" s="157" t="n">
        <f aca="false">low_v2_m!E75+temporary_pension_bonus_low!B75</f>
        <v>25385967.603689</v>
      </c>
      <c r="H87" s="67" t="n">
        <f aca="false">F87-J87</f>
        <v>23463643.0636722</v>
      </c>
      <c r="I87" s="67" t="n">
        <f aca="false">G87-K87</f>
        <v>22426884.5652395</v>
      </c>
      <c r="J87" s="157" t="n">
        <f aca="false">low_v2_m!J75</f>
        <v>3050601.07056654</v>
      </c>
      <c r="K87" s="157" t="n">
        <f aca="false">low_v2_m!K75</f>
        <v>2959083.03844954</v>
      </c>
      <c r="L87" s="67" t="n">
        <f aca="false">H87-I87</f>
        <v>1036758.4984327</v>
      </c>
      <c r="M87" s="67" t="n">
        <f aca="false">J87-K87</f>
        <v>91518.0321170003</v>
      </c>
      <c r="N87" s="157" t="n">
        <f aca="false">SUM(low_v5_m!C75:J75)</f>
        <v>2788215.8687589</v>
      </c>
      <c r="O87" s="7"/>
      <c r="P87" s="7"/>
      <c r="Q87" s="67" t="n">
        <f aca="false">I87*5.5017049523</f>
        <v>123386101.877238</v>
      </c>
      <c r="R87" s="67"/>
      <c r="S87" s="67"/>
      <c r="T87" s="7"/>
      <c r="U87" s="7"/>
      <c r="V87" s="67" t="n">
        <f aca="false">K87*5.5017049523</f>
        <v>16280001.8069048</v>
      </c>
      <c r="W87" s="67" t="n">
        <f aca="false">M87*5.5017049523</f>
        <v>503505.210522851</v>
      </c>
      <c r="X87" s="67" t="n">
        <f aca="false">N87*5.1890047538+L87*5.5017049523</f>
        <v>20172004.7627769</v>
      </c>
      <c r="Y87" s="67" t="n">
        <f aca="false">N87*5.1890047538</f>
        <v>14468065.3976105</v>
      </c>
      <c r="Z87" s="67" t="n">
        <f aca="false">L87*5.5017049523</f>
        <v>5703939.36516632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26566154.0064839</v>
      </c>
      <c r="G88" s="157" t="n">
        <f aca="false">low_v2_m!E76+temporary_pension_bonus_low!B76</f>
        <v>25436365.5654657</v>
      </c>
      <c r="H88" s="67" t="n">
        <f aca="false">F88-J88</f>
        <v>23458095.8326675</v>
      </c>
      <c r="I88" s="67" t="n">
        <f aca="false">G88-K88</f>
        <v>22421549.1368638</v>
      </c>
      <c r="J88" s="157" t="n">
        <f aca="false">low_v2_m!J76</f>
        <v>3108058.17381643</v>
      </c>
      <c r="K88" s="157" t="n">
        <f aca="false">low_v2_m!K76</f>
        <v>3014816.42860194</v>
      </c>
      <c r="L88" s="67" t="n">
        <f aca="false">H88-I88</f>
        <v>1036546.69580371</v>
      </c>
      <c r="M88" s="67" t="n">
        <f aca="false">J88-K88</f>
        <v>93241.7452144898</v>
      </c>
      <c r="N88" s="157" t="n">
        <f aca="false">SUM(low_v5_m!C76:J76)</f>
        <v>2817879.98142047</v>
      </c>
      <c r="O88" s="7"/>
      <c r="P88" s="7"/>
      <c r="Q88" s="67" t="n">
        <f aca="false">I88*5.5017049523</f>
        <v>123356747.924521</v>
      </c>
      <c r="R88" s="67"/>
      <c r="S88" s="67"/>
      <c r="T88" s="7"/>
      <c r="U88" s="7"/>
      <c r="V88" s="67" t="n">
        <f aca="false">K88*5.5017049523</f>
        <v>16586630.4755147</v>
      </c>
      <c r="W88" s="67" t="n">
        <f aca="false">M88*5.5017049523</f>
        <v>512988.571407653</v>
      </c>
      <c r="X88" s="67" t="n">
        <f aca="false">N88*5.1890047538+L88*5.5017049523</f>
        <v>20324766.7088222</v>
      </c>
      <c r="Y88" s="67" t="n">
        <f aca="false">N88*5.1890047538</f>
        <v>14621992.6192287</v>
      </c>
      <c r="Z88" s="67" t="n">
        <f aca="false">L88*5.5017049523</f>
        <v>5702774.08959347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26672414.9129487</v>
      </c>
      <c r="G89" s="157" t="n">
        <f aca="false">low_v2_m!E77+temporary_pension_bonus_low!B77</f>
        <v>25537028.1203414</v>
      </c>
      <c r="H89" s="67" t="n">
        <f aca="false">F89-J89</f>
        <v>23513838.1139518</v>
      </c>
      <c r="I89" s="67" t="n">
        <f aca="false">G89-K89</f>
        <v>22473208.6253144</v>
      </c>
      <c r="J89" s="157" t="n">
        <f aca="false">low_v2_m!J77</f>
        <v>3158576.7989969</v>
      </c>
      <c r="K89" s="157" t="n">
        <f aca="false">low_v2_m!K77</f>
        <v>3063819.495027</v>
      </c>
      <c r="L89" s="67" t="n">
        <f aca="false">H89-I89</f>
        <v>1040629.4886374</v>
      </c>
      <c r="M89" s="67" t="n">
        <f aca="false">J89-K89</f>
        <v>94757.3039699001</v>
      </c>
      <c r="N89" s="157" t="n">
        <f aca="false">SUM(low_v5_m!C77:J77)</f>
        <v>2794095.10468585</v>
      </c>
      <c r="O89" s="7"/>
      <c r="P89" s="7"/>
      <c r="Q89" s="67" t="n">
        <f aca="false">I89*5.5017049523</f>
        <v>123640963.187963</v>
      </c>
      <c r="R89" s="67"/>
      <c r="S89" s="67"/>
      <c r="T89" s="7"/>
      <c r="U89" s="7"/>
      <c r="V89" s="67" t="n">
        <f aca="false">K89*5.5017049523</f>
        <v>16856230.8887433</v>
      </c>
      <c r="W89" s="67" t="n">
        <f aca="false">M89*5.5017049523</f>
        <v>521326.728517796</v>
      </c>
      <c r="X89" s="67" t="n">
        <f aca="false">N89*5.1890047538+L89*5.5017049523</f>
        <v>20223809.19193</v>
      </c>
      <c r="Y89" s="67" t="n">
        <f aca="false">N89*5.1890047538</f>
        <v>14498572.7807842</v>
      </c>
      <c r="Z89" s="67" t="n">
        <f aca="false">L89*5.5017049523</f>
        <v>5725236.41114582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26778863.1066366</v>
      </c>
      <c r="G90" s="155" t="n">
        <f aca="false">low_v2_m!E78+temporary_pension_bonus_low!B78</f>
        <v>25638767.3798765</v>
      </c>
      <c r="H90" s="8" t="n">
        <f aca="false">F90-J90</f>
        <v>23577181.0702997</v>
      </c>
      <c r="I90" s="8" t="n">
        <f aca="false">G90-K90</f>
        <v>22533135.8046298</v>
      </c>
      <c r="J90" s="155" t="n">
        <f aca="false">low_v2_m!J78</f>
        <v>3201682.03633685</v>
      </c>
      <c r="K90" s="155" t="n">
        <f aca="false">low_v2_m!K78</f>
        <v>3105631.57524674</v>
      </c>
      <c r="L90" s="8" t="n">
        <f aca="false">H90-I90</f>
        <v>1044045.26566999</v>
      </c>
      <c r="M90" s="8" t="n">
        <f aca="false">J90-K90</f>
        <v>96050.4610901098</v>
      </c>
      <c r="N90" s="155" t="n">
        <f aca="false">SUM(low_v5_m!C78:J78)</f>
        <v>3420396.88250543</v>
      </c>
      <c r="O90" s="5"/>
      <c r="P90" s="5"/>
      <c r="Q90" s="8" t="n">
        <f aca="false">I90*5.5017049523</f>
        <v>123970664.84718</v>
      </c>
      <c r="R90" s="8"/>
      <c r="S90" s="8"/>
      <c r="T90" s="5"/>
      <c r="U90" s="5"/>
      <c r="V90" s="8" t="n">
        <f aca="false">K90*5.5017049523</f>
        <v>17086268.6175542</v>
      </c>
      <c r="W90" s="8" t="n">
        <f aca="false">M90*5.5017049523</f>
        <v>528441.297450155</v>
      </c>
      <c r="X90" s="8" t="n">
        <f aca="false">N90*5.1890047538+L90*5.5017049523</f>
        <v>23492484.6917653</v>
      </c>
      <c r="Y90" s="8" t="n">
        <f aca="false">N90*5.1890047538</f>
        <v>17748455.6832034</v>
      </c>
      <c r="Z90" s="8" t="n">
        <f aca="false">L90*5.5017049523</f>
        <v>5744029.00856193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27000597.8948774</v>
      </c>
      <c r="G91" s="157" t="n">
        <f aca="false">low_v2_m!E79+temporary_pension_bonus_low!B79</f>
        <v>25849720.8521522</v>
      </c>
      <c r="H91" s="67" t="n">
        <f aca="false">F91-J91</f>
        <v>23747096.7328555</v>
      </c>
      <c r="I91" s="67" t="n">
        <f aca="false">G91-K91</f>
        <v>22693824.724991</v>
      </c>
      <c r="J91" s="157" t="n">
        <f aca="false">low_v2_m!J79</f>
        <v>3253501.16202188</v>
      </c>
      <c r="K91" s="157" t="n">
        <f aca="false">low_v2_m!K79</f>
        <v>3155896.12716122</v>
      </c>
      <c r="L91" s="67" t="n">
        <f aca="false">H91-I91</f>
        <v>1053272.00786454</v>
      </c>
      <c r="M91" s="67" t="n">
        <f aca="false">J91-K91</f>
        <v>97605.0348606599</v>
      </c>
      <c r="N91" s="157" t="n">
        <f aca="false">SUM(low_v5_m!C79:J79)</f>
        <v>2767865.64432756</v>
      </c>
      <c r="O91" s="7"/>
      <c r="P91" s="7"/>
      <c r="Q91" s="67" t="n">
        <f aca="false">I91*5.5017049523</f>
        <v>124854727.876111</v>
      </c>
      <c r="R91" s="67"/>
      <c r="S91" s="67"/>
      <c r="T91" s="7"/>
      <c r="U91" s="7"/>
      <c r="V91" s="67" t="n">
        <f aca="false">K91*5.5017049523</f>
        <v>17362809.3517473</v>
      </c>
      <c r="W91" s="67" t="n">
        <f aca="false">M91*5.5017049523</f>
        <v>536994.103662306</v>
      </c>
      <c r="X91" s="67" t="n">
        <f aca="false">N91*5.1890047538+L91*5.5017049523</f>
        <v>20157259.8080827</v>
      </c>
      <c r="Y91" s="67" t="n">
        <f aca="false">N91*5.1890047538</f>
        <v>14362467.9862954</v>
      </c>
      <c r="Z91" s="67" t="n">
        <f aca="false">L91*5.5017049523</f>
        <v>5794791.82178732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27080453.8178701</v>
      </c>
      <c r="G92" s="157" t="n">
        <f aca="false">low_v2_m!E80+temporary_pension_bonus_low!B80</f>
        <v>25925271.0394223</v>
      </c>
      <c r="H92" s="67" t="n">
        <f aca="false">F92-J92</f>
        <v>23801139.0523679</v>
      </c>
      <c r="I92" s="67" t="n">
        <f aca="false">G92-K92</f>
        <v>22744335.7168851</v>
      </c>
      <c r="J92" s="157" t="n">
        <f aca="false">low_v2_m!J80</f>
        <v>3279314.76550225</v>
      </c>
      <c r="K92" s="157" t="n">
        <f aca="false">low_v2_m!K80</f>
        <v>3180935.32253719</v>
      </c>
      <c r="L92" s="67" t="n">
        <f aca="false">H92-I92</f>
        <v>1056803.33548274</v>
      </c>
      <c r="M92" s="67" t="n">
        <f aca="false">J92-K92</f>
        <v>98379.44296506</v>
      </c>
      <c r="N92" s="157" t="n">
        <f aca="false">SUM(low_v5_m!C80:J80)</f>
        <v>2802884.0966316</v>
      </c>
      <c r="O92" s="7"/>
      <c r="P92" s="7"/>
      <c r="Q92" s="67" t="n">
        <f aca="false">I92*5.5017049523</f>
        <v>125132624.450361</v>
      </c>
      <c r="R92" s="67"/>
      <c r="S92" s="67"/>
      <c r="T92" s="7"/>
      <c r="U92" s="7"/>
      <c r="V92" s="67" t="n">
        <f aca="false">K92*5.5017049523</f>
        <v>17500567.6169489</v>
      </c>
      <c r="W92" s="67" t="n">
        <f aca="false">M92*5.5017049523</f>
        <v>541254.668565386</v>
      </c>
      <c r="X92" s="67" t="n">
        <f aca="false">N92*5.1890047538+L92*5.5017049523</f>
        <v>20358399.0462043</v>
      </c>
      <c r="Y92" s="67" t="n">
        <f aca="false">N92*5.1890047538</f>
        <v>14544178.9017718</v>
      </c>
      <c r="Z92" s="67" t="n">
        <f aca="false">L92*5.5017049523</f>
        <v>5814220.14443256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27211035.3037058</v>
      </c>
      <c r="G93" s="157" t="n">
        <f aca="false">low_v2_m!E81+temporary_pension_bonus_low!B81</f>
        <v>26049858.1941131</v>
      </c>
      <c r="H93" s="67" t="n">
        <f aca="false">F93-J93</f>
        <v>23891224.7912387</v>
      </c>
      <c r="I93" s="67" t="n">
        <f aca="false">G93-K93</f>
        <v>22829641.99702</v>
      </c>
      <c r="J93" s="157" t="n">
        <f aca="false">low_v2_m!J81</f>
        <v>3319810.51246711</v>
      </c>
      <c r="K93" s="157" t="n">
        <f aca="false">low_v2_m!K81</f>
        <v>3220216.1970931</v>
      </c>
      <c r="L93" s="67" t="n">
        <f aca="false">H93-I93</f>
        <v>1061582.79421869</v>
      </c>
      <c r="M93" s="67" t="n">
        <f aca="false">J93-K93</f>
        <v>99594.3153740102</v>
      </c>
      <c r="N93" s="157" t="n">
        <f aca="false">SUM(low_v5_m!C81:J81)</f>
        <v>2724417.91701039</v>
      </c>
      <c r="O93" s="7"/>
      <c r="P93" s="7"/>
      <c r="Q93" s="67" t="n">
        <f aca="false">I93*5.5017049523</f>
        <v>125601954.434241</v>
      </c>
      <c r="R93" s="67"/>
      <c r="S93" s="67"/>
      <c r="T93" s="7"/>
      <c r="U93" s="7"/>
      <c r="V93" s="67" t="n">
        <f aca="false">K93*5.5017049523</f>
        <v>17716679.3990238</v>
      </c>
      <c r="W93" s="67" t="n">
        <f aca="false">M93*5.5017049523</f>
        <v>547938.53811412</v>
      </c>
      <c r="X93" s="67" t="n">
        <f aca="false">N93*5.1890047538+L93*5.5017049523</f>
        <v>19977532.8389342</v>
      </c>
      <c r="Y93" s="67" t="n">
        <f aca="false">N93*5.1890047538</f>
        <v>14137017.5227048</v>
      </c>
      <c r="Z93" s="67" t="n">
        <f aca="false">L93*5.5017049523</f>
        <v>5840515.31622943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27347434.1971839</v>
      </c>
      <c r="G94" s="155" t="n">
        <f aca="false">low_v2_m!E82+temporary_pension_bonus_low!B82</f>
        <v>26180585.2078532</v>
      </c>
      <c r="H94" s="8" t="n">
        <f aca="false">F94-J94</f>
        <v>23933601.0333474</v>
      </c>
      <c r="I94" s="8" t="n">
        <f aca="false">G94-K94</f>
        <v>22869167.0389318</v>
      </c>
      <c r="J94" s="155" t="n">
        <f aca="false">low_v2_m!J82</f>
        <v>3413833.16383649</v>
      </c>
      <c r="K94" s="155" t="n">
        <f aca="false">low_v2_m!K82</f>
        <v>3311418.1689214</v>
      </c>
      <c r="L94" s="8" t="n">
        <f aca="false">H94-I94</f>
        <v>1064433.99441561</v>
      </c>
      <c r="M94" s="8" t="n">
        <f aca="false">J94-K94</f>
        <v>102414.99491509</v>
      </c>
      <c r="N94" s="155" t="n">
        <f aca="false">SUM(low_v5_m!C82:J82)</f>
        <v>3254567.64214456</v>
      </c>
      <c r="O94" s="5"/>
      <c r="P94" s="5"/>
      <c r="Q94" s="8" t="n">
        <f aca="false">I94*5.5017049523</f>
        <v>125819409.553067</v>
      </c>
      <c r="R94" s="8"/>
      <c r="S94" s="8"/>
      <c r="T94" s="5"/>
      <c r="U94" s="5"/>
      <c r="V94" s="8" t="n">
        <f aca="false">K94*5.5017049523</f>
        <v>18218445.7390911</v>
      </c>
      <c r="W94" s="8" t="n">
        <f aca="false">M94*5.5017049523</f>
        <v>563457.08471413</v>
      </c>
      <c r="X94" s="8" t="n">
        <f aca="false">N94*5.1890047538+L94*5.5017049523</f>
        <v>22744168.7451246</v>
      </c>
      <c r="Y94" s="8" t="n">
        <f aca="false">N94*5.1890047538</f>
        <v>16887966.9666518</v>
      </c>
      <c r="Z94" s="8" t="n">
        <f aca="false">L94*5.5017049523</f>
        <v>5856201.77847282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27512015.9135479</v>
      </c>
      <c r="G95" s="157" t="n">
        <f aca="false">low_v2_m!E83+temporary_pension_bonus_low!B83</f>
        <v>26338255.1633188</v>
      </c>
      <c r="H95" s="67" t="n">
        <f aca="false">F95-J95</f>
        <v>23993896.5254929</v>
      </c>
      <c r="I95" s="67" t="n">
        <f aca="false">G95-K95</f>
        <v>22925679.3569054</v>
      </c>
      <c r="J95" s="157" t="n">
        <f aca="false">low_v2_m!J83</f>
        <v>3518119.38805501</v>
      </c>
      <c r="K95" s="157" t="n">
        <f aca="false">low_v2_m!K83</f>
        <v>3412575.80641336</v>
      </c>
      <c r="L95" s="67" t="n">
        <f aca="false">H95-I95</f>
        <v>1068217.16858745</v>
      </c>
      <c r="M95" s="67" t="n">
        <f aca="false">J95-K95</f>
        <v>105543.58164165</v>
      </c>
      <c r="N95" s="157" t="n">
        <f aca="false">SUM(low_v5_m!C83:J83)</f>
        <v>2747297.98429464</v>
      </c>
      <c r="O95" s="7"/>
      <c r="P95" s="7"/>
      <c r="Q95" s="67" t="n">
        <f aca="false">I95*5.5017049523</f>
        <v>126130323.652729</v>
      </c>
      <c r="R95" s="67"/>
      <c r="S95" s="67"/>
      <c r="T95" s="7"/>
      <c r="U95" s="7"/>
      <c r="V95" s="67" t="n">
        <f aca="false">K95*5.5017049523</f>
        <v>18774985.2142435</v>
      </c>
      <c r="W95" s="67" t="n">
        <f aca="false">M95*5.5017049523</f>
        <v>580669.645801344</v>
      </c>
      <c r="X95" s="67" t="n">
        <f aca="false">N95*5.1890047538+L95*5.5017049523</f>
        <v>20132757.9871595</v>
      </c>
      <c r="Y95" s="67" t="n">
        <f aca="false">N95*5.1890047538</f>
        <v>14255742.3006101</v>
      </c>
      <c r="Z95" s="67" t="n">
        <f aca="false">L95*5.5017049523</f>
        <v>5877015.68654946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27600070.7102014</v>
      </c>
      <c r="G96" s="157" t="n">
        <f aca="false">low_v2_m!E84+temporary_pension_bonus_low!B84</f>
        <v>26421908.6130058</v>
      </c>
      <c r="H96" s="67" t="n">
        <f aca="false">F96-J96</f>
        <v>24057593.1257171</v>
      </c>
      <c r="I96" s="67" t="n">
        <f aca="false">G96-K96</f>
        <v>22985705.356056</v>
      </c>
      <c r="J96" s="157" t="n">
        <f aca="false">low_v2_m!J84</f>
        <v>3542477.58448433</v>
      </c>
      <c r="K96" s="157" t="n">
        <f aca="false">low_v2_m!K84</f>
        <v>3436203.2569498</v>
      </c>
      <c r="L96" s="67" t="n">
        <f aca="false">H96-I96</f>
        <v>1071887.76966107</v>
      </c>
      <c r="M96" s="67" t="n">
        <f aca="false">J96-K96</f>
        <v>106274.32753453</v>
      </c>
      <c r="N96" s="157" t="n">
        <f aca="false">SUM(low_v5_m!C84:J84)</f>
        <v>2727179.40646293</v>
      </c>
      <c r="O96" s="7"/>
      <c r="P96" s="7"/>
      <c r="Q96" s="67" t="n">
        <f aca="false">I96*5.5017049523</f>
        <v>126460568.989522</v>
      </c>
      <c r="R96" s="67"/>
      <c r="S96" s="67"/>
      <c r="T96" s="7"/>
      <c r="U96" s="7"/>
      <c r="V96" s="67" t="n">
        <f aca="false">K96*5.5017049523</f>
        <v>18904976.4758701</v>
      </c>
      <c r="W96" s="67" t="n">
        <f aca="false">M96*5.5017049523</f>
        <v>584689.994099075</v>
      </c>
      <c r="X96" s="67" t="n">
        <f aca="false">N96*5.1890047538+L96*5.5017049523</f>
        <v>20048557.1552557</v>
      </c>
      <c r="Y96" s="67" t="n">
        <f aca="false">N96*5.1890047538</f>
        <v>14151346.9046016</v>
      </c>
      <c r="Z96" s="67" t="n">
        <f aca="false">L96*5.5017049523</f>
        <v>5897210.25065412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27611893.6967143</v>
      </c>
      <c r="G97" s="157" t="n">
        <f aca="false">low_v2_m!E85+temporary_pension_bonus_low!B85</f>
        <v>26433403.3587843</v>
      </c>
      <c r="H97" s="67" t="n">
        <f aca="false">F97-J97</f>
        <v>24012731.3535227</v>
      </c>
      <c r="I97" s="67" t="n">
        <f aca="false">G97-K97</f>
        <v>22942215.8858885</v>
      </c>
      <c r="J97" s="157" t="n">
        <f aca="false">low_v2_m!J85</f>
        <v>3599162.34319158</v>
      </c>
      <c r="K97" s="157" t="n">
        <f aca="false">low_v2_m!K85</f>
        <v>3491187.47289583</v>
      </c>
      <c r="L97" s="67" t="n">
        <f aca="false">H97-I97</f>
        <v>1070515.46763425</v>
      </c>
      <c r="M97" s="67" t="n">
        <f aca="false">J97-K97</f>
        <v>107974.87029575</v>
      </c>
      <c r="N97" s="157" t="n">
        <f aca="false">SUM(low_v5_m!C85:J85)</f>
        <v>2726050.0623499</v>
      </c>
      <c r="O97" s="7"/>
      <c r="P97" s="7"/>
      <c r="Q97" s="67" t="n">
        <f aca="false">I97*5.5017049523</f>
        <v>126221302.756128</v>
      </c>
      <c r="R97" s="67"/>
      <c r="S97" s="67"/>
      <c r="T97" s="7"/>
      <c r="U97" s="7"/>
      <c r="V97" s="67" t="n">
        <f aca="false">K97*5.5017049523</f>
        <v>19207483.4090387</v>
      </c>
      <c r="W97" s="67" t="n">
        <f aca="false">M97*5.5017049523</f>
        <v>594045.878630078</v>
      </c>
      <c r="X97" s="67" t="n">
        <f aca="false">N97*5.1890047538+L97*5.5017049523</f>
        <v>20035146.9824275</v>
      </c>
      <c r="Y97" s="67" t="n">
        <f aca="false">N97*5.1890047538</f>
        <v>14145486.7326304</v>
      </c>
      <c r="Z97" s="67" t="n">
        <f aca="false">L97*5.5017049523</f>
        <v>5889660.24979712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27675969.8902544</v>
      </c>
      <c r="G98" s="155" t="n">
        <f aca="false">low_v2_m!E86+temporary_pension_bonus_low!B86</f>
        <v>26495554.6620496</v>
      </c>
      <c r="H98" s="8" t="n">
        <f aca="false">F98-J98</f>
        <v>23972478.1764713</v>
      </c>
      <c r="I98" s="8" t="n">
        <f aca="false">G98-K98</f>
        <v>22903167.69968</v>
      </c>
      <c r="J98" s="155" t="n">
        <f aca="false">low_v2_m!J86</f>
        <v>3703491.71378306</v>
      </c>
      <c r="K98" s="155" t="n">
        <f aca="false">low_v2_m!K86</f>
        <v>3592386.96236956</v>
      </c>
      <c r="L98" s="8" t="n">
        <f aca="false">H98-I98</f>
        <v>1069310.4767913</v>
      </c>
      <c r="M98" s="8" t="n">
        <f aca="false">J98-K98</f>
        <v>111104.7514135</v>
      </c>
      <c r="N98" s="155" t="n">
        <f aca="false">SUM(low_v5_m!C86:J86)</f>
        <v>3258656.80017123</v>
      </c>
      <c r="O98" s="5"/>
      <c r="P98" s="5"/>
      <c r="Q98" s="8" t="n">
        <f aca="false">I98*5.5017049523</f>
        <v>126006471.156687</v>
      </c>
      <c r="R98" s="8"/>
      <c r="S98" s="8"/>
      <c r="T98" s="5"/>
      <c r="U98" s="5"/>
      <c r="V98" s="8" t="n">
        <f aca="false">K98*5.5017049523</f>
        <v>19764253.1414466</v>
      </c>
      <c r="W98" s="8" t="n">
        <f aca="false">M98*5.5017049523</f>
        <v>611265.561075716</v>
      </c>
      <c r="X98" s="8" t="n">
        <f aca="false">N98*5.1890047538+L98*5.5017049523</f>
        <v>22792216.3728002</v>
      </c>
      <c r="Y98" s="8" t="n">
        <f aca="false">N98*5.1890047538</f>
        <v>16909185.6270912</v>
      </c>
      <c r="Z98" s="8" t="n">
        <f aca="false">L98*5.5017049523</f>
        <v>5883030.74570899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27740336.2616877</v>
      </c>
      <c r="G99" s="157" t="n">
        <f aca="false">low_v2_m!E87+temporary_pension_bonus_low!B87</f>
        <v>26557748.6530321</v>
      </c>
      <c r="H99" s="67" t="n">
        <f aca="false">F99-J99</f>
        <v>23969811.1839379</v>
      </c>
      <c r="I99" s="67" t="n">
        <f aca="false">G99-K99</f>
        <v>22900339.3276148</v>
      </c>
      <c r="J99" s="157" t="n">
        <f aca="false">low_v2_m!J87</f>
        <v>3770525.07774983</v>
      </c>
      <c r="K99" s="157" t="n">
        <f aca="false">low_v2_m!K87</f>
        <v>3657409.32541734</v>
      </c>
      <c r="L99" s="67" t="n">
        <f aca="false">H99-I99</f>
        <v>1069471.85632311</v>
      </c>
      <c r="M99" s="67" t="n">
        <f aca="false">J99-K99</f>
        <v>113115.75233249</v>
      </c>
      <c r="N99" s="157" t="n">
        <f aca="false">SUM(low_v5_m!C87:J87)</f>
        <v>2653447.99865442</v>
      </c>
      <c r="O99" s="7"/>
      <c r="P99" s="7"/>
      <c r="Q99" s="67" t="n">
        <f aca="false">I99*5.5017049523</f>
        <v>125990910.288089</v>
      </c>
      <c r="R99" s="67"/>
      <c r="S99" s="67"/>
      <c r="T99" s="7"/>
      <c r="U99" s="7"/>
      <c r="V99" s="67" t="n">
        <f aca="false">K99*5.5017049523</f>
        <v>20121986.9982368</v>
      </c>
      <c r="W99" s="67" t="n">
        <f aca="false">M99*5.5017049523</f>
        <v>622329.494790803</v>
      </c>
      <c r="X99" s="67" t="n">
        <f aca="false">N99*5.1890047538+L99*5.5017049523</f>
        <v>19652672.8872572</v>
      </c>
      <c r="Y99" s="67" t="n">
        <f aca="false">N99*5.1890047538</f>
        <v>13768754.2789789</v>
      </c>
      <c r="Z99" s="67" t="n">
        <f aca="false">L99*5.5017049523</f>
        <v>5883918.60827832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27721832.1752422</v>
      </c>
      <c r="G100" s="157" t="n">
        <f aca="false">low_v2_m!E88+temporary_pension_bonus_low!B88</f>
        <v>26541304.4002238</v>
      </c>
      <c r="H100" s="67" t="n">
        <f aca="false">F100-J100</f>
        <v>23907722.1002954</v>
      </c>
      <c r="I100" s="67" t="n">
        <f aca="false">G100-K100</f>
        <v>22841617.6275254</v>
      </c>
      <c r="J100" s="157" t="n">
        <f aca="false">low_v2_m!J88</f>
        <v>3814110.07494682</v>
      </c>
      <c r="K100" s="157" t="n">
        <f aca="false">low_v2_m!K88</f>
        <v>3699686.77269842</v>
      </c>
      <c r="L100" s="67" t="n">
        <f aca="false">H100-I100</f>
        <v>1066104.47277</v>
      </c>
      <c r="M100" s="67" t="n">
        <f aca="false">J100-K100</f>
        <v>114423.3022484</v>
      </c>
      <c r="N100" s="157" t="n">
        <f aca="false">SUM(low_v5_m!C88:J88)</f>
        <v>2656725.98962148</v>
      </c>
      <c r="O100" s="7"/>
      <c r="P100" s="7"/>
      <c r="Q100" s="67" t="n">
        <f aca="false">I100*5.5017049523</f>
        <v>125667840.819899</v>
      </c>
      <c r="R100" s="67"/>
      <c r="S100" s="67"/>
      <c r="T100" s="7"/>
      <c r="U100" s="7"/>
      <c r="V100" s="67" t="n">
        <f aca="false">K100*5.5017049523</f>
        <v>20354585.0393137</v>
      </c>
      <c r="W100" s="67" t="n">
        <f aca="false">M100*5.5017049523</f>
        <v>629523.24863854</v>
      </c>
      <c r="X100" s="67" t="n">
        <f aca="false">N100*5.1890047538+L100*5.5017049523</f>
        <v>19651156.0471978</v>
      </c>
      <c r="Y100" s="67" t="n">
        <f aca="false">N100*5.1890047538</f>
        <v>13785763.7896899</v>
      </c>
      <c r="Z100" s="67" t="n">
        <f aca="false">L100*5.5017049523</f>
        <v>5865392.2575079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27889081.2129235</v>
      </c>
      <c r="G101" s="157" t="n">
        <f aca="false">low_v2_m!E89+temporary_pension_bonus_low!B89</f>
        <v>26701016.3939933</v>
      </c>
      <c r="H101" s="67" t="n">
        <f aca="false">F101-J101</f>
        <v>24007697.9121445</v>
      </c>
      <c r="I101" s="67" t="n">
        <f aca="false">G101-K101</f>
        <v>22936074.5922377</v>
      </c>
      <c r="J101" s="157" t="n">
        <f aca="false">low_v2_m!J89</f>
        <v>3881383.300779</v>
      </c>
      <c r="K101" s="157" t="n">
        <f aca="false">low_v2_m!K89</f>
        <v>3764941.80175563</v>
      </c>
      <c r="L101" s="67" t="n">
        <f aca="false">H101-I101</f>
        <v>1071623.31990683</v>
      </c>
      <c r="M101" s="67" t="n">
        <f aca="false">J101-K101</f>
        <v>116441.49902337</v>
      </c>
      <c r="N101" s="157" t="n">
        <f aca="false">SUM(low_v5_m!C89:J89)</f>
        <v>2710481.39750422</v>
      </c>
      <c r="O101" s="7"/>
      <c r="P101" s="7"/>
      <c r="Q101" s="67" t="n">
        <f aca="false">I101*5.5017049523</f>
        <v>126187515.170436</v>
      </c>
      <c r="R101" s="67"/>
      <c r="S101" s="67"/>
      <c r="T101" s="7"/>
      <c r="U101" s="7"/>
      <c r="V101" s="67" t="n">
        <f aca="false">K101*5.5017049523</f>
        <v>20713598.9558402</v>
      </c>
      <c r="W101" s="67" t="n">
        <f aca="false">M101*5.5017049523</f>
        <v>640626.77183011</v>
      </c>
      <c r="X101" s="67" t="n">
        <f aca="false">N101*5.1890047538+L101*5.5017049523</f>
        <v>19960456.1828674</v>
      </c>
      <c r="Y101" s="67" t="n">
        <f aca="false">N101*5.1890047538</f>
        <v>14064700.8567359</v>
      </c>
      <c r="Z101" s="67" t="n">
        <f aca="false">L101*5.5017049523</f>
        <v>5895755.32613158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27935953.1302635</v>
      </c>
      <c r="G102" s="155" t="n">
        <f aca="false">low_v2_m!E90+temporary_pension_bonus_low!B90</f>
        <v>26745733.2821919</v>
      </c>
      <c r="H102" s="8" t="n">
        <f aca="false">F102-J102</f>
        <v>24017001.6304262</v>
      </c>
      <c r="I102" s="8" t="n">
        <f aca="false">G102-K102</f>
        <v>22944350.3273497</v>
      </c>
      <c r="J102" s="155" t="n">
        <f aca="false">low_v2_m!J90</f>
        <v>3918951.4998373</v>
      </c>
      <c r="K102" s="155" t="n">
        <f aca="false">low_v2_m!K90</f>
        <v>3801382.95484218</v>
      </c>
      <c r="L102" s="8" t="n">
        <f aca="false">H102-I102</f>
        <v>1072651.30307648</v>
      </c>
      <c r="M102" s="8" t="n">
        <f aca="false">J102-K102</f>
        <v>117568.54499512</v>
      </c>
      <c r="N102" s="155" t="n">
        <f aca="false">SUM(low_v5_m!C90:J90)</f>
        <v>3252079.76340374</v>
      </c>
      <c r="O102" s="5"/>
      <c r="P102" s="5"/>
      <c r="Q102" s="8" t="n">
        <f aca="false">I102*5.5017049523</f>
        <v>126233045.823286</v>
      </c>
      <c r="R102" s="8"/>
      <c r="S102" s="8"/>
      <c r="T102" s="5"/>
      <c r="U102" s="5"/>
      <c r="V102" s="8" t="n">
        <f aca="false">K102*5.5017049523</f>
        <v>20914087.428244</v>
      </c>
      <c r="W102" s="8" t="n">
        <f aca="false">M102*5.5017049523</f>
        <v>646827.446234356</v>
      </c>
      <c r="X102" s="8" t="n">
        <f aca="false">N102*5.1890047538+L102*5.5017049523</f>
        <v>22776468.3382657</v>
      </c>
      <c r="Y102" s="8" t="n">
        <f aca="false">N102*5.1890047538</f>
        <v>16875057.3520388</v>
      </c>
      <c r="Z102" s="8" t="n">
        <f aca="false">L102*5.5017049523</f>
        <v>5901410.98622692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28060160.9108657</v>
      </c>
      <c r="G103" s="157" t="n">
        <f aca="false">low_v2_m!E91+temporary_pension_bonus_low!B91</f>
        <v>26864736.6146483</v>
      </c>
      <c r="H103" s="67" t="n">
        <f aca="false">F103-J103</f>
        <v>24031619.4681209</v>
      </c>
      <c r="I103" s="67" t="n">
        <f aca="false">G103-K103</f>
        <v>22957051.4151859</v>
      </c>
      <c r="J103" s="157" t="n">
        <f aca="false">low_v2_m!J91</f>
        <v>4028541.44274477</v>
      </c>
      <c r="K103" s="157" t="n">
        <f aca="false">low_v2_m!K91</f>
        <v>3907685.19946243</v>
      </c>
      <c r="L103" s="67" t="n">
        <f aca="false">H103-I103</f>
        <v>1074568.05293506</v>
      </c>
      <c r="M103" s="67" t="n">
        <f aca="false">J103-K103</f>
        <v>120856.24328234</v>
      </c>
      <c r="N103" s="157" t="n">
        <f aca="false">SUM(low_v5_m!C91:J91)</f>
        <v>2694158.67429773</v>
      </c>
      <c r="O103" s="7"/>
      <c r="P103" s="7"/>
      <c r="Q103" s="67" t="n">
        <f aca="false">I103*5.5017049523</f>
        <v>126302923.461134</v>
      </c>
      <c r="R103" s="67"/>
      <c r="S103" s="67"/>
      <c r="T103" s="7"/>
      <c r="U103" s="7"/>
      <c r="V103" s="67" t="n">
        <f aca="false">K103*5.5017049523</f>
        <v>21498931.0139119</v>
      </c>
      <c r="W103" s="67" t="n">
        <f aca="false">M103*5.5017049523</f>
        <v>664915.392182824</v>
      </c>
      <c r="X103" s="67" t="n">
        <f aca="false">N103*5.1890047538+L103*5.5017049523</f>
        <v>19891958.5468386</v>
      </c>
      <c r="Y103" s="67" t="n">
        <f aca="false">N103*5.1890047538</f>
        <v>13980002.1684224</v>
      </c>
      <c r="Z103" s="67" t="n">
        <f aca="false">L103*5.5017049523</f>
        <v>5911956.37841619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28109641.1589498</v>
      </c>
      <c r="G104" s="157" t="n">
        <f aca="false">low_v2_m!E92+temporary_pension_bonus_low!B92</f>
        <v>26912773.945839</v>
      </c>
      <c r="H104" s="67" t="n">
        <f aca="false">F104-J104</f>
        <v>24001331.2646218</v>
      </c>
      <c r="I104" s="67" t="n">
        <f aca="false">G104-K104</f>
        <v>22927713.3483408</v>
      </c>
      <c r="J104" s="157" t="n">
        <f aca="false">low_v2_m!J92</f>
        <v>4108309.89432802</v>
      </c>
      <c r="K104" s="157" t="n">
        <f aca="false">low_v2_m!K92</f>
        <v>3985060.59749818</v>
      </c>
      <c r="L104" s="67" t="n">
        <f aca="false">H104-I104</f>
        <v>1073617.91628096</v>
      </c>
      <c r="M104" s="67" t="n">
        <f aca="false">J104-K104</f>
        <v>123249.29682984</v>
      </c>
      <c r="N104" s="157" t="n">
        <f aca="false">SUM(low_v5_m!C92:J92)</f>
        <v>2728598.7836211</v>
      </c>
      <c r="O104" s="7"/>
      <c r="P104" s="7"/>
      <c r="Q104" s="67" t="n">
        <f aca="false">I104*5.5017049523</f>
        <v>126141514.073482</v>
      </c>
      <c r="R104" s="67"/>
      <c r="S104" s="67"/>
      <c r="T104" s="7"/>
      <c r="U104" s="7"/>
      <c r="V104" s="67" t="n">
        <f aca="false">K104*5.5017049523</f>
        <v>21924627.6244713</v>
      </c>
      <c r="W104" s="67" t="n">
        <f aca="false">M104*5.5017049523</f>
        <v>678081.266736224</v>
      </c>
      <c r="X104" s="67" t="n">
        <f aca="false">N104*5.1890047538+L104*5.5017049523</f>
        <v>20065441.0663037</v>
      </c>
      <c r="Y104" s="67" t="n">
        <f aca="false">N104*5.1890047538</f>
        <v>14158712.0594228</v>
      </c>
      <c r="Z104" s="67" t="n">
        <f aca="false">L104*5.5017049523</f>
        <v>5906729.00688096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28326858.863188</v>
      </c>
      <c r="G105" s="157" t="n">
        <f aca="false">low_v2_m!E93+temporary_pension_bonus_low!B93</f>
        <v>27119948.7524446</v>
      </c>
      <c r="H105" s="67" t="n">
        <f aca="false">F105-J105</f>
        <v>24142633.8254352</v>
      </c>
      <c r="I105" s="67" t="n">
        <f aca="false">G105-K105</f>
        <v>23061250.4658244</v>
      </c>
      <c r="J105" s="157" t="n">
        <f aca="false">low_v2_m!J93</f>
        <v>4184225.03775279</v>
      </c>
      <c r="K105" s="157" t="n">
        <f aca="false">low_v2_m!K93</f>
        <v>4058698.28662021</v>
      </c>
      <c r="L105" s="67" t="n">
        <f aca="false">H105-I105</f>
        <v>1081383.35961082</v>
      </c>
      <c r="M105" s="67" t="n">
        <f aca="false">J105-K105</f>
        <v>125526.75113258</v>
      </c>
      <c r="N105" s="157" t="n">
        <f aca="false">SUM(low_v5_m!C93:J93)</f>
        <v>2671119.55143918</v>
      </c>
      <c r="O105" s="7"/>
      <c r="P105" s="7"/>
      <c r="Q105" s="67" t="n">
        <f aca="false">I105*5.5017049523</f>
        <v>126876195.894057</v>
      </c>
      <c r="R105" s="67"/>
      <c r="S105" s="67"/>
      <c r="T105" s="7"/>
      <c r="U105" s="7"/>
      <c r="V105" s="67" t="n">
        <f aca="false">K105*5.5017049523</f>
        <v>22329760.4633899</v>
      </c>
      <c r="W105" s="67" t="n">
        <f aca="false">M105*5.5017049523</f>
        <v>690611.148352245</v>
      </c>
      <c r="X105" s="67" t="n">
        <f aca="false">N105*5.1890047538+L105*5.5017049523</f>
        <v>19809904.2352917</v>
      </c>
      <c r="Y105" s="67" t="n">
        <f aca="false">N105*5.1890047538</f>
        <v>13860452.050386</v>
      </c>
      <c r="Z105" s="67" t="n">
        <f aca="false">L105*5.5017049523</f>
        <v>5949452.18490567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28361123.7548534</v>
      </c>
      <c r="G106" s="155" t="n">
        <f aca="false">low_v2_m!E94+temporary_pension_bonus_low!B94</f>
        <v>27153936.0628368</v>
      </c>
      <c r="H106" s="8" t="n">
        <f aca="false">F106-J106</f>
        <v>24090638.1647081</v>
      </c>
      <c r="I106" s="8" t="n">
        <f aca="false">G106-K106</f>
        <v>23011565.0403958</v>
      </c>
      <c r="J106" s="155" t="n">
        <f aca="false">low_v2_m!J94</f>
        <v>4270485.59014535</v>
      </c>
      <c r="K106" s="155" t="n">
        <f aca="false">low_v2_m!K94</f>
        <v>4142371.02244099</v>
      </c>
      <c r="L106" s="8" t="n">
        <f aca="false">H106-I106</f>
        <v>1079073.12431224</v>
      </c>
      <c r="M106" s="8" t="n">
        <f aca="false">J106-K106</f>
        <v>128114.56770436</v>
      </c>
      <c r="N106" s="155" t="n">
        <f aca="false">SUM(low_v5_m!C94:J94)</f>
        <v>3284049.17159952</v>
      </c>
      <c r="O106" s="5"/>
      <c r="P106" s="5"/>
      <c r="Q106" s="8" t="n">
        <f aca="false">I106*5.5017049523</f>
        <v>126602841.342919</v>
      </c>
      <c r="R106" s="8"/>
      <c r="S106" s="8"/>
      <c r="T106" s="5"/>
      <c r="U106" s="5"/>
      <c r="V106" s="8" t="n">
        <f aca="false">K106*5.5017049523</f>
        <v>22790103.1684276</v>
      </c>
      <c r="W106" s="8" t="n">
        <f aca="false">M106*5.5017049523</f>
        <v>704848.551600854</v>
      </c>
      <c r="X106" s="8" t="n">
        <f aca="false">N106*5.1890047538+L106*5.5017049523</f>
        <v>22977688.7150653</v>
      </c>
      <c r="Y106" s="8" t="n">
        <f aca="false">N106*5.1890047538</f>
        <v>17040946.7631428</v>
      </c>
      <c r="Z106" s="8" t="n">
        <f aca="false">L106*5.5017049523</f>
        <v>5936741.95192249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28495748.3503815</v>
      </c>
      <c r="G107" s="157" t="n">
        <f aca="false">low_v2_m!E95+temporary_pension_bonus_low!B95</f>
        <v>27282710.3683914</v>
      </c>
      <c r="H107" s="67" t="n">
        <f aca="false">F107-J107</f>
        <v>24184895.5061789</v>
      </c>
      <c r="I107" s="67" t="n">
        <f aca="false">G107-K107</f>
        <v>23101183.1095149</v>
      </c>
      <c r="J107" s="157" t="n">
        <f aca="false">low_v2_m!J95</f>
        <v>4310852.84420257</v>
      </c>
      <c r="K107" s="157" t="n">
        <f aca="false">low_v2_m!K95</f>
        <v>4181527.25887649</v>
      </c>
      <c r="L107" s="67" t="n">
        <f aca="false">H107-I107</f>
        <v>1083712.39666402</v>
      </c>
      <c r="M107" s="67" t="n">
        <f aca="false">J107-K107</f>
        <v>129325.58532608</v>
      </c>
      <c r="N107" s="157" t="n">
        <f aca="false">SUM(low_v5_m!C95:J95)</f>
        <v>2619142.54680188</v>
      </c>
      <c r="O107" s="7"/>
      <c r="P107" s="7"/>
      <c r="Q107" s="67" t="n">
        <f aca="false">I107*5.5017049523</f>
        <v>127095893.517607</v>
      </c>
      <c r="R107" s="67"/>
      <c r="S107" s="67"/>
      <c r="T107" s="7"/>
      <c r="U107" s="7"/>
      <c r="V107" s="67" t="n">
        <f aca="false">K107*5.5017049523</f>
        <v>23005529.2283382</v>
      </c>
      <c r="W107" s="67" t="n">
        <f aca="false">M107*5.5017049523</f>
        <v>711511.213247589</v>
      </c>
      <c r="X107" s="67" t="n">
        <f aca="false">N107*5.1890047538+L107*5.5017049523</f>
        <v>19553008.9858302</v>
      </c>
      <c r="Y107" s="67" t="n">
        <f aca="false">N107*5.1890047538</f>
        <v>13590743.1262348</v>
      </c>
      <c r="Z107" s="67" t="n">
        <f aca="false">L107*5.5017049523</f>
        <v>5962265.85959536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28511753.1424004</v>
      </c>
      <c r="G108" s="157" t="n">
        <f aca="false">low_v2_m!E96+temporary_pension_bonus_low!B96</f>
        <v>27298966.8744782</v>
      </c>
      <c r="H108" s="67" t="n">
        <f aca="false">F108-J108</f>
        <v>24146170.1617057</v>
      </c>
      <c r="I108" s="67" t="n">
        <f aca="false">G108-K108</f>
        <v>23064351.3832044</v>
      </c>
      <c r="J108" s="157" t="n">
        <f aca="false">low_v2_m!J96</f>
        <v>4365582.98069465</v>
      </c>
      <c r="K108" s="157" t="n">
        <f aca="false">low_v2_m!K96</f>
        <v>4234615.49127381</v>
      </c>
      <c r="L108" s="67" t="n">
        <f aca="false">H108-I108</f>
        <v>1081818.77850136</v>
      </c>
      <c r="M108" s="67" t="n">
        <f aca="false">J108-K108</f>
        <v>130967.48942084</v>
      </c>
      <c r="N108" s="157" t="n">
        <f aca="false">SUM(low_v5_m!C96:J96)</f>
        <v>2701503.5280209</v>
      </c>
      <c r="O108" s="7"/>
      <c r="P108" s="7"/>
      <c r="Q108" s="67" t="n">
        <f aca="false">I108*5.5017049523</f>
        <v>126893256.226563</v>
      </c>
      <c r="R108" s="67"/>
      <c r="S108" s="67"/>
      <c r="T108" s="7"/>
      <c r="U108" s="7"/>
      <c r="V108" s="67" t="n">
        <f aca="false">K108*5.5017049523</f>
        <v>23297605.0194274</v>
      </c>
      <c r="W108" s="67" t="n">
        <f aca="false">M108*5.5017049523</f>
        <v>720544.485136931</v>
      </c>
      <c r="X108" s="67" t="n">
        <f aca="false">N108*5.1890047538+L108*5.5017049523</f>
        <v>19969962.38048</v>
      </c>
      <c r="Y108" s="67" t="n">
        <f aca="false">N108*5.1890047538</f>
        <v>14018114.6493079</v>
      </c>
      <c r="Z108" s="67" t="n">
        <f aca="false">L108*5.5017049523</f>
        <v>5951847.73117206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28553065.4089248</v>
      </c>
      <c r="G109" s="157" t="n">
        <f aca="false">low_v2_m!E97+temporary_pension_bonus_low!B97</f>
        <v>27338090.7640238</v>
      </c>
      <c r="H109" s="67" t="n">
        <f aca="false">F109-J109</f>
        <v>24157355.4459736</v>
      </c>
      <c r="I109" s="67" t="n">
        <f aca="false">G109-K109</f>
        <v>23074252.0999611</v>
      </c>
      <c r="J109" s="157" t="n">
        <f aca="false">low_v2_m!J97</f>
        <v>4395709.96295121</v>
      </c>
      <c r="K109" s="157" t="n">
        <f aca="false">low_v2_m!K97</f>
        <v>4263838.66406268</v>
      </c>
      <c r="L109" s="67" t="n">
        <f aca="false">H109-I109</f>
        <v>1083103.34601247</v>
      </c>
      <c r="M109" s="67" t="n">
        <f aca="false">J109-K109</f>
        <v>131871.298888531</v>
      </c>
      <c r="N109" s="157" t="n">
        <f aca="false">SUM(low_v5_m!C97:J97)</f>
        <v>2666225.92689207</v>
      </c>
      <c r="O109" s="7"/>
      <c r="P109" s="7"/>
      <c r="Q109" s="67" t="n">
        <f aca="false">I109*5.5017049523</f>
        <v>126947727.048975</v>
      </c>
      <c r="R109" s="67"/>
      <c r="S109" s="67"/>
      <c r="T109" s="7"/>
      <c r="U109" s="7"/>
      <c r="V109" s="67" t="n">
        <f aca="false">K109*5.5017049523</f>
        <v>23458382.2938819</v>
      </c>
      <c r="W109" s="67" t="n">
        <f aca="false">M109*5.5017049523</f>
        <v>725516.978161262</v>
      </c>
      <c r="X109" s="67" t="n">
        <f aca="false">N109*5.1890047538+L109*5.5017049523</f>
        <v>19793974.0519572</v>
      </c>
      <c r="Y109" s="67" t="n">
        <f aca="false">N109*5.1890047538</f>
        <v>13835059.0093477</v>
      </c>
      <c r="Z109" s="67" t="n">
        <f aca="false">L109*5.5017049523</f>
        <v>5958915.0426095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28729538.3969601</v>
      </c>
      <c r="G110" s="155" t="n">
        <f aca="false">low_v2_m!E98+temporary_pension_bonus_low!B98</f>
        <v>27507359.1462141</v>
      </c>
      <c r="H110" s="8" t="n">
        <f aca="false">F110-J110</f>
        <v>24226100.3822016</v>
      </c>
      <c r="I110" s="8" t="n">
        <f aca="false">G110-K110</f>
        <v>23139024.2718983</v>
      </c>
      <c r="J110" s="155" t="n">
        <f aca="false">low_v2_m!J98</f>
        <v>4503438.01475851</v>
      </c>
      <c r="K110" s="155" t="n">
        <f aca="false">low_v2_m!K98</f>
        <v>4368334.87431576</v>
      </c>
      <c r="L110" s="8" t="n">
        <f aca="false">H110-I110</f>
        <v>1087076.11030325</v>
      </c>
      <c r="M110" s="8" t="n">
        <f aca="false">J110-K110</f>
        <v>135103.14044275</v>
      </c>
      <c r="N110" s="155" t="n">
        <f aca="false">SUM(low_v5_m!C98:J98)</f>
        <v>3288622.09803905</v>
      </c>
      <c r="O110" s="5"/>
      <c r="P110" s="5"/>
      <c r="Q110" s="8" t="n">
        <f aca="false">I110*5.5017049523</f>
        <v>127304084.428093</v>
      </c>
      <c r="R110" s="8"/>
      <c r="S110" s="8"/>
      <c r="T110" s="5"/>
      <c r="U110" s="5"/>
      <c r="V110" s="8" t="n">
        <f aca="false">K110*5.5017049523</f>
        <v>24033289.6113278</v>
      </c>
      <c r="W110" s="8" t="n">
        <f aca="false">M110*5.5017049523</f>
        <v>743297.616845157</v>
      </c>
      <c r="X110" s="8" t="n">
        <f aca="false">N110*5.1890047538+L110*5.5017049523</f>
        <v>23045447.7197588</v>
      </c>
      <c r="Y110" s="8" t="n">
        <f aca="false">N110*5.1890047538</f>
        <v>17064675.7001764</v>
      </c>
      <c r="Z110" s="8" t="n">
        <f aca="false">L110*5.5017049523</f>
        <v>5980772.01958241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28906048.8741135</v>
      </c>
      <c r="G111" s="157" t="n">
        <f aca="false">low_v2_m!E99+temporary_pension_bonus_low!B99</f>
        <v>27677085.7110039</v>
      </c>
      <c r="H111" s="67" t="n">
        <f aca="false">F111-J111</f>
        <v>24278674.6644244</v>
      </c>
      <c r="I111" s="67" t="n">
        <f aca="false">G111-K111</f>
        <v>23188532.7276055</v>
      </c>
      <c r="J111" s="157" t="n">
        <f aca="false">low_v2_m!J99</f>
        <v>4627374.20968905</v>
      </c>
      <c r="K111" s="157" t="n">
        <f aca="false">low_v2_m!K99</f>
        <v>4488552.98339838</v>
      </c>
      <c r="L111" s="67" t="n">
        <f aca="false">H111-I111</f>
        <v>1090141.93681893</v>
      </c>
      <c r="M111" s="67" t="n">
        <f aca="false">J111-K111</f>
        <v>138821.22629067</v>
      </c>
      <c r="N111" s="157" t="n">
        <f aca="false">SUM(low_v5_m!C99:J99)</f>
        <v>2674919.68125831</v>
      </c>
      <c r="O111" s="7"/>
      <c r="P111" s="7"/>
      <c r="Q111" s="67" t="n">
        <f aca="false">I111*5.5017049523</f>
        <v>127576465.344038</v>
      </c>
      <c r="R111" s="67"/>
      <c r="S111" s="67"/>
      <c r="T111" s="7"/>
      <c r="U111" s="7"/>
      <c r="V111" s="67" t="n">
        <f aca="false">K111*5.5017049523</f>
        <v>24694694.1774238</v>
      </c>
      <c r="W111" s="67" t="n">
        <f aca="false">M111*5.5017049523</f>
        <v>763753.428167739</v>
      </c>
      <c r="X111" s="67" t="n">
        <f aca="false">N111*5.1890047538+L111*5.5017049523</f>
        <v>19877810.2345892</v>
      </c>
      <c r="Y111" s="67" t="n">
        <f aca="false">N111*5.1890047538</f>
        <v>13880170.9420826</v>
      </c>
      <c r="Z111" s="67" t="n">
        <f aca="false">L111*5.5017049523</f>
        <v>5997639.29250661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29002825.3096926</v>
      </c>
      <c r="G112" s="157" t="n">
        <f aca="false">low_v2_m!E100+temporary_pension_bonus_low!B100</f>
        <v>27769783.2618548</v>
      </c>
      <c r="H112" s="67" t="n">
        <f aca="false">F112-J112</f>
        <v>24317155.5451854</v>
      </c>
      <c r="I112" s="67" t="n">
        <f aca="false">G112-K112</f>
        <v>23224683.5902828</v>
      </c>
      <c r="J112" s="157" t="n">
        <f aca="false">low_v2_m!J100</f>
        <v>4685669.76450723</v>
      </c>
      <c r="K112" s="157" t="n">
        <f aca="false">low_v2_m!K100</f>
        <v>4545099.67157201</v>
      </c>
      <c r="L112" s="67" t="n">
        <f aca="false">H112-I112</f>
        <v>1092471.95490258</v>
      </c>
      <c r="M112" s="67" t="n">
        <f aca="false">J112-K112</f>
        <v>140570.09293522</v>
      </c>
      <c r="N112" s="157" t="n">
        <f aca="false">SUM(low_v5_m!C100:J100)</f>
        <v>2678365.58861075</v>
      </c>
      <c r="O112" s="7"/>
      <c r="P112" s="7"/>
      <c r="Q112" s="67" t="n">
        <f aca="false">I112*5.5017049523</f>
        <v>127775356.724259</v>
      </c>
      <c r="R112" s="67"/>
      <c r="S112" s="67"/>
      <c r="T112" s="7"/>
      <c r="U112" s="7"/>
      <c r="V112" s="67" t="n">
        <f aca="false">K112*5.5017049523</f>
        <v>25005797.3717848</v>
      </c>
      <c r="W112" s="67" t="n">
        <f aca="false">M112*5.5017049523</f>
        <v>773375.176446973</v>
      </c>
      <c r="X112" s="67" t="n">
        <f aca="false">N112*5.1890047538+L112*5.5017049523</f>
        <v>19908510.1362519</v>
      </c>
      <c r="Y112" s="67" t="n">
        <f aca="false">N112*5.1890047538</f>
        <v>13898051.7717155</v>
      </c>
      <c r="Z112" s="67" t="n">
        <f aca="false">L112*5.5017049523</f>
        <v>6010458.36453638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29063753.7892828</v>
      </c>
      <c r="G113" s="157" t="n">
        <f aca="false">low_v2_m!E101+temporary_pension_bonus_low!B101</f>
        <v>27829313.0965995</v>
      </c>
      <c r="H113" s="67" t="n">
        <f aca="false">F113-J113</f>
        <v>24318392.8779324</v>
      </c>
      <c r="I113" s="67" t="n">
        <f aca="false">G113-K113</f>
        <v>23226313.0125896</v>
      </c>
      <c r="J113" s="157" t="n">
        <f aca="false">low_v2_m!J101</f>
        <v>4745360.91135036</v>
      </c>
      <c r="K113" s="157" t="n">
        <f aca="false">low_v2_m!K101</f>
        <v>4603000.08400985</v>
      </c>
      <c r="L113" s="67" t="n">
        <f aca="false">H113-I113</f>
        <v>1092079.86534279</v>
      </c>
      <c r="M113" s="67" t="n">
        <f aca="false">J113-K113</f>
        <v>142360.82734051</v>
      </c>
      <c r="N113" s="157" t="n">
        <f aca="false">SUM(low_v5_m!C101:J101)</f>
        <v>2653942.64777562</v>
      </c>
      <c r="O113" s="7"/>
      <c r="P113" s="7"/>
      <c r="Q113" s="67" t="n">
        <f aca="false">I113*5.5017049523</f>
        <v>127784321.325034</v>
      </c>
      <c r="R113" s="67"/>
      <c r="S113" s="67"/>
      <c r="T113" s="7"/>
      <c r="U113" s="7"/>
      <c r="V113" s="67" t="n">
        <f aca="false">K113*5.5017049523</f>
        <v>25324348.3576343</v>
      </c>
      <c r="W113" s="67" t="n">
        <f aca="false">M113*5.5017049523</f>
        <v>783227.268792808</v>
      </c>
      <c r="X113" s="67" t="n">
        <f aca="false">N113*5.1890047538+L113*5.5017049523</f>
        <v>19779622.2190838</v>
      </c>
      <c r="Y113" s="67" t="n">
        <f aca="false">N113*5.1890047538</f>
        <v>13771321.0156202</v>
      </c>
      <c r="Z113" s="67" t="n">
        <f aca="false">L113*5.5017049523</f>
        <v>6008301.20346354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29163782.8848606</v>
      </c>
      <c r="G114" s="155" t="n">
        <f aca="false">low_v2_m!E102+temporary_pension_bonus_low!B102</f>
        <v>27925430.4936581</v>
      </c>
      <c r="H114" s="8" t="n">
        <f aca="false">F114-J114</f>
        <v>24366616.3581224</v>
      </c>
      <c r="I114" s="8" t="n">
        <f aca="false">G114-K114</f>
        <v>23272178.962722</v>
      </c>
      <c r="J114" s="155" t="n">
        <f aca="false">low_v2_m!J102</f>
        <v>4797166.52673823</v>
      </c>
      <c r="K114" s="155" t="n">
        <f aca="false">low_v2_m!K102</f>
        <v>4653251.53093608</v>
      </c>
      <c r="L114" s="8" t="n">
        <f aca="false">H114-I114</f>
        <v>1094437.39540035</v>
      </c>
      <c r="M114" s="8" t="n">
        <f aca="false">J114-K114</f>
        <v>143914.99580215</v>
      </c>
      <c r="N114" s="155" t="n">
        <f aca="false">SUM(low_v5_m!C102:J102)</f>
        <v>3239289.47686391</v>
      </c>
      <c r="O114" s="5"/>
      <c r="P114" s="5"/>
      <c r="Q114" s="8" t="n">
        <f aca="false">I114*5.5017049523</f>
        <v>128036662.25002</v>
      </c>
      <c r="R114" s="8"/>
      <c r="S114" s="8"/>
      <c r="T114" s="5"/>
      <c r="U114" s="5"/>
      <c r="V114" s="8" t="n">
        <f aca="false">K114*5.5017049523</f>
        <v>25600816.9920486</v>
      </c>
      <c r="W114" s="8" t="n">
        <f aca="false">M114*5.5017049523</f>
        <v>791777.845114923</v>
      </c>
      <c r="X114" s="8" t="n">
        <f aca="false">N114*5.1890047538+L114*5.5017049523</f>
        <v>22829960.1326376</v>
      </c>
      <c r="Y114" s="8" t="n">
        <f aca="false">N114*5.1890047538</f>
        <v>16808688.4943812</v>
      </c>
      <c r="Z114" s="8" t="n">
        <f aca="false">L114*5.5017049523</f>
        <v>6021271.63825643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29240971.403794</v>
      </c>
      <c r="G115" s="157" t="n">
        <f aca="false">low_v2_m!E103+temporary_pension_bonus_low!B103</f>
        <v>27999433.0616272</v>
      </c>
      <c r="H115" s="67" t="n">
        <f aca="false">F115-J115</f>
        <v>24357309.3392524</v>
      </c>
      <c r="I115" s="67" t="n">
        <f aca="false">G115-K115</f>
        <v>23262280.8590218</v>
      </c>
      <c r="J115" s="157" t="n">
        <f aca="false">low_v2_m!J103</f>
        <v>4883662.06454163</v>
      </c>
      <c r="K115" s="157" t="n">
        <f aca="false">low_v2_m!K103</f>
        <v>4737152.20260538</v>
      </c>
      <c r="L115" s="67" t="n">
        <f aca="false">H115-I115</f>
        <v>1095028.48023055</v>
      </c>
      <c r="M115" s="67" t="n">
        <f aca="false">J115-K115</f>
        <v>146509.861936251</v>
      </c>
      <c r="N115" s="157" t="n">
        <f aca="false">SUM(low_v5_m!C103:J103)</f>
        <v>2654895.34058183</v>
      </c>
      <c r="O115" s="7"/>
      <c r="P115" s="7"/>
      <c r="Q115" s="67" t="n">
        <f aca="false">I115*5.5017049523</f>
        <v>127982205.803874</v>
      </c>
      <c r="R115" s="67"/>
      <c r="S115" s="67"/>
      <c r="T115" s="7"/>
      <c r="U115" s="7"/>
      <c r="V115" s="67" t="n">
        <f aca="false">K115*5.5017049523</f>
        <v>26062413.7328729</v>
      </c>
      <c r="W115" s="67" t="n">
        <f aca="false">M115*5.5017049523</f>
        <v>806054.03297546</v>
      </c>
      <c r="X115" s="67" t="n">
        <f aca="false">N115*5.1890047538+L115*5.5017049523</f>
        <v>19800788.1557146</v>
      </c>
      <c r="Y115" s="67" t="n">
        <f aca="false">N115*5.1890047538</f>
        <v>13776264.5431206</v>
      </c>
      <c r="Z115" s="67" t="n">
        <f aca="false">L115*5.5017049523</f>
        <v>6024523.61259397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29314290.2344998</v>
      </c>
      <c r="G116" s="157" t="n">
        <f aca="false">low_v2_m!E104+temporary_pension_bonus_low!B104</f>
        <v>28069643.9202557</v>
      </c>
      <c r="H116" s="67" t="n">
        <f aca="false">F116-J116</f>
        <v>24389500.2960841</v>
      </c>
      <c r="I116" s="67" t="n">
        <f aca="false">G116-K116</f>
        <v>23292597.6799925</v>
      </c>
      <c r="J116" s="157" t="n">
        <f aca="false">low_v2_m!J104</f>
        <v>4924789.93841568</v>
      </c>
      <c r="K116" s="157" t="n">
        <f aca="false">low_v2_m!K104</f>
        <v>4777046.24026321</v>
      </c>
      <c r="L116" s="67" t="n">
        <f aca="false">H116-I116</f>
        <v>1096902.61609163</v>
      </c>
      <c r="M116" s="67" t="n">
        <f aca="false">J116-K116</f>
        <v>147743.69815247</v>
      </c>
      <c r="N116" s="157" t="n">
        <f aca="false">SUM(low_v5_m!C104:J104)</f>
        <v>2632836.37244107</v>
      </c>
      <c r="O116" s="7"/>
      <c r="P116" s="7"/>
      <c r="Q116" s="67" t="n">
        <f aca="false">I116*5.5017049523</f>
        <v>128149000.007946</v>
      </c>
      <c r="R116" s="67"/>
      <c r="S116" s="67"/>
      <c r="T116" s="7"/>
      <c r="U116" s="7"/>
      <c r="V116" s="67" t="n">
        <f aca="false">K116*5.5017049523</f>
        <v>26281898.9574222</v>
      </c>
      <c r="W116" s="67" t="n">
        <f aca="false">M116*5.5017049523</f>
        <v>812842.235796563</v>
      </c>
      <c r="X116" s="67" t="n">
        <f aca="false">N116*5.1890047538+L116*5.5017049523</f>
        <v>19696635.0077164</v>
      </c>
      <c r="Y116" s="67" t="n">
        <f aca="false">N116*5.1890047538</f>
        <v>13661800.4525742</v>
      </c>
      <c r="Z116" s="67" t="n">
        <f aca="false">L116*5.5017049523</f>
        <v>6034834.55514215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29503330.3444563</v>
      </c>
      <c r="G117" s="157" t="n">
        <f aca="false">low_v2_m!E105+temporary_pension_bonus_low!B105</f>
        <v>28250654.734617</v>
      </c>
      <c r="H117" s="67" t="n">
        <f aca="false">F117-J117</f>
        <v>24491155.6207705</v>
      </c>
      <c r="I117" s="67" t="n">
        <f aca="false">G117-K117</f>
        <v>23388845.2526418</v>
      </c>
      <c r="J117" s="157" t="n">
        <f aca="false">low_v2_m!J105</f>
        <v>5012174.72368578</v>
      </c>
      <c r="K117" s="157" t="n">
        <f aca="false">low_v2_m!K105</f>
        <v>4861809.4819752</v>
      </c>
      <c r="L117" s="67" t="n">
        <f aca="false">H117-I117</f>
        <v>1102310.36812872</v>
      </c>
      <c r="M117" s="67" t="n">
        <f aca="false">J117-K117</f>
        <v>150365.24171058</v>
      </c>
      <c r="N117" s="157" t="n">
        <f aca="false">SUM(low_v5_m!C105:J105)</f>
        <v>2681277.59740839</v>
      </c>
      <c r="O117" s="7"/>
      <c r="P117" s="7"/>
      <c r="Q117" s="67" t="n">
        <f aca="false">I117*5.5017049523</f>
        <v>128678525.755038</v>
      </c>
      <c r="R117" s="67"/>
      <c r="S117" s="67"/>
      <c r="T117" s="7"/>
      <c r="U117" s="7"/>
      <c r="V117" s="67" t="n">
        <f aca="false">K117*5.5017049523</f>
        <v>26748241.3041221</v>
      </c>
      <c r="W117" s="67" t="n">
        <f aca="false">M117*5.5017049523</f>
        <v>827265.194972884</v>
      </c>
      <c r="X117" s="67" t="n">
        <f aca="false">N117*5.1890047538+L117*5.5017049523</f>
        <v>19977748.610515</v>
      </c>
      <c r="Y117" s="67" t="n">
        <f aca="false">N117*5.1890047538</f>
        <v>13913162.1992096</v>
      </c>
      <c r="Z117" s="67" t="n">
        <f aca="false">L117*5.5017049523</f>
        <v>6064586.41130544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4" activeCellId="0" sqref="J14"/>
    </sheetView>
  </sheetViews>
  <sheetFormatPr defaultColWidth="9.183593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170</v>
      </c>
      <c r="G1" s="137" t="s">
        <v>171</v>
      </c>
      <c r="H1" s="135"/>
      <c r="I1" s="135"/>
      <c r="J1" s="138" t="s">
        <v>172</v>
      </c>
      <c r="K1" s="138" t="s">
        <v>173</v>
      </c>
      <c r="L1" s="135"/>
      <c r="M1" s="139"/>
      <c r="N1" s="140" t="s">
        <v>174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175</v>
      </c>
      <c r="G2" s="138" t="s">
        <v>176</v>
      </c>
      <c r="H2" s="135"/>
      <c r="I2" s="135"/>
      <c r="J2" s="140"/>
      <c r="K2" s="140"/>
      <c r="L2" s="135"/>
      <c r="M2" s="139"/>
      <c r="N2" s="140" t="s">
        <v>177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178</v>
      </c>
      <c r="B3" s="143"/>
      <c r="C3" s="142" t="s">
        <v>179</v>
      </c>
      <c r="D3" s="142" t="s">
        <v>180</v>
      </c>
      <c r="E3" s="142" t="s">
        <v>181</v>
      </c>
      <c r="F3" s="144" t="s">
        <v>182</v>
      </c>
      <c r="G3" s="144" t="s">
        <v>183</v>
      </c>
      <c r="H3" s="142" t="s">
        <v>184</v>
      </c>
      <c r="I3" s="142" t="s">
        <v>185</v>
      </c>
      <c r="J3" s="144" t="s">
        <v>186</v>
      </c>
      <c r="K3" s="144" t="s">
        <v>187</v>
      </c>
      <c r="L3" s="142" t="s">
        <v>188</v>
      </c>
      <c r="M3" s="145" t="s">
        <v>189</v>
      </c>
      <c r="N3" s="144" t="s">
        <v>190</v>
      </c>
      <c r="O3" s="142" t="s">
        <v>191</v>
      </c>
      <c r="P3" s="143" t="s">
        <v>192</v>
      </c>
      <c r="Q3" s="142" t="s">
        <v>193</v>
      </c>
      <c r="R3" s="142" t="s">
        <v>194</v>
      </c>
      <c r="S3" s="142" t="s">
        <v>195</v>
      </c>
      <c r="T3" s="142" t="s">
        <v>196</v>
      </c>
      <c r="U3" s="143" t="s">
        <v>197</v>
      </c>
      <c r="V3" s="142" t="s">
        <v>198</v>
      </c>
      <c r="W3" s="142" t="s">
        <v>199</v>
      </c>
      <c r="X3" s="142" t="s">
        <v>200</v>
      </c>
      <c r="Y3" s="142" t="s">
        <v>201</v>
      </c>
      <c r="Z3" s="142" t="s">
        <v>202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</v>
      </c>
      <c r="H17" s="67" t="n">
        <f aca="false">F17-J17</f>
        <v>21428421.3166265</v>
      </c>
      <c r="I17" s="67" t="n">
        <f aca="false">G17-K17</f>
        <v>20585938.194183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842483.122443434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113257758.110678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4635093.56697621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19382726.663389</v>
      </c>
      <c r="G19" s="156" t="n">
        <f aca="false">central_v2_m!C7+temporary_pension_bonus_central!B7</f>
        <v>18620395.5505172</v>
      </c>
      <c r="H19" s="67" t="n">
        <f aca="false">F19-J19</f>
        <v>19382726.663389</v>
      </c>
      <c r="I19" s="67" t="n">
        <f aca="false">G19-K19</f>
        <v>18620395.5505172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762331.112871733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102443922.414066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4194120.85897878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730280.338931322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97787429.5558071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4017786.95726578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20255770.5244997</v>
      </c>
      <c r="G21" s="157" t="n">
        <f aca="false">central_v2_m!E9+temporary_pension_bonus_central!B9</f>
        <v>19454044.6742435</v>
      </c>
      <c r="H21" s="67" t="n">
        <f aca="false">F21-J21</f>
        <v>20218322.2317033</v>
      </c>
      <c r="I21" s="67" t="n">
        <f aca="false">G21-K21</f>
        <v>19417719.830231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800602.401472308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4404678.19700347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20711369.2321362</v>
      </c>
      <c r="G23" s="157" t="n">
        <f aca="false">central_v2_m!E11+temporary_pension_bonus_central!B11</f>
        <v>19889627.5289472</v>
      </c>
      <c r="H23" s="67" t="n">
        <f aca="false">F23-J23</f>
        <v>20605962.8217595</v>
      </c>
      <c r="I23" s="67" t="n">
        <f aca="false">G23-K23</f>
        <v>19787383.3108819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818579.510877647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24945174.1398559</v>
      </c>
      <c r="Y23" s="67" t="n">
        <f aca="false">N23*5.1890047538</f>
        <v>20441591.1910091</v>
      </c>
      <c r="Z23" s="67" t="n">
        <f aca="false">L23*5.5017049523</f>
        <v>4503582.94884686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19898364.4949311</v>
      </c>
      <c r="G24" s="157" t="n">
        <f aca="false">central_v2_m!E12+temporary_pension_bonus_central!B12</f>
        <v>19108228.3816652</v>
      </c>
      <c r="H24" s="67" t="n">
        <f aca="false">F24-J24</f>
        <v>19745296.2237905</v>
      </c>
      <c r="I24" s="67" t="n">
        <f aca="false">G24-K24</f>
        <v>18959752.1586589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785544.065131638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104310962.345674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4321831.67338461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</v>
      </c>
      <c r="G25" s="157" t="n">
        <f aca="false">central_v2_m!E13+temporary_pension_bonus_central!B13</f>
        <v>20796911.2885284</v>
      </c>
      <c r="H25" s="67" t="n">
        <f aca="false">F25-J25</f>
        <v>21463576.1140757</v>
      </c>
      <c r="I25" s="67" t="n">
        <f aca="false">G25-K25</f>
        <v>20607065.8137659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856510.300309796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25533186.7687567</v>
      </c>
      <c r="Y25" s="67" t="n">
        <f aca="false">N25*5.1890047538</f>
        <v>20820919.8078463</v>
      </c>
      <c r="Z25" s="67" t="n">
        <f aca="false">L25*5.5017049523</f>
        <v>4712266.96091036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</v>
      </c>
      <c r="G26" s="155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20314049.93243</v>
      </c>
      <c r="G27" s="157" t="n">
        <f aca="false">central_v2_m!E15+temporary_pension_bonus_central!B15</f>
        <v>19516530.1579267</v>
      </c>
      <c r="H27" s="67" t="n">
        <f aca="false">F27-J27</f>
        <v>20096288.0338491</v>
      </c>
      <c r="I27" s="67" t="n">
        <f aca="false">G27-K27</f>
        <v>19305301.1163032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790986.917545866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106212070.757208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19050994.9160722</v>
      </c>
      <c r="G28" s="157" t="n">
        <f aca="false">central_v2_m!E16+temporary_pension_bonus_central!B16</f>
        <v>18292973.2702277</v>
      </c>
      <c r="H28" s="67" t="n">
        <f aca="false">F28-J28</f>
        <v>18815947.792848</v>
      </c>
      <c r="I28" s="67" t="n">
        <f aca="false">G28-K28</f>
        <v>18064977.5607002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750970.232147772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99388176.5088929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4131616.64523728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17490439.3900687</v>
      </c>
      <c r="G29" s="157" t="n">
        <f aca="false">central_v2_m!E17+temporary_pension_bonus_central!B17</f>
        <v>16796377.2975098</v>
      </c>
      <c r="H29" s="67" t="n">
        <f aca="false">F29-J29</f>
        <v>17250048.0680317</v>
      </c>
      <c r="I29" s="67" t="n">
        <f aca="false">G29-K29</f>
        <v>16563197.7151338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91125826.8952758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3778847.98802705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17349305.2240574</v>
      </c>
      <c r="G30" s="155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22308447.4919885</v>
      </c>
      <c r="Y30" s="8" t="n">
        <f aca="false">N30*5.1890047538</f>
        <v>18548188.438903</v>
      </c>
      <c r="Z30" s="8" t="n">
        <f aca="false">L30*5.5017049523</f>
        <v>3760259.05308556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</v>
      </c>
      <c r="G31" s="157" t="n">
        <f aca="false">central_v2_m!E19+temporary_pension_bonus_central!B19</f>
        <v>16823832.6850283</v>
      </c>
      <c r="H31" s="67" t="n">
        <f aca="false">F31-J31</f>
        <v>17320128.5894144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91487854.0194992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17915077.6973653</v>
      </c>
      <c r="G32" s="157" t="n">
        <f aca="false">central_v2_m!E20+temporary_pension_bonus_central!B20</f>
        <v>17200747.3101925</v>
      </c>
      <c r="H32" s="67" t="n">
        <f aca="false">F32-J32</f>
        <v>17723220.7026303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708574.67733077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93609562.2990221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20387057.3964795</v>
      </c>
      <c r="Y32" s="67" t="n">
        <f aca="false">N32*5.1890047538</f>
        <v>16488688.5851345</v>
      </c>
      <c r="Z32" s="67" t="n">
        <f aca="false">L32*5.5017049523</f>
        <v>3898368.81134507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17719542.0514623</v>
      </c>
      <c r="G33" s="157" t="n">
        <f aca="false">central_v2_m!E21+temporary_pension_bonus_central!B21</f>
        <v>17011789.1241134</v>
      </c>
      <c r="H33" s="67" t="n">
        <f aca="false">F33-J33</f>
        <v>17512877.2293107</v>
      </c>
      <c r="I33" s="67" t="n">
        <f aca="false">G33-K33</f>
        <v>16811324.2466264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3280735.81389867</v>
      </c>
      <c r="O33" s="7"/>
      <c r="P33" s="7"/>
      <c r="Q33" s="67" t="n">
        <f aca="false">I33*5.5017049523</f>
        <v>92490945.8623858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20883491.2534172</v>
      </c>
      <c r="Y33" s="67" t="n">
        <f aca="false">N33*5.1890047538</f>
        <v>17023753.7342821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18157284.8730794</v>
      </c>
      <c r="G34" s="155" t="n">
        <f aca="false">central_v2_m!E22+temporary_pension_bonus_central!B22</f>
        <v>17431515.8355952</v>
      </c>
      <c r="H34" s="8" t="n">
        <f aca="false">F34-J34</f>
        <v>17916940.5693137</v>
      </c>
      <c r="I34" s="8" t="n">
        <f aca="false">G34-K34</f>
        <v>17198381.8609424</v>
      </c>
      <c r="J34" s="155" t="n">
        <f aca="false">central_v2_m!J22</f>
        <v>240344.303765718</v>
      </c>
      <c r="K34" s="155" t="n">
        <f aca="false">central_v2_m!K22</f>
        <v>233133.974652747</v>
      </c>
      <c r="L34" s="8" t="n">
        <f aca="false">H34-I34</f>
        <v>718558.708371256</v>
      </c>
      <c r="M34" s="8" t="n">
        <f aca="false">J34-K34</f>
        <v>7210.32911297155</v>
      </c>
      <c r="N34" s="155" t="n">
        <f aca="false">SUM(central_v5_m!C22:J22)</f>
        <v>3557927.96491551</v>
      </c>
      <c r="O34" s="5"/>
      <c r="P34" s="5"/>
      <c r="Q34" s="8" t="n">
        <f aca="false">I34*5.5017049523</f>
        <v>94620422.6558933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22415403.127989</v>
      </c>
      <c r="Y34" s="8" t="n">
        <f aca="false">N34*5.1890047538</f>
        <v>18462105.1236246</v>
      </c>
      <c r="Z34" s="8" t="n">
        <f aca="false">L34*5.5017049523</f>
        <v>3953298.00436443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18573096.6956837</v>
      </c>
      <c r="G35" s="157" t="n">
        <f aca="false">central_v2_m!E23+temporary_pension_bonus_central!B23</f>
        <v>17829684.5120978</v>
      </c>
      <c r="H35" s="67" t="n">
        <f aca="false">F35-J35</f>
        <v>18309813.7897968</v>
      </c>
      <c r="I35" s="67" t="n">
        <f aca="false">G35-K35</f>
        <v>17574300.0933875</v>
      </c>
      <c r="J35" s="157" t="n">
        <f aca="false">central_v2_m!J23</f>
        <v>263282.905886904</v>
      </c>
      <c r="K35" s="157" t="n">
        <f aca="false">central_v2_m!K23</f>
        <v>255384.418710297</v>
      </c>
      <c r="L35" s="67" t="n">
        <f aca="false">H35-I35</f>
        <v>735513.696409278</v>
      </c>
      <c r="M35" s="67" t="n">
        <f aca="false">J35-K35</f>
        <v>7898.48717660704</v>
      </c>
      <c r="N35" s="157" t="n">
        <f aca="false">SUM(central_v5_m!C23:J23)</f>
        <v>2851269.38018764</v>
      </c>
      <c r="O35" s="7"/>
      <c r="P35" s="7"/>
      <c r="Q35" s="67" t="n">
        <f aca="false">I35*5.5017049523</f>
        <v>96688613.8569962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43455.146015217</v>
      </c>
      <c r="X35" s="67" t="n">
        <f aca="false">N35*5.1890047538+L35*5.5017049523</f>
        <v>18841829.7141774</v>
      </c>
      <c r="Y35" s="67" t="n">
        <f aca="false">N35*5.1890047538</f>
        <v>14795250.368158</v>
      </c>
      <c r="Z35" s="67" t="n">
        <f aca="false">L35*5.5017049523</f>
        <v>4046579.3460194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19589441.5847854</v>
      </c>
      <c r="G36" s="157" t="n">
        <f aca="false">central_v2_m!E24+temporary_pension_bonus_central!B24</f>
        <v>18803530.0426696</v>
      </c>
      <c r="H36" s="67" t="n">
        <f aca="false">F36-J36</f>
        <v>19291819.9962546</v>
      </c>
      <c r="I36" s="67" t="n">
        <f aca="false">G36-K36</f>
        <v>18514837.1017946</v>
      </c>
      <c r="J36" s="157" t="n">
        <f aca="false">central_v2_m!J24</f>
        <v>297621.588530879</v>
      </c>
      <c r="K36" s="157" t="n">
        <f aca="false">central_v2_m!K24</f>
        <v>288692.940874953</v>
      </c>
      <c r="L36" s="67" t="n">
        <f aca="false">H36-I36</f>
        <v>776982.894459948</v>
      </c>
      <c r="M36" s="67" t="n">
        <f aca="false">J36-K36</f>
        <v>8928.64765592641</v>
      </c>
      <c r="N36" s="157" t="n">
        <f aca="false">SUM(central_v5_m!C24:J24)</f>
        <v>3081687.83988218</v>
      </c>
      <c r="O36" s="7"/>
      <c r="P36" s="7"/>
      <c r="Q36" s="67" t="n">
        <f aca="false">I36*5.5017049523</f>
        <v>101863170.973971</v>
      </c>
      <c r="R36" s="67"/>
      <c r="S36" s="67"/>
      <c r="T36" s="7"/>
      <c r="U36" s="7"/>
      <c r="V36" s="67" t="n">
        <f aca="false">K36*5.5017049523</f>
        <v>1588303.38250578</v>
      </c>
      <c r="W36" s="67" t="n">
        <f aca="false">M36*5.5017049523</f>
        <v>49122.7850259521</v>
      </c>
      <c r="X36" s="67" t="n">
        <f aca="false">N36*5.1890047538+L36*5.5017049523</f>
        <v>20265623.4891789</v>
      </c>
      <c r="Y36" s="67" t="n">
        <f aca="false">N36*5.1890047538</f>
        <v>15990892.8508763</v>
      </c>
      <c r="Z36" s="67" t="n">
        <f aca="false">L36*5.5017049523</f>
        <v>4274730.63830268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19641587.5166707</v>
      </c>
      <c r="G37" s="157" t="n">
        <f aca="false">central_v2_m!E25+temporary_pension_bonus_central!B25</f>
        <v>18851409.9981322</v>
      </c>
      <c r="H37" s="67" t="n">
        <f aca="false">F37-J37</f>
        <v>19324960.6351959</v>
      </c>
      <c r="I37" s="67" t="n">
        <f aca="false">G37-K37</f>
        <v>18544281.9231017</v>
      </c>
      <c r="J37" s="157" t="n">
        <f aca="false">central_v2_m!J25</f>
        <v>316626.88147481</v>
      </c>
      <c r="K37" s="157" t="n">
        <f aca="false">central_v2_m!K25</f>
        <v>307128.075030565</v>
      </c>
      <c r="L37" s="67" t="n">
        <f aca="false">H37-I37</f>
        <v>780678.712094255</v>
      </c>
      <c r="M37" s="67" t="n">
        <f aca="false">J37-K37</f>
        <v>9498.80644424428</v>
      </c>
      <c r="N37" s="157" t="n">
        <f aca="false">SUM(central_v5_m!C25:J25)</f>
        <v>3132467.32203783</v>
      </c>
      <c r="O37" s="7"/>
      <c r="P37" s="7"/>
      <c r="Q37" s="67" t="n">
        <f aca="false">I37*5.5017049523</f>
        <v>102025167.693176</v>
      </c>
      <c r="R37" s="67"/>
      <c r="S37" s="67"/>
      <c r="T37" s="7"/>
      <c r="U37" s="7"/>
      <c r="V37" s="67" t="n">
        <f aca="false">K37*5.5017049523</f>
        <v>1689728.05138603</v>
      </c>
      <c r="W37" s="67" t="n">
        <f aca="false">M37*5.5017049523</f>
        <v>52259.6304552379</v>
      </c>
      <c r="X37" s="67" t="n">
        <f aca="false">N37*5.1890047538+L37*5.5017049523</f>
        <v>20549451.7616616</v>
      </c>
      <c r="Y37" s="67" t="n">
        <f aca="false">N37*5.1890047538</f>
        <v>16254387.8251774</v>
      </c>
      <c r="Z37" s="67" t="n">
        <f aca="false">L37*5.5017049523</f>
        <v>4295063.93648415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19196146.5195451</v>
      </c>
      <c r="G38" s="155" t="n">
        <f aca="false">central_v2_m!E26+temporary_pension_bonus_central!B26</f>
        <v>18421726.6646366</v>
      </c>
      <c r="H38" s="8" t="n">
        <f aca="false">F38-J38</f>
        <v>18862498.433357</v>
      </c>
      <c r="I38" s="8" t="n">
        <f aca="false">G38-K38</f>
        <v>18098088.0210341</v>
      </c>
      <c r="J38" s="155" t="n">
        <f aca="false">central_v2_m!J26</f>
        <v>333648.086188147</v>
      </c>
      <c r="K38" s="155" t="n">
        <f aca="false">central_v2_m!K26</f>
        <v>323638.643602502</v>
      </c>
      <c r="L38" s="8" t="n">
        <f aca="false">H38-I38</f>
        <v>764410.412322924</v>
      </c>
      <c r="M38" s="8" t="n">
        <f aca="false">J38-K38</f>
        <v>10009.4425856444</v>
      </c>
      <c r="N38" s="155" t="n">
        <f aca="false">SUM(central_v5_m!C26:J26)</f>
        <v>3665098.66502774</v>
      </c>
      <c r="O38" s="5"/>
      <c r="P38" s="5"/>
      <c r="Q38" s="8" t="n">
        <f aca="false">I38*5.5017049523</f>
        <v>99570340.4924844</v>
      </c>
      <c r="R38" s="8"/>
      <c r="S38" s="8"/>
      <c r="T38" s="5"/>
      <c r="U38" s="5"/>
      <c r="V38" s="8" t="n">
        <f aca="false">K38*5.5017049523</f>
        <v>1780564.32826354</v>
      </c>
      <c r="W38" s="8" t="n">
        <f aca="false">M38*5.5017049523</f>
        <v>55068.9998432025</v>
      </c>
      <c r="X38" s="8" t="n">
        <f aca="false">N38*5.1890047538+L38*5.5017049523</f>
        <v>23223774.9470417</v>
      </c>
      <c r="Y38" s="8" t="n">
        <f aca="false">N38*5.1890047538</f>
        <v>19018214.395975</v>
      </c>
      <c r="Z38" s="8" t="n">
        <f aca="false">L38*5.5017049523</f>
        <v>4205560.55106671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19237320.6846293</v>
      </c>
      <c r="G39" s="157" t="n">
        <f aca="false">central_v2_m!E27+temporary_pension_bonus_central!B27</f>
        <v>18459668.4880253</v>
      </c>
      <c r="H39" s="67" t="n">
        <f aca="false">F39-J39</f>
        <v>18890929.0966718</v>
      </c>
      <c r="I39" s="67" t="n">
        <f aca="false">G39-K39</f>
        <v>18123668.6477065</v>
      </c>
      <c r="J39" s="157" t="n">
        <f aca="false">central_v2_m!J27</f>
        <v>346391.587957519</v>
      </c>
      <c r="K39" s="157" t="n">
        <f aca="false">central_v2_m!K27</f>
        <v>335999.840318793</v>
      </c>
      <c r="L39" s="67" t="n">
        <f aca="false">H39-I39</f>
        <v>767260.448965319</v>
      </c>
      <c r="M39" s="67" t="n">
        <f aca="false">J39-K39</f>
        <v>10391.7476387255</v>
      </c>
      <c r="N39" s="157" t="n">
        <f aca="false">SUM(central_v5_m!C27:J27)</f>
        <v>3048000.18855471</v>
      </c>
      <c r="O39" s="7"/>
      <c r="P39" s="7"/>
      <c r="Q39" s="67" t="n">
        <f aca="false">I39*5.5017049523</f>
        <v>99711077.552931</v>
      </c>
      <c r="R39" s="67"/>
      <c r="S39" s="67"/>
      <c r="T39" s="7"/>
      <c r="U39" s="7"/>
      <c r="V39" s="67" t="n">
        <f aca="false">K39*5.5017049523</f>
        <v>1848571.98545392</v>
      </c>
      <c r="W39" s="67" t="n">
        <f aca="false">M39*5.5017049523</f>
        <v>57172.3294470279</v>
      </c>
      <c r="X39" s="67" t="n">
        <f aca="false">N39*5.1890047538+L39*5.5017049523</f>
        <v>20037328.0797701</v>
      </c>
      <c r="Y39" s="67" t="n">
        <f aca="false">N39*5.1890047538</f>
        <v>15816087.4679937</v>
      </c>
      <c r="Z39" s="67" t="n">
        <f aca="false">L39*5.5017049523</f>
        <v>4221240.61177641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19562713.1781151</v>
      </c>
      <c r="G40" s="157" t="n">
        <f aca="false">central_v2_m!E28+temporary_pension_bonus_central!B28</f>
        <v>18770028.3340327</v>
      </c>
      <c r="H40" s="67" t="n">
        <f aca="false">F40-J40</f>
        <v>19180311.0844543</v>
      </c>
      <c r="I40" s="67" t="n">
        <f aca="false">G40-K40</f>
        <v>18399098.3031817</v>
      </c>
      <c r="J40" s="157" t="n">
        <f aca="false">central_v2_m!J28</f>
        <v>382402.093660816</v>
      </c>
      <c r="K40" s="157" t="n">
        <f aca="false">central_v2_m!K28</f>
        <v>370930.030850991</v>
      </c>
      <c r="L40" s="67" t="n">
        <f aca="false">H40-I40</f>
        <v>781212.781272564</v>
      </c>
      <c r="M40" s="67" t="n">
        <f aca="false">J40-K40</f>
        <v>11472.0628098245</v>
      </c>
      <c r="N40" s="157" t="n">
        <f aca="false">SUM(central_v5_m!C28:J28)</f>
        <v>3047929.715435</v>
      </c>
      <c r="O40" s="7"/>
      <c r="P40" s="7"/>
      <c r="Q40" s="67" t="n">
        <f aca="false">I40*5.5017049523</f>
        <v>101226410.25247</v>
      </c>
      <c r="R40" s="67"/>
      <c r="S40" s="67"/>
      <c r="T40" s="7"/>
      <c r="U40" s="7"/>
      <c r="V40" s="67" t="n">
        <f aca="false">K40*5.5017049523</f>
        <v>2040747.58768969</v>
      </c>
      <c r="W40" s="67" t="n">
        <f aca="false">M40*5.5017049523</f>
        <v>63115.904773908</v>
      </c>
      <c r="X40" s="67" t="n">
        <f aca="false">N40*5.1890047538+L40*5.5017049523</f>
        <v>20113724.0101678</v>
      </c>
      <c r="Y40" s="67" t="n">
        <f aca="false">N40*5.1890047538</f>
        <v>15815721.7826405</v>
      </c>
      <c r="Z40" s="67" t="n">
        <f aca="false">L40*5.5017049523</f>
        <v>4298002.22752732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19671708.8203798</v>
      </c>
      <c r="G41" s="157" t="n">
        <f aca="false">central_v2_m!E29+temporary_pension_bonus_central!B29</f>
        <v>18873701.2848694</v>
      </c>
      <c r="H41" s="67" t="n">
        <f aca="false">F41-J41</f>
        <v>19267031.8531517</v>
      </c>
      <c r="I41" s="67" t="n">
        <f aca="false">G41-K41</f>
        <v>18481164.6266582</v>
      </c>
      <c r="J41" s="157" t="n">
        <f aca="false">central_v2_m!J29</f>
        <v>404676.967228057</v>
      </c>
      <c r="K41" s="157" t="n">
        <f aca="false">central_v2_m!K29</f>
        <v>392536.658211216</v>
      </c>
      <c r="L41" s="67" t="n">
        <f aca="false">H41-I41</f>
        <v>785867.226493534</v>
      </c>
      <c r="M41" s="67" t="n">
        <f aca="false">J41-K41</f>
        <v>12140.3090168418</v>
      </c>
      <c r="N41" s="157" t="n">
        <f aca="false">SUM(central_v5_m!C29:J29)</f>
        <v>3103410.85520791</v>
      </c>
      <c r="O41" s="7"/>
      <c r="P41" s="7"/>
      <c r="Q41" s="67" t="n">
        <f aca="false">I41*5.5017049523</f>
        <v>101677914.950757</v>
      </c>
      <c r="R41" s="67"/>
      <c r="S41" s="67"/>
      <c r="T41" s="7"/>
      <c r="U41" s="7"/>
      <c r="V41" s="67" t="n">
        <f aca="false">K41*5.5017049523</f>
        <v>2159620.87643994</v>
      </c>
      <c r="W41" s="67" t="n">
        <f aca="false">M41*5.5017049523</f>
        <v>66792.3982404106</v>
      </c>
      <c r="X41" s="67" t="n">
        <f aca="false">N41*5.1890047538+L41*5.5017049523</f>
        <v>20427223.2925181</v>
      </c>
      <c r="Y41" s="67" t="n">
        <f aca="false">N41*5.1890047538</f>
        <v>16103613.6806684</v>
      </c>
      <c r="Z41" s="67" t="n">
        <f aca="false">L41*5.5017049523</f>
        <v>4323609.61184974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19765059.0406844</v>
      </c>
      <c r="G42" s="155" t="n">
        <f aca="false">central_v2_m!E30+temporary_pension_bonus_central!B30</f>
        <v>18961696.3726982</v>
      </c>
      <c r="H42" s="8" t="n">
        <f aca="false">F42-J42</f>
        <v>19349151.4632451</v>
      </c>
      <c r="I42" s="8" t="n">
        <f aca="false">G42-K42</f>
        <v>18558266.0225821</v>
      </c>
      <c r="J42" s="155" t="n">
        <f aca="false">central_v2_m!J30</f>
        <v>415907.577439256</v>
      </c>
      <c r="K42" s="155" t="n">
        <f aca="false">central_v2_m!K30</f>
        <v>403430.350116078</v>
      </c>
      <c r="L42" s="8" t="n">
        <f aca="false">H42-I42</f>
        <v>790885.440663051</v>
      </c>
      <c r="M42" s="8" t="n">
        <f aca="false">J42-K42</f>
        <v>12477.2273231776</v>
      </c>
      <c r="N42" s="155" t="n">
        <f aca="false">SUM(central_v5_m!C30:J30)</f>
        <v>3760612.1686556</v>
      </c>
      <c r="O42" s="5"/>
      <c r="P42" s="5"/>
      <c r="Q42" s="8" t="n">
        <f aca="false">I42*5.5017049523</f>
        <v>102102104.082541</v>
      </c>
      <c r="R42" s="8"/>
      <c r="S42" s="8"/>
      <c r="T42" s="5"/>
      <c r="U42" s="5"/>
      <c r="V42" s="8" t="n">
        <f aca="false">K42*5.5017049523</f>
        <v>2219554.75514175</v>
      </c>
      <c r="W42" s="8" t="n">
        <f aca="false">M42*5.5017049523</f>
        <v>68646.0233548992</v>
      </c>
      <c r="X42" s="8" t="n">
        <f aca="false">N42*5.1890047538+L42*5.5017049523</f>
        <v>23865052.7659499</v>
      </c>
      <c r="Y42" s="8" t="n">
        <f aca="false">N42*5.1890047538</f>
        <v>19513834.420352</v>
      </c>
      <c r="Z42" s="8" t="n">
        <f aca="false">L42*5.5017049523</f>
        <v>4351218.34559787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19945228.2267052</v>
      </c>
      <c r="G43" s="157" t="n">
        <f aca="false">central_v2_m!E31+temporary_pension_bonus_central!B31</f>
        <v>19133164.8929042</v>
      </c>
      <c r="H43" s="67" t="n">
        <f aca="false">F43-J43</f>
        <v>19504151.7376305</v>
      </c>
      <c r="I43" s="67" t="n">
        <f aca="false">G43-K43</f>
        <v>18705320.6985017</v>
      </c>
      <c r="J43" s="157" t="n">
        <f aca="false">central_v2_m!J31</f>
        <v>441076.489074689</v>
      </c>
      <c r="K43" s="157" t="n">
        <f aca="false">central_v2_m!K31</f>
        <v>427844.194402448</v>
      </c>
      <c r="L43" s="67" t="n">
        <f aca="false">H43-I43</f>
        <v>798831.03912878</v>
      </c>
      <c r="M43" s="67" t="n">
        <f aca="false">J43-K43</f>
        <v>13232.2946722406</v>
      </c>
      <c r="N43" s="157" t="n">
        <f aca="false">SUM(central_v5_m!C31:J31)</f>
        <v>3111444.83204917</v>
      </c>
      <c r="O43" s="7"/>
      <c r="P43" s="7"/>
      <c r="Q43" s="67" t="n">
        <f aca="false">I43*5.5017049523</f>
        <v>102911155.521307</v>
      </c>
      <c r="R43" s="67"/>
      <c r="S43" s="67"/>
      <c r="T43" s="7"/>
      <c r="U43" s="7"/>
      <c r="V43" s="67" t="n">
        <f aca="false">K43*5.5017049523</f>
        <v>2353872.52315675</v>
      </c>
      <c r="W43" s="67" t="n">
        <f aca="false">M43*5.5017049523</f>
        <v>72800.1811285591</v>
      </c>
      <c r="X43" s="67" t="n">
        <f aca="false">N43*5.1890047538+L43*5.5017049523</f>
        <v>20540234.7087154</v>
      </c>
      <c r="Y43" s="67" t="n">
        <f aca="false">N43*5.1890047538</f>
        <v>16145302.0246896</v>
      </c>
      <c r="Z43" s="67" t="n">
        <f aca="false">L43*5.5017049523</f>
        <v>4394932.68402577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20144794.638359</v>
      </c>
      <c r="G44" s="157" t="n">
        <f aca="false">central_v2_m!E32+temporary_pension_bonus_central!B32</f>
        <v>19323960.8084774</v>
      </c>
      <c r="H44" s="67" t="n">
        <f aca="false">F44-J44</f>
        <v>19677397.0158694</v>
      </c>
      <c r="I44" s="67" t="n">
        <f aca="false">G44-K44</f>
        <v>18870585.1146625</v>
      </c>
      <c r="J44" s="157" t="n">
        <f aca="false">central_v2_m!J32</f>
        <v>467397.622489627</v>
      </c>
      <c r="K44" s="157" t="n">
        <f aca="false">central_v2_m!K32</f>
        <v>453375.693814938</v>
      </c>
      <c r="L44" s="67" t="n">
        <f aca="false">H44-I44</f>
        <v>806811.901206896</v>
      </c>
      <c r="M44" s="67" t="n">
        <f aca="false">J44-K44</f>
        <v>14021.9286746888</v>
      </c>
      <c r="N44" s="157" t="n">
        <f aca="false">SUM(central_v5_m!C32:J32)</f>
        <v>3054739.05168715</v>
      </c>
      <c r="O44" s="7"/>
      <c r="P44" s="7"/>
      <c r="Q44" s="67" t="n">
        <f aca="false">I44*5.5017049523</f>
        <v>103820391.578137</v>
      </c>
      <c r="R44" s="67"/>
      <c r="S44" s="67"/>
      <c r="T44" s="7"/>
      <c r="U44" s="7"/>
      <c r="V44" s="67" t="n">
        <f aca="false">K44*5.5017049523</f>
        <v>2494339.29991409</v>
      </c>
      <c r="W44" s="67" t="n">
        <f aca="false">M44*5.5017049523</f>
        <v>77144.5144303327</v>
      </c>
      <c r="X44" s="67" t="n">
        <f aca="false">N44*5.1890047538+L44*5.5017049523</f>
        <v>20289896.4932677</v>
      </c>
      <c r="Y44" s="67" t="n">
        <f aca="false">N44*5.1890047538</f>
        <v>15851055.4608231</v>
      </c>
      <c r="Z44" s="67" t="n">
        <f aca="false">L44*5.5017049523</f>
        <v>4438841.03244456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20120689.7712411</v>
      </c>
      <c r="G45" s="157" t="n">
        <f aca="false">central_v2_m!E33+temporary_pension_bonus_central!B33</f>
        <v>19299799.6079411</v>
      </c>
      <c r="H45" s="67" t="n">
        <f aca="false">F45-J45</f>
        <v>19641060.3104661</v>
      </c>
      <c r="I45" s="67" t="n">
        <f aca="false">G45-K45</f>
        <v>18834559.0309893</v>
      </c>
      <c r="J45" s="157" t="n">
        <f aca="false">central_v2_m!J33</f>
        <v>479629.460775042</v>
      </c>
      <c r="K45" s="157" t="n">
        <f aca="false">central_v2_m!K33</f>
        <v>465240.57695179</v>
      </c>
      <c r="L45" s="67" t="n">
        <f aca="false">H45-I45</f>
        <v>806501.279476795</v>
      </c>
      <c r="M45" s="67" t="n">
        <f aca="false">J45-K45</f>
        <v>14388.8838232514</v>
      </c>
      <c r="N45" s="157" t="n">
        <f aca="false">SUM(central_v5_m!C33:J33)</f>
        <v>3102897.73949331</v>
      </c>
      <c r="O45" s="7"/>
      <c r="P45" s="7"/>
      <c r="Q45" s="67" t="n">
        <f aca="false">I45*5.5017049523</f>
        <v>103622186.695181</v>
      </c>
      <c r="R45" s="67"/>
      <c r="S45" s="67"/>
      <c r="T45" s="7"/>
      <c r="U45" s="7"/>
      <c r="V45" s="67" t="n">
        <f aca="false">K45*5.5017049523</f>
        <v>2559616.38622657</v>
      </c>
      <c r="W45" s="67" t="n">
        <f aca="false">M45*5.5017049523</f>
        <v>79163.3933884516</v>
      </c>
      <c r="X45" s="67" t="n">
        <f aca="false">N45*5.1890047538+L45*5.5017049523</f>
        <v>20538083.2041198</v>
      </c>
      <c r="Y45" s="67" t="n">
        <f aca="false">N45*5.1890047538</f>
        <v>16100951.120786</v>
      </c>
      <c r="Z45" s="67" t="n">
        <f aca="false">L45*5.5017049523</f>
        <v>4437132.08333377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20158781.2017</v>
      </c>
      <c r="G46" s="155" t="n">
        <f aca="false">central_v2_m!E34+temporary_pension_bonus_central!B34</f>
        <v>19335019.7299758</v>
      </c>
      <c r="H46" s="8" t="n">
        <f aca="false">F46-J46</f>
        <v>19660295.2164409</v>
      </c>
      <c r="I46" s="8" t="n">
        <f aca="false">G46-K46</f>
        <v>18851488.3242745</v>
      </c>
      <c r="J46" s="155" t="n">
        <f aca="false">central_v2_m!J34</f>
        <v>498485.985259038</v>
      </c>
      <c r="K46" s="155" t="n">
        <f aca="false">central_v2_m!K34</f>
        <v>483531.405701267</v>
      </c>
      <c r="L46" s="8" t="n">
        <f aca="false">H46-I46</f>
        <v>808806.892166369</v>
      </c>
      <c r="M46" s="8" t="n">
        <f aca="false">J46-K46</f>
        <v>14954.5795577712</v>
      </c>
      <c r="N46" s="155" t="n">
        <f aca="false">SUM(central_v5_m!C34:J34)</f>
        <v>3727608.24282553</v>
      </c>
      <c r="O46" s="5"/>
      <c r="P46" s="5"/>
      <c r="Q46" s="8" t="n">
        <f aca="false">I46*5.5017049523</f>
        <v>103715326.671887</v>
      </c>
      <c r="R46" s="8"/>
      <c r="S46" s="8"/>
      <c r="T46" s="5"/>
      <c r="U46" s="5"/>
      <c r="V46" s="8" t="n">
        <f aca="false">K46*5.5017049523</f>
        <v>2660247.12933924</v>
      </c>
      <c r="W46" s="8" t="n">
        <f aca="false">M46*5.5017049523</f>
        <v>82275.6844125542</v>
      </c>
      <c r="X46" s="8" t="n">
        <f aca="false">N46*5.1890047538+L46*5.5017049523</f>
        <v>23792393.7764118</v>
      </c>
      <c r="Y46" s="8" t="n">
        <f aca="false">N46*5.1890047538</f>
        <v>19342576.8923257</v>
      </c>
      <c r="Z46" s="8" t="n">
        <f aca="false">L46*5.5017049523</f>
        <v>4449816.88408608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20327204.1102331</v>
      </c>
      <c r="G47" s="157" t="n">
        <f aca="false">central_v2_m!E35+temporary_pension_bonus_central!B35</f>
        <v>19495488.2827874</v>
      </c>
      <c r="H47" s="67" t="n">
        <f aca="false">F47-J47</f>
        <v>19808038.2759088</v>
      </c>
      <c r="I47" s="67" t="n">
        <f aca="false">G47-K47</f>
        <v>18991897.4234928</v>
      </c>
      <c r="J47" s="157" t="n">
        <f aca="false">central_v2_m!J35</f>
        <v>519165.834324298</v>
      </c>
      <c r="K47" s="157" t="n">
        <f aca="false">central_v2_m!K35</f>
        <v>503590.859294569</v>
      </c>
      <c r="L47" s="67" t="n">
        <f aca="false">H47-I47</f>
        <v>816140.852415968</v>
      </c>
      <c r="M47" s="67" t="n">
        <f aca="false">J47-K47</f>
        <v>15574.975029729</v>
      </c>
      <c r="N47" s="157" t="n">
        <f aca="false">SUM(central_v5_m!C35:J35)</f>
        <v>3091729.68423023</v>
      </c>
      <c r="O47" s="7"/>
      <c r="P47" s="7"/>
      <c r="Q47" s="67" t="n">
        <f aca="false">I47*5.5017049523</f>
        <v>104487816.108404</v>
      </c>
      <c r="R47" s="67"/>
      <c r="S47" s="67"/>
      <c r="T47" s="7"/>
      <c r="U47" s="7"/>
      <c r="V47" s="67" t="n">
        <f aca="false">K47*5.5017049523</f>
        <v>2770608.32451394</v>
      </c>
      <c r="W47" s="67" t="n">
        <f aca="false">M47*5.5017049523</f>
        <v>85688.9172530086</v>
      </c>
      <c r="X47" s="67" t="n">
        <f aca="false">N47*5.1890047538+L47*5.5017049523</f>
        <v>20533166.1984465</v>
      </c>
      <c r="Y47" s="67" t="n">
        <f aca="false">N47*5.1890047538</f>
        <v>16043000.0289352</v>
      </c>
      <c r="Z47" s="67" t="n">
        <f aca="false">L47*5.5017049523</f>
        <v>4490166.16951127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20520773.9700917</v>
      </c>
      <c r="G48" s="157" t="n">
        <f aca="false">central_v2_m!E36+temporary_pension_bonus_central!B36</f>
        <v>19680183.8735901</v>
      </c>
      <c r="H48" s="67" t="n">
        <f aca="false">F48-J48</f>
        <v>19974598.2483862</v>
      </c>
      <c r="I48" s="67" t="n">
        <f aca="false">G48-K48</f>
        <v>19150393.4235358</v>
      </c>
      <c r="J48" s="157" t="n">
        <f aca="false">central_v2_m!J36</f>
        <v>546175.721705439</v>
      </c>
      <c r="K48" s="157" t="n">
        <f aca="false">central_v2_m!K36</f>
        <v>529790.450054276</v>
      </c>
      <c r="L48" s="67" t="n">
        <f aca="false">H48-I48</f>
        <v>824204.824850418</v>
      </c>
      <c r="M48" s="67" t="n">
        <f aca="false">J48-K48</f>
        <v>16385.271651163</v>
      </c>
      <c r="N48" s="157" t="n">
        <f aca="false">SUM(central_v5_m!C36:J36)</f>
        <v>3070804.73598654</v>
      </c>
      <c r="O48" s="7"/>
      <c r="P48" s="7"/>
      <c r="Q48" s="67" t="n">
        <f aca="false">I48*5.5017049523</f>
        <v>105359814.33676</v>
      </c>
      <c r="R48" s="67"/>
      <c r="S48" s="67"/>
      <c r="T48" s="7"/>
      <c r="U48" s="7"/>
      <c r="V48" s="67" t="n">
        <f aca="false">K48*5.5017049523</f>
        <v>2914750.74274486</v>
      </c>
      <c r="W48" s="67" t="n">
        <f aca="false">M48*5.5017049523</f>
        <v>90146.9301879843</v>
      </c>
      <c r="X48" s="67" t="n">
        <f aca="false">N48*5.1890047538+L48*5.5017049523</f>
        <v>20468952.1396148</v>
      </c>
      <c r="Y48" s="67" t="n">
        <f aca="false">N48*5.1890047538</f>
        <v>15934420.3730257</v>
      </c>
      <c r="Z48" s="67" t="n">
        <f aca="false">L48*5.5017049523</f>
        <v>4534531.7665891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20609144.4164912</v>
      </c>
      <c r="G49" s="157" t="n">
        <f aca="false">central_v2_m!E37+temporary_pension_bonus_central!B37</f>
        <v>19763260.2641789</v>
      </c>
      <c r="H49" s="67" t="n">
        <f aca="false">F49-J49</f>
        <v>20044567.1951925</v>
      </c>
      <c r="I49" s="67" t="n">
        <f aca="false">G49-K49</f>
        <v>19215620.3595192</v>
      </c>
      <c r="J49" s="157" t="n">
        <f aca="false">central_v2_m!J37</f>
        <v>564577.221298647</v>
      </c>
      <c r="K49" s="157" t="n">
        <f aca="false">central_v2_m!K37</f>
        <v>547639.904659688</v>
      </c>
      <c r="L49" s="67" t="n">
        <f aca="false">H49-I49</f>
        <v>828946.835673299</v>
      </c>
      <c r="M49" s="67" t="n">
        <f aca="false">J49-K49</f>
        <v>16937.3166389595</v>
      </c>
      <c r="N49" s="157" t="n">
        <f aca="false">SUM(central_v5_m!C37:J37)</f>
        <v>3093750.1678851</v>
      </c>
      <c r="O49" s="7"/>
      <c r="P49" s="7"/>
      <c r="Q49" s="67" t="n">
        <f aca="false">I49*5.5017049523</f>
        <v>105718673.693484</v>
      </c>
      <c r="R49" s="67"/>
      <c r="S49" s="67"/>
      <c r="T49" s="7"/>
      <c r="U49" s="7"/>
      <c r="V49" s="67" t="n">
        <f aca="false">K49*5.5017049523</f>
        <v>3012953.1755433</v>
      </c>
      <c r="W49" s="67" t="n">
        <f aca="false">M49*5.5017049523</f>
        <v>93184.1188312364</v>
      </c>
      <c r="X49" s="67" t="n">
        <f aca="false">N49*5.1890047538+L49*5.5017049523</f>
        <v>20614105.2392425</v>
      </c>
      <c r="Y49" s="67" t="n">
        <f aca="false">N49*5.1890047538</f>
        <v>16053484.3282253</v>
      </c>
      <c r="Z49" s="67" t="n">
        <f aca="false">L49*5.5017049523</f>
        <v>4560620.9110172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20751032.1568243</v>
      </c>
      <c r="G50" s="155" t="n">
        <f aca="false">central_v2_m!E38+temporary_pension_bonus_central!B38</f>
        <v>19898063.1707564</v>
      </c>
      <c r="H50" s="8" t="n">
        <f aca="false">F50-J50</f>
        <v>20157531.5064157</v>
      </c>
      <c r="I50" s="8" t="n">
        <f aca="false">G50-K50</f>
        <v>19322367.53986</v>
      </c>
      <c r="J50" s="155" t="n">
        <f aca="false">central_v2_m!J38</f>
        <v>593500.650408643</v>
      </c>
      <c r="K50" s="155" t="n">
        <f aca="false">central_v2_m!K38</f>
        <v>575695.630896384</v>
      </c>
      <c r="L50" s="8" t="n">
        <f aca="false">H50-I50</f>
        <v>835163.966555685</v>
      </c>
      <c r="M50" s="8" t="n">
        <f aca="false">J50-K50</f>
        <v>17805.0195122594</v>
      </c>
      <c r="N50" s="155" t="n">
        <f aca="false">SUM(central_v5_m!C38:J38)</f>
        <v>3710868.94781196</v>
      </c>
      <c r="O50" s="5"/>
      <c r="P50" s="5"/>
      <c r="Q50" s="8" t="n">
        <f aca="false">I50*5.5017049523</f>
        <v>106305965.184208</v>
      </c>
      <c r="R50" s="8"/>
      <c r="S50" s="8"/>
      <c r="T50" s="5"/>
      <c r="U50" s="5"/>
      <c r="V50" s="8" t="n">
        <f aca="false">K50*5.5017049523</f>
        <v>3167307.50352011</v>
      </c>
      <c r="W50" s="8" t="n">
        <f aca="false">M50*5.5017049523</f>
        <v>97957.9640263957</v>
      </c>
      <c r="X50" s="8" t="n">
        <f aca="false">N50*5.1890047538+L50*5.5017049523</f>
        <v>23850542.341707</v>
      </c>
      <c r="Y50" s="8" t="n">
        <f aca="false">N50*5.1890047538</f>
        <v>19255716.610925</v>
      </c>
      <c r="Z50" s="8" t="n">
        <f aca="false">L50*5.5017049523</f>
        <v>4594825.73078192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20956087.1556002</v>
      </c>
      <c r="G51" s="157" t="n">
        <f aca="false">central_v2_m!E39+temporary_pension_bonus_central!B39</f>
        <v>20093086.0359798</v>
      </c>
      <c r="H51" s="67" t="n">
        <f aca="false">F51-J51</f>
        <v>20352325.0452083</v>
      </c>
      <c r="I51" s="67" t="n">
        <f aca="false">G51-K51</f>
        <v>19507436.7888995</v>
      </c>
      <c r="J51" s="157" t="n">
        <f aca="false">central_v2_m!J39</f>
        <v>603762.110391991</v>
      </c>
      <c r="K51" s="157" t="n">
        <f aca="false">central_v2_m!K39</f>
        <v>585649.247080231</v>
      </c>
      <c r="L51" s="67" t="n">
        <f aca="false">H51-I51</f>
        <v>844888.256308708</v>
      </c>
      <c r="M51" s="67" t="n">
        <f aca="false">J51-K51</f>
        <v>18112.8633117598</v>
      </c>
      <c r="N51" s="157" t="n">
        <f aca="false">SUM(central_v5_m!C39:J39)</f>
        <v>3080793.43839362</v>
      </c>
      <c r="O51" s="7"/>
      <c r="P51" s="7"/>
      <c r="Q51" s="67" t="n">
        <f aca="false">I51*5.5017049523</f>
        <v>107324161.588168</v>
      </c>
      <c r="R51" s="67"/>
      <c r="S51" s="67"/>
      <c r="T51" s="7"/>
      <c r="U51" s="7"/>
      <c r="V51" s="67" t="n">
        <f aca="false">K51*5.5017049523</f>
        <v>3222069.36297207</v>
      </c>
      <c r="W51" s="67" t="n">
        <f aca="false">M51*5.5017049523</f>
        <v>99651.6297826418</v>
      </c>
      <c r="X51" s="67" t="n">
        <f aca="false">N51*5.1890047538+L51*5.5017049523</f>
        <v>20634577.7011741</v>
      </c>
      <c r="Y51" s="67" t="n">
        <f aca="false">N51*5.1890047538</f>
        <v>15986251.7973003</v>
      </c>
      <c r="Z51" s="67" t="n">
        <f aca="false">L51*5.5017049523</f>
        <v>4648325.90387373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21182211.3864196</v>
      </c>
      <c r="G52" s="157" t="n">
        <f aca="false">central_v2_m!E40+temporary_pension_bonus_central!B40</f>
        <v>20308074.810314</v>
      </c>
      <c r="H52" s="67" t="n">
        <f aca="false">F52-J52</f>
        <v>20551675.1391409</v>
      </c>
      <c r="I52" s="67" t="n">
        <f aca="false">G52-K52</f>
        <v>19696454.6504536</v>
      </c>
      <c r="J52" s="157" t="n">
        <f aca="false">central_v2_m!J40</f>
        <v>630536.247278707</v>
      </c>
      <c r="K52" s="157" t="n">
        <f aca="false">central_v2_m!K40</f>
        <v>611620.159860346</v>
      </c>
      <c r="L52" s="67" t="n">
        <f aca="false">H52-I52</f>
        <v>855220.488687228</v>
      </c>
      <c r="M52" s="67" t="n">
        <f aca="false">J52-K52</f>
        <v>18916.0874183611</v>
      </c>
      <c r="N52" s="157" t="n">
        <f aca="false">SUM(central_v5_m!C40:J40)</f>
        <v>3068904.55807615</v>
      </c>
      <c r="O52" s="7"/>
      <c r="P52" s="7"/>
      <c r="Q52" s="67" t="n">
        <f aca="false">I52*5.5017049523</f>
        <v>108364082.093153</v>
      </c>
      <c r="R52" s="67"/>
      <c r="S52" s="67"/>
      <c r="T52" s="7"/>
      <c r="U52" s="7"/>
      <c r="V52" s="67" t="n">
        <f aca="false">K52*5.5017049523</f>
        <v>3364953.66243018</v>
      </c>
      <c r="W52" s="67" t="n">
        <f aca="false">M52*5.5017049523</f>
        <v>104070.731827737</v>
      </c>
      <c r="X52" s="67" t="n">
        <f aca="false">N52*5.1890047538+L52*5.5017049523</f>
        <v>20629731.1387346</v>
      </c>
      <c r="Y52" s="67" t="n">
        <f aca="false">N52*5.1890047538</f>
        <v>15924560.3408156</v>
      </c>
      <c r="Z52" s="67" t="n">
        <f aca="false">L52*5.5017049523</f>
        <v>4705170.79791895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21297561.4445208</v>
      </c>
      <c r="G53" s="157" t="n">
        <f aca="false">central_v2_m!E41+temporary_pension_bonus_central!B41</f>
        <v>20417788.8874624</v>
      </c>
      <c r="H53" s="67" t="n">
        <f aca="false">F53-J53</f>
        <v>20604737.5107786</v>
      </c>
      <c r="I53" s="67" t="n">
        <f aca="false">G53-K53</f>
        <v>19745749.6717325</v>
      </c>
      <c r="J53" s="157" t="n">
        <f aca="false">central_v2_m!J41</f>
        <v>692823.933742125</v>
      </c>
      <c r="K53" s="157" t="n">
        <f aca="false">central_v2_m!K41</f>
        <v>672039.215729861</v>
      </c>
      <c r="L53" s="67" t="n">
        <f aca="false">H53-I53</f>
        <v>858987.839046095</v>
      </c>
      <c r="M53" s="67" t="n">
        <f aca="false">J53-K53</f>
        <v>20784.7180122639</v>
      </c>
      <c r="N53" s="157" t="n">
        <f aca="false">SUM(central_v5_m!C41:J41)</f>
        <v>3067225.16268703</v>
      </c>
      <c r="O53" s="7"/>
      <c r="P53" s="7"/>
      <c r="Q53" s="67" t="n">
        <f aca="false">I53*5.5017049523</f>
        <v>108635288.755847</v>
      </c>
      <c r="R53" s="67"/>
      <c r="S53" s="67"/>
      <c r="T53" s="7"/>
      <c r="U53" s="7"/>
      <c r="V53" s="67" t="n">
        <f aca="false">K53*5.5017049523</f>
        <v>3697361.48132078</v>
      </c>
      <c r="W53" s="67" t="n">
        <f aca="false">M53*5.5017049523</f>
        <v>114351.386020231</v>
      </c>
      <c r="X53" s="67" t="n">
        <f aca="false">N53*5.1890047538+L53*5.5017049523</f>
        <v>20641743.5982034</v>
      </c>
      <c r="Y53" s="67" t="n">
        <f aca="false">N53*5.1890047538</f>
        <v>15915845.950158</v>
      </c>
      <c r="Z53" s="67" t="n">
        <f aca="false">L53*5.5017049523</f>
        <v>4725897.64804537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21430690.4396661</v>
      </c>
      <c r="G54" s="155" t="n">
        <f aca="false">central_v2_m!E42+temporary_pension_bonus_central!B42</f>
        <v>20543830.9120387</v>
      </c>
      <c r="H54" s="8" t="n">
        <f aca="false">F54-J54</f>
        <v>20683749.4001557</v>
      </c>
      <c r="I54" s="8" t="n">
        <f aca="false">G54-K54</f>
        <v>19819298.1037135</v>
      </c>
      <c r="J54" s="155" t="n">
        <f aca="false">central_v2_m!J42</f>
        <v>746941.039510474</v>
      </c>
      <c r="K54" s="155" t="n">
        <f aca="false">central_v2_m!K42</f>
        <v>724532.808325159</v>
      </c>
      <c r="L54" s="8" t="n">
        <f aca="false">H54-I54</f>
        <v>864451.296442159</v>
      </c>
      <c r="M54" s="8" t="n">
        <f aca="false">J54-K54</f>
        <v>22408.2311853142</v>
      </c>
      <c r="N54" s="155" t="n">
        <f aca="false">SUM(central_v5_m!C42:J42)</f>
        <v>3684754.34767475</v>
      </c>
      <c r="O54" s="5"/>
      <c r="P54" s="5"/>
      <c r="Q54" s="8" t="n">
        <f aca="false">I54*5.5017049523</f>
        <v>109039930.528311</v>
      </c>
      <c r="R54" s="8"/>
      <c r="S54" s="8"/>
      <c r="T54" s="5"/>
      <c r="U54" s="5"/>
      <c r="V54" s="8" t="n">
        <f aca="false">K54*5.5017049523</f>
        <v>3986165.73966636</v>
      </c>
      <c r="W54" s="8" t="n">
        <f aca="false">M54*5.5017049523</f>
        <v>123283.476484527</v>
      </c>
      <c r="X54" s="8" t="n">
        <f aca="false">N54*5.1890047538+L54*5.5017049523</f>
        <v>23876163.8053275</v>
      </c>
      <c r="Y54" s="8" t="n">
        <f aca="false">N54*5.1890047538</f>
        <v>19120207.8266695</v>
      </c>
      <c r="Z54" s="8" t="n">
        <f aca="false">L54*5.5017049523</f>
        <v>4755955.97865798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21639741.8950941</v>
      </c>
      <c r="G55" s="157" t="n">
        <f aca="false">central_v2_m!E43+temporary_pension_bonus_central!B43</f>
        <v>20742935.6752849</v>
      </c>
      <c r="H55" s="67" t="n">
        <f aca="false">F55-J55</f>
        <v>20797587.5973934</v>
      </c>
      <c r="I55" s="67" t="n">
        <f aca="false">G55-K55</f>
        <v>19926046.0065153</v>
      </c>
      <c r="J55" s="157" t="n">
        <f aca="false">central_v2_m!J43</f>
        <v>842154.297700669</v>
      </c>
      <c r="K55" s="157" t="n">
        <f aca="false">central_v2_m!K43</f>
        <v>816889.668769649</v>
      </c>
      <c r="L55" s="67" t="n">
        <f aca="false">H55-I55</f>
        <v>871541.590878114</v>
      </c>
      <c r="M55" s="67" t="n">
        <f aca="false">J55-K55</f>
        <v>25264.6289310199</v>
      </c>
      <c r="N55" s="157" t="n">
        <f aca="false">SUM(central_v5_m!C43:J43)</f>
        <v>3041273.99048062</v>
      </c>
      <c r="O55" s="7"/>
      <c r="P55" s="7"/>
      <c r="Q55" s="67" t="n">
        <f aca="false">I55*5.5017049523</f>
        <v>109627225.993803</v>
      </c>
      <c r="R55" s="67"/>
      <c r="S55" s="67"/>
      <c r="T55" s="7"/>
      <c r="U55" s="7"/>
      <c r="V55" s="67" t="n">
        <f aca="false">K55*5.5017049523</f>
        <v>4494285.93615268</v>
      </c>
      <c r="W55" s="67" t="n">
        <f aca="false">M55*5.5017049523</f>
        <v>138998.534107814</v>
      </c>
      <c r="X55" s="67" t="n">
        <f aca="false">N55*5.1890047538+L55*5.5017049523</f>
        <v>20576149.8808818</v>
      </c>
      <c r="Y55" s="67" t="n">
        <f aca="false">N55*5.1890047538</f>
        <v>15781185.1942122</v>
      </c>
      <c r="Z55" s="67" t="n">
        <f aca="false">L55*5.5017049523</f>
        <v>4794964.68666954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21806378.8806425</v>
      </c>
      <c r="G56" s="157" t="n">
        <f aca="false">central_v2_m!E44+temporary_pension_bonus_central!B44</f>
        <v>20902134.7164757</v>
      </c>
      <c r="H56" s="67" t="n">
        <f aca="false">F56-J56</f>
        <v>20915014.6162739</v>
      </c>
      <c r="I56" s="67" t="n">
        <f aca="false">G56-K56</f>
        <v>20037511.3800381</v>
      </c>
      <c r="J56" s="157" t="n">
        <f aca="false">central_v2_m!J44</f>
        <v>891364.264368586</v>
      </c>
      <c r="K56" s="157" t="n">
        <f aca="false">central_v2_m!K44</f>
        <v>864623.336437529</v>
      </c>
      <c r="L56" s="67" t="n">
        <f aca="false">H56-I56</f>
        <v>877503.236235745</v>
      </c>
      <c r="M56" s="67" t="n">
        <f aca="false">J56-K56</f>
        <v>26740.9279310575</v>
      </c>
      <c r="N56" s="157" t="n">
        <f aca="false">SUM(central_v5_m!C44:J44)</f>
        <v>3076247.04532203</v>
      </c>
      <c r="O56" s="7"/>
      <c r="P56" s="7"/>
      <c r="Q56" s="67" t="n">
        <f aca="false">I56*5.5017049523</f>
        <v>110240475.591323</v>
      </c>
      <c r="R56" s="67"/>
      <c r="S56" s="67"/>
      <c r="T56" s="7"/>
      <c r="U56" s="7"/>
      <c r="V56" s="67" t="n">
        <f aca="false">K56*5.5017049523</f>
        <v>4756902.4919525</v>
      </c>
      <c r="W56" s="67" t="n">
        <f aca="false">M56*5.5017049523</f>
        <v>147120.695627397</v>
      </c>
      <c r="X56" s="67" t="n">
        <f aca="false">N56*5.1890047538+L56*5.5017049523</f>
        <v>20790424.4424967</v>
      </c>
      <c r="Y56" s="67" t="n">
        <f aca="false">N56*5.1890047538</f>
        <v>15962660.5420392</v>
      </c>
      <c r="Z56" s="67" t="n">
        <f aca="false">L56*5.5017049523</f>
        <v>4827763.90045748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22076131.2583954</v>
      </c>
      <c r="G57" s="157" t="n">
        <f aca="false">central_v2_m!E45+temporary_pension_bonus_central!B45</f>
        <v>21159069.4733768</v>
      </c>
      <c r="H57" s="67" t="n">
        <f aca="false">F57-J57</f>
        <v>21117555.8714636</v>
      </c>
      <c r="I57" s="67" t="n">
        <f aca="false">G57-K57</f>
        <v>20229251.348053</v>
      </c>
      <c r="J57" s="157" t="n">
        <f aca="false">central_v2_m!J45</f>
        <v>958575.386931768</v>
      </c>
      <c r="K57" s="157" t="n">
        <f aca="false">central_v2_m!K45</f>
        <v>929818.125323815</v>
      </c>
      <c r="L57" s="67" t="n">
        <f aca="false">H57-I57</f>
        <v>888304.523410622</v>
      </c>
      <c r="M57" s="67" t="n">
        <f aca="false">J57-K57</f>
        <v>28757.2616079528</v>
      </c>
      <c r="N57" s="157" t="n">
        <f aca="false">SUM(central_v5_m!C45:J45)</f>
        <v>3027401.12356287</v>
      </c>
      <c r="O57" s="7"/>
      <c r="P57" s="7"/>
      <c r="Q57" s="67" t="n">
        <f aca="false">I57*5.5017049523</f>
        <v>111295372.322905</v>
      </c>
      <c r="R57" s="67"/>
      <c r="S57" s="67"/>
      <c r="T57" s="7"/>
      <c r="U57" s="7"/>
      <c r="V57" s="67" t="n">
        <f aca="false">K57*5.5017049523</f>
        <v>5115584.98483234</v>
      </c>
      <c r="W57" s="67" t="n">
        <f aca="false">M57*5.5017049523</f>
        <v>158213.96860306</v>
      </c>
      <c r="X57" s="67" t="n">
        <f aca="false">N57*5.1890047538+L57*5.5017049523</f>
        <v>20596388.2174259</v>
      </c>
      <c r="Y57" s="67" t="n">
        <f aca="false">N57*5.1890047538</f>
        <v>15709198.8218272</v>
      </c>
      <c r="Z57" s="67" t="n">
        <f aca="false">L57*5.5017049523</f>
        <v>4887189.39559871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23274206.4428863</v>
      </c>
      <c r="G58" s="155" t="n">
        <f aca="false">central_v2_m!E46+temporary_pension_bonus_central!B46</f>
        <v>22302092.8699164</v>
      </c>
      <c r="H58" s="8" t="n">
        <f aca="false">F58-J58</f>
        <v>22177005.960651</v>
      </c>
      <c r="I58" s="8" t="n">
        <f aca="false">G58-K58</f>
        <v>21237808.4021481</v>
      </c>
      <c r="J58" s="155" t="n">
        <f aca="false">central_v2_m!J46</f>
        <v>1097200.48223532</v>
      </c>
      <c r="K58" s="155" t="n">
        <f aca="false">central_v2_m!K46</f>
        <v>1064284.46776826</v>
      </c>
      <c r="L58" s="8" t="n">
        <f aca="false">H58-I58</f>
        <v>939197.558502838</v>
      </c>
      <c r="M58" s="8" t="n">
        <f aca="false">J58-K58</f>
        <v>32916.0144670599</v>
      </c>
      <c r="N58" s="155" t="n">
        <f aca="false">SUM(central_v5_m!C46:J46)</f>
        <v>3705220.78427818</v>
      </c>
      <c r="O58" s="5"/>
      <c r="P58" s="5"/>
      <c r="Q58" s="8" t="n">
        <f aca="false">I58*5.5017049523</f>
        <v>116844155.662097</v>
      </c>
      <c r="R58" s="8"/>
      <c r="S58" s="8"/>
      <c r="T58" s="5"/>
      <c r="U58" s="5"/>
      <c r="V58" s="8" t="n">
        <f aca="false">K58*5.5017049523</f>
        <v>5855379.12697661</v>
      </c>
      <c r="W58" s="8" t="n">
        <f aca="false">M58*5.5017049523</f>
        <v>181094.199803402</v>
      </c>
      <c r="X58" s="8" t="n">
        <f aca="false">N58*5.1890047538+L58*5.5017049523</f>
        <v>24393596.1223012</v>
      </c>
      <c r="Y58" s="8" t="n">
        <f aca="false">N58*5.1890047538</f>
        <v>19226408.263498</v>
      </c>
      <c r="Z58" s="8" t="n">
        <f aca="false">L58*5.5017049523</f>
        <v>5167187.85880313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23599251.9399205</v>
      </c>
      <c r="G59" s="157" t="n">
        <f aca="false">central_v2_m!E47+temporary_pension_bonus_central!B47</f>
        <v>22612657.4733774</v>
      </c>
      <c r="H59" s="67" t="n">
        <f aca="false">F59-J59</f>
        <v>22410661.4979108</v>
      </c>
      <c r="I59" s="67" t="n">
        <f aca="false">G59-K59</f>
        <v>21459724.744628</v>
      </c>
      <c r="J59" s="157" t="n">
        <f aca="false">central_v2_m!J47</f>
        <v>1188590.44200971</v>
      </c>
      <c r="K59" s="157" t="n">
        <f aca="false">central_v2_m!K47</f>
        <v>1152932.72874941</v>
      </c>
      <c r="L59" s="67" t="n">
        <f aca="false">H59-I59</f>
        <v>950936.7532828</v>
      </c>
      <c r="M59" s="67" t="n">
        <f aca="false">J59-K59</f>
        <v>35657.7132603</v>
      </c>
      <c r="N59" s="157" t="n">
        <f aca="false">SUM(central_v5_m!C47:J47)</f>
        <v>3101774.42910284</v>
      </c>
      <c r="O59" s="7"/>
      <c r="P59" s="7"/>
      <c r="Q59" s="67" t="n">
        <f aca="false">I59*5.5017049523</f>
        <v>118065073.902515</v>
      </c>
      <c r="R59" s="67"/>
      <c r="S59" s="67"/>
      <c r="T59" s="7"/>
      <c r="U59" s="7"/>
      <c r="V59" s="67" t="n">
        <f aca="false">K59*5.5017049523</f>
        <v>6343095.70342938</v>
      </c>
      <c r="W59" s="67" t="n">
        <f aca="false">M59*5.5017049523</f>
        <v>196178.217631886</v>
      </c>
      <c r="X59" s="67" t="n">
        <f aca="false">N59*5.1890047538+L59*5.5017049523</f>
        <v>21326895.70269</v>
      </c>
      <c r="Y59" s="67" t="n">
        <f aca="false">N59*5.1890047538</f>
        <v>16095122.2578299</v>
      </c>
      <c r="Z59" s="67" t="n">
        <f aca="false">L59*5.5017049523</f>
        <v>5231773.44486007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23909042.431732</v>
      </c>
      <c r="G60" s="157" t="n">
        <f aca="false">central_v2_m!E48+temporary_pension_bonus_central!B48</f>
        <v>22908494.328426</v>
      </c>
      <c r="H60" s="67" t="n">
        <f aca="false">F60-J60</f>
        <v>22650594.4588014</v>
      </c>
      <c r="I60" s="67" t="n">
        <f aca="false">G60-K60</f>
        <v>21687799.7946834</v>
      </c>
      <c r="J60" s="157" t="n">
        <f aca="false">central_v2_m!J48</f>
        <v>1258447.97293055</v>
      </c>
      <c r="K60" s="157" t="n">
        <f aca="false">central_v2_m!K48</f>
        <v>1220694.53374263</v>
      </c>
      <c r="L60" s="67" t="n">
        <f aca="false">H60-I60</f>
        <v>962794.664118078</v>
      </c>
      <c r="M60" s="67" t="n">
        <f aca="false">J60-K60</f>
        <v>37753.4391879202</v>
      </c>
      <c r="N60" s="157" t="n">
        <f aca="false">SUM(central_v5_m!C48:J48)</f>
        <v>3156118.12596582</v>
      </c>
      <c r="O60" s="7"/>
      <c r="P60" s="7"/>
      <c r="Q60" s="67" t="n">
        <f aca="false">I60*5.5017049523</f>
        <v>119319875.5349</v>
      </c>
      <c r="R60" s="67"/>
      <c r="S60" s="67"/>
      <c r="T60" s="7"/>
      <c r="U60" s="7"/>
      <c r="V60" s="67" t="n">
        <f aca="false">K60*5.5017049523</f>
        <v>6715901.16153737</v>
      </c>
      <c r="W60" s="67" t="n">
        <f aca="false">M60*5.5017049523</f>
        <v>207708.283346537</v>
      </c>
      <c r="X60" s="67" t="n">
        <f aca="false">N60*5.1890047538+L60*5.5017049523</f>
        <v>21674124.1308174</v>
      </c>
      <c r="Y60" s="67" t="n">
        <f aca="false">N60*5.1890047538</f>
        <v>16377111.959191</v>
      </c>
      <c r="Z60" s="67" t="n">
        <f aca="false">L60*5.5017049523</f>
        <v>5297012.17162644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24027519.4955403</v>
      </c>
      <c r="G61" s="157" t="n">
        <f aca="false">central_v2_m!E49+temporary_pension_bonus_central!B49</f>
        <v>23020493.3083355</v>
      </c>
      <c r="H61" s="67" t="n">
        <f aca="false">F61-J61</f>
        <v>22730654.947171</v>
      </c>
      <c r="I61" s="67" t="n">
        <f aca="false">G61-K61</f>
        <v>21762534.6964173</v>
      </c>
      <c r="J61" s="157" t="n">
        <f aca="false">central_v2_m!J49</f>
        <v>1296864.54836925</v>
      </c>
      <c r="K61" s="157" t="n">
        <f aca="false">central_v2_m!K49</f>
        <v>1257958.61191818</v>
      </c>
      <c r="L61" s="67" t="n">
        <f aca="false">H61-I61</f>
        <v>968120.250753727</v>
      </c>
      <c r="M61" s="67" t="n">
        <f aca="false">J61-K61</f>
        <v>38905.93645107</v>
      </c>
      <c r="N61" s="157" t="n">
        <f aca="false">SUM(central_v5_m!C49:J49)</f>
        <v>3090618.94653443</v>
      </c>
      <c r="O61" s="7"/>
      <c r="P61" s="7"/>
      <c r="Q61" s="67" t="n">
        <f aca="false">I61*5.5017049523</f>
        <v>119731044.91388</v>
      </c>
      <c r="R61" s="67"/>
      <c r="S61" s="67"/>
      <c r="T61" s="7"/>
      <c r="U61" s="7"/>
      <c r="V61" s="67" t="n">
        <f aca="false">K61*5.5017049523</f>
        <v>6920917.12497868</v>
      </c>
      <c r="W61" s="67" t="n">
        <f aca="false">M61*5.5017049523</f>
        <v>214048.983246721</v>
      </c>
      <c r="X61" s="67" t="n">
        <f aca="false">N61*5.1890047538+L61*5.5017049523</f>
        <v>21363548.3837452</v>
      </c>
      <c r="Y61" s="67" t="n">
        <f aca="false">N61*5.1890047538</f>
        <v>16037236.4057515</v>
      </c>
      <c r="Z61" s="67" t="n">
        <f aca="false">L61*5.5017049523</f>
        <v>5326311.9779937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24140554.0044668</v>
      </c>
      <c r="G62" s="155" t="n">
        <f aca="false">central_v2_m!E50+temporary_pension_bonus_central!B50</f>
        <v>23128530.2597505</v>
      </c>
      <c r="H62" s="8" t="n">
        <f aca="false">F62-J62</f>
        <v>22756458.0539073</v>
      </c>
      <c r="I62" s="8" t="n">
        <f aca="false">G62-K62</f>
        <v>21785957.1877078</v>
      </c>
      <c r="J62" s="155" t="n">
        <f aca="false">central_v2_m!J50</f>
        <v>1384095.95055945</v>
      </c>
      <c r="K62" s="155" t="n">
        <f aca="false">central_v2_m!K50</f>
        <v>1342573.07204267</v>
      </c>
      <c r="L62" s="8" t="n">
        <f aca="false">H62-I62</f>
        <v>970500.866199519</v>
      </c>
      <c r="M62" s="8" t="n">
        <f aca="false">J62-K62</f>
        <v>41522.87851678</v>
      </c>
      <c r="N62" s="155" t="n">
        <f aca="false">SUM(central_v5_m!C50:J50)</f>
        <v>3792716.92005665</v>
      </c>
      <c r="O62" s="5"/>
      <c r="P62" s="5"/>
      <c r="Q62" s="8" t="n">
        <f aca="false">I62*5.5017049523</f>
        <v>119859908.550208</v>
      </c>
      <c r="R62" s="8"/>
      <c r="S62" s="8"/>
      <c r="T62" s="5"/>
      <c r="U62" s="5"/>
      <c r="V62" s="8" t="n">
        <f aca="false">K62*5.5017049523</f>
        <v>7386440.91928178</v>
      </c>
      <c r="W62" s="8" t="n">
        <f aca="false">M62*5.5017049523</f>
        <v>228446.62636952</v>
      </c>
      <c r="X62" s="8" t="n">
        <f aca="false">N62*5.1890047538+L62*5.5017049523</f>
        <v>25019835.549773</v>
      </c>
      <c r="Y62" s="8" t="n">
        <f aca="false">N62*5.1890047538</f>
        <v>19680426.1279916</v>
      </c>
      <c r="Z62" s="8" t="n">
        <f aca="false">L62*5.5017049523</f>
        <v>5339409.42178134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24342660.450157</v>
      </c>
      <c r="G63" s="157" t="n">
        <f aca="false">central_v2_m!E51+temporary_pension_bonus_central!B51</f>
        <v>23320489.6989801</v>
      </c>
      <c r="H63" s="67" t="n">
        <f aca="false">F63-J63</f>
        <v>22911098.364185</v>
      </c>
      <c r="I63" s="67" t="n">
        <f aca="false">G63-K63</f>
        <v>21931874.4755872</v>
      </c>
      <c r="J63" s="157" t="n">
        <f aca="false">central_v2_m!J51</f>
        <v>1431562.08597204</v>
      </c>
      <c r="K63" s="157" t="n">
        <f aca="false">central_v2_m!K51</f>
        <v>1388615.22339288</v>
      </c>
      <c r="L63" s="67" t="n">
        <f aca="false">H63-I63</f>
        <v>979223.888597742</v>
      </c>
      <c r="M63" s="67" t="n">
        <f aca="false">J63-K63</f>
        <v>42946.8625791599</v>
      </c>
      <c r="N63" s="157" t="n">
        <f aca="false">SUM(central_v5_m!C51:J51)</f>
        <v>3148030.58610684</v>
      </c>
      <c r="O63" s="7"/>
      <c r="P63" s="7"/>
      <c r="Q63" s="67" t="n">
        <f aca="false">I63*5.5017049523</f>
        <v>120662702.41556</v>
      </c>
      <c r="R63" s="67"/>
      <c r="S63" s="67"/>
      <c r="T63" s="7"/>
      <c r="U63" s="7"/>
      <c r="V63" s="67" t="n">
        <f aca="false">K63*5.5017049523</f>
        <v>7639751.25137978</v>
      </c>
      <c r="W63" s="67" t="n">
        <f aca="false">M63*5.5017049523</f>
        <v>236280.966537512</v>
      </c>
      <c r="X63" s="67" t="n">
        <f aca="false">N63*5.1890047538+L63*5.5017049523</f>
        <v>21722546.5937249</v>
      </c>
      <c r="Y63" s="67" t="n">
        <f aca="false">N63*5.1890047538</f>
        <v>16335145.6764162</v>
      </c>
      <c r="Z63" s="67" t="n">
        <f aca="false">L63*5.5017049523</f>
        <v>5387400.91730866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24431755.1961755</v>
      </c>
      <c r="G64" s="157" t="n">
        <f aca="false">central_v2_m!E52+temporary_pension_bonus_central!B52</f>
        <v>23404702.7701317</v>
      </c>
      <c r="H64" s="67" t="n">
        <f aca="false">F64-J64</f>
        <v>22934780.5853133</v>
      </c>
      <c r="I64" s="67" t="n">
        <f aca="false">G64-K64</f>
        <v>21952637.3975954</v>
      </c>
      <c r="J64" s="157" t="n">
        <f aca="false">central_v2_m!J52</f>
        <v>1496974.61086218</v>
      </c>
      <c r="K64" s="157" t="n">
        <f aca="false">central_v2_m!K52</f>
        <v>1452065.37253631</v>
      </c>
      <c r="L64" s="67" t="n">
        <f aca="false">H64-I64</f>
        <v>982143.18771793</v>
      </c>
      <c r="M64" s="67" t="n">
        <f aca="false">J64-K64</f>
        <v>44909.2383258699</v>
      </c>
      <c r="N64" s="157" t="n">
        <f aca="false">SUM(central_v5_m!C52:J52)</f>
        <v>3087194.63723641</v>
      </c>
      <c r="O64" s="7"/>
      <c r="P64" s="7"/>
      <c r="Q64" s="67" t="n">
        <f aca="false">I64*5.5017049523</f>
        <v>120776933.886397</v>
      </c>
      <c r="R64" s="67"/>
      <c r="S64" s="67"/>
      <c r="T64" s="7"/>
      <c r="U64" s="7"/>
      <c r="V64" s="67" t="n">
        <f aca="false">K64*5.5017049523</f>
        <v>7988835.25114636</v>
      </c>
      <c r="W64" s="67" t="n">
        <f aca="false">M64*5.5017049523</f>
        <v>247077.378901459</v>
      </c>
      <c r="X64" s="67" t="n">
        <f aca="false">N64*5.1890047538+L64*5.5017049523</f>
        <v>21422929.688261</v>
      </c>
      <c r="Y64" s="67" t="n">
        <f aca="false">N64*5.1890047538</f>
        <v>16019467.6485256</v>
      </c>
      <c r="Z64" s="67" t="n">
        <f aca="false">L64*5.5017049523</f>
        <v>5403462.03973544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24582451.7404059</v>
      </c>
      <c r="G65" s="157" t="n">
        <f aca="false">central_v2_m!E53+temporary_pension_bonus_central!B53</f>
        <v>23547279.212531</v>
      </c>
      <c r="H65" s="67" t="n">
        <f aca="false">F65-J65</f>
        <v>23005627.8336925</v>
      </c>
      <c r="I65" s="67" t="n">
        <f aca="false">G65-K65</f>
        <v>22017760.023019</v>
      </c>
      <c r="J65" s="157" t="n">
        <f aca="false">central_v2_m!J53</f>
        <v>1576823.90671335</v>
      </c>
      <c r="K65" s="157" t="n">
        <f aca="false">central_v2_m!K53</f>
        <v>1529519.18951195</v>
      </c>
      <c r="L65" s="67" t="n">
        <f aca="false">H65-I65</f>
        <v>987867.810673498</v>
      </c>
      <c r="M65" s="67" t="n">
        <f aca="false">J65-K65</f>
        <v>47304.7172014001</v>
      </c>
      <c r="N65" s="157" t="n">
        <f aca="false">SUM(central_v5_m!C53:J53)</f>
        <v>3042083.87484594</v>
      </c>
      <c r="O65" s="7"/>
      <c r="P65" s="7"/>
      <c r="Q65" s="67" t="n">
        <f aca="false">I65*5.5017049523</f>
        <v>121135219.357197</v>
      </c>
      <c r="R65" s="67"/>
      <c r="S65" s="67"/>
      <c r="T65" s="7"/>
      <c r="U65" s="7"/>
      <c r="V65" s="67" t="n">
        <f aca="false">K65*5.5017049523</f>
        <v>8414963.29957578</v>
      </c>
      <c r="W65" s="67" t="n">
        <f aca="false">M65*5.5017049523</f>
        <v>260256.596894094</v>
      </c>
      <c r="X65" s="67" t="n">
        <f aca="false">N65*5.1890047538+L65*5.5017049523</f>
        <v>21220344.914234</v>
      </c>
      <c r="Y65" s="67" t="n">
        <f aca="false">N65*5.1890047538</f>
        <v>15785387.6880339</v>
      </c>
      <c r="Z65" s="67" t="n">
        <f aca="false">L65*5.5017049523</f>
        <v>5434957.22620014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24735384.9574032</v>
      </c>
      <c r="G66" s="155" t="n">
        <f aca="false">central_v2_m!E54+temporary_pension_bonus_central!B54</f>
        <v>23693027.9556685</v>
      </c>
      <c r="H66" s="8" t="n">
        <f aca="false">F66-J66</f>
        <v>23096679.6851843</v>
      </c>
      <c r="I66" s="8" t="n">
        <f aca="false">G66-K66</f>
        <v>22103483.8416162</v>
      </c>
      <c r="J66" s="155" t="n">
        <f aca="false">central_v2_m!J54</f>
        <v>1638705.27221892</v>
      </c>
      <c r="K66" s="155" t="n">
        <f aca="false">central_v2_m!K54</f>
        <v>1589544.11405235</v>
      </c>
      <c r="L66" s="8" t="n">
        <f aca="false">H66-I66</f>
        <v>993195.843568131</v>
      </c>
      <c r="M66" s="8" t="n">
        <f aca="false">J66-K66</f>
        <v>49161.1581665701</v>
      </c>
      <c r="N66" s="155" t="n">
        <f aca="false">SUM(central_v5_m!C54:J54)</f>
        <v>3668527.39907011</v>
      </c>
      <c r="O66" s="5"/>
      <c r="P66" s="5"/>
      <c r="Q66" s="8" t="n">
        <f aca="false">I66*5.5017049523</f>
        <v>121606846.514503</v>
      </c>
      <c r="R66" s="8"/>
      <c r="S66" s="8"/>
      <c r="T66" s="5"/>
      <c r="U66" s="5"/>
      <c r="V66" s="8" t="n">
        <f aca="false">K66*5.5017049523</f>
        <v>8745202.72418113</v>
      </c>
      <c r="W66" s="8" t="n">
        <f aca="false">M66*5.5017049523</f>
        <v>270470.187345822</v>
      </c>
      <c r="X66" s="8" t="n">
        <f aca="false">N66*5.1890047538+L66*5.5017049523</f>
        <v>24500276.6043829</v>
      </c>
      <c r="Y66" s="8" t="n">
        <f aca="false">N66*5.1890047538</f>
        <v>19036006.1132204</v>
      </c>
      <c r="Z66" s="8" t="n">
        <f aca="false">L66*5.5017049523</f>
        <v>5464270.49116256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24823916.0388356</v>
      </c>
      <c r="G67" s="157" t="n">
        <f aca="false">central_v2_m!E55+temporary_pension_bonus_central!B55</f>
        <v>23776830.3065484</v>
      </c>
      <c r="H67" s="67" t="n">
        <f aca="false">F67-J67</f>
        <v>23095975.0626772</v>
      </c>
      <c r="I67" s="67" t="n">
        <f aca="false">G67-K67</f>
        <v>22100727.5596747</v>
      </c>
      <c r="J67" s="157" t="n">
        <f aca="false">central_v2_m!J55</f>
        <v>1727940.97615842</v>
      </c>
      <c r="K67" s="157" t="n">
        <f aca="false">central_v2_m!K55</f>
        <v>1676102.74687367</v>
      </c>
      <c r="L67" s="67" t="n">
        <f aca="false">H67-I67</f>
        <v>995247.503002446</v>
      </c>
      <c r="M67" s="67" t="n">
        <f aca="false">J67-K67</f>
        <v>51838.2292847501</v>
      </c>
      <c r="N67" s="157" t="n">
        <f aca="false">SUM(central_v5_m!C55:J55)</f>
        <v>2997655.71261521</v>
      </c>
      <c r="O67" s="7"/>
      <c r="P67" s="7"/>
      <c r="Q67" s="67" t="n">
        <f aca="false">I67*5.5017049523</f>
        <v>121591682.264496</v>
      </c>
      <c r="R67" s="67"/>
      <c r="S67" s="67"/>
      <c r="T67" s="7"/>
      <c r="U67" s="7"/>
      <c r="V67" s="67" t="n">
        <f aca="false">K67*5.5017049523</f>
        <v>9221422.7830385</v>
      </c>
      <c r="W67" s="67" t="n">
        <f aca="false">M67*5.5017049523</f>
        <v>285198.642774372</v>
      </c>
      <c r="X67" s="67" t="n">
        <f aca="false">N67*5.1890047538+L67*5.5017049523</f>
        <v>21030407.8590488</v>
      </c>
      <c r="Y67" s="67" t="n">
        <f aca="false">N67*5.1890047538</f>
        <v>15554849.743016</v>
      </c>
      <c r="Z67" s="67" t="n">
        <f aca="false">L67*5.5017049523</f>
        <v>5475558.11603277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24874445.0275732</v>
      </c>
      <c r="G68" s="157" t="n">
        <f aca="false">central_v2_m!E56+temporary_pension_bonus_central!B56</f>
        <v>23823541.9615047</v>
      </c>
      <c r="H68" s="67" t="n">
        <f aca="false">F68-J68</f>
        <v>23111464.7556879</v>
      </c>
      <c r="I68" s="67" t="n">
        <f aca="false">G68-K68</f>
        <v>22113451.097776</v>
      </c>
      <c r="J68" s="157" t="n">
        <f aca="false">central_v2_m!J56</f>
        <v>1762980.27188528</v>
      </c>
      <c r="K68" s="157" t="n">
        <f aca="false">central_v2_m!K56</f>
        <v>1710090.86372872</v>
      </c>
      <c r="L68" s="67" t="n">
        <f aca="false">H68-I68</f>
        <v>998013.657911941</v>
      </c>
      <c r="M68" s="67" t="n">
        <f aca="false">J68-K68</f>
        <v>52889.40815656</v>
      </c>
      <c r="N68" s="157" t="n">
        <f aca="false">SUM(central_v5_m!C56:J56)</f>
        <v>2966607.15171213</v>
      </c>
      <c r="O68" s="7"/>
      <c r="P68" s="7"/>
      <c r="Q68" s="67" t="n">
        <f aca="false">I68*5.5017049523</f>
        <v>121661683.417078</v>
      </c>
      <c r="R68" s="67"/>
      <c r="S68" s="67"/>
      <c r="T68" s="7"/>
      <c r="U68" s="7"/>
      <c r="V68" s="67" t="n">
        <f aca="false">K68*5.5017049523</f>
        <v>9408415.37385928</v>
      </c>
      <c r="W68" s="67" t="n">
        <f aca="false">M68*5.5017049523</f>
        <v>290981.918779162</v>
      </c>
      <c r="X68" s="67" t="n">
        <f aca="false">N68*5.1890047538+L68*5.5017049523</f>
        <v>20884515.2970885</v>
      </c>
      <c r="Y68" s="67" t="n">
        <f aca="false">N68*5.1890047538</f>
        <v>15393738.6128913</v>
      </c>
      <c r="Z68" s="67" t="n">
        <f aca="false">L68*5.5017049523</f>
        <v>5490776.68419717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24989924.0152216</v>
      </c>
      <c r="G69" s="157" t="n">
        <f aca="false">central_v2_m!E57+temporary_pension_bonus_central!B57</f>
        <v>23933189.4309429</v>
      </c>
      <c r="H69" s="67" t="n">
        <f aca="false">F69-J69</f>
        <v>23148309.6627764</v>
      </c>
      <c r="I69" s="67" t="n">
        <f aca="false">G69-K69</f>
        <v>22146823.509071</v>
      </c>
      <c r="J69" s="157" t="n">
        <f aca="false">central_v2_m!J57</f>
        <v>1841614.35244523</v>
      </c>
      <c r="K69" s="157" t="n">
        <f aca="false">central_v2_m!K57</f>
        <v>1786365.92187187</v>
      </c>
      <c r="L69" s="67" t="n">
        <f aca="false">H69-I69</f>
        <v>1001486.15370534</v>
      </c>
      <c r="M69" s="67" t="n">
        <f aca="false">J69-K69</f>
        <v>55248.4305733598</v>
      </c>
      <c r="N69" s="157" t="n">
        <f aca="false">SUM(central_v5_m!C57:J57)</f>
        <v>2976282.88324032</v>
      </c>
      <c r="O69" s="7"/>
      <c r="P69" s="7"/>
      <c r="Q69" s="67" t="n">
        <f aca="false">I69*5.5017049523</f>
        <v>121845288.57757</v>
      </c>
      <c r="R69" s="67"/>
      <c r="S69" s="67"/>
      <c r="T69" s="7"/>
      <c r="U69" s="7"/>
      <c r="V69" s="67" t="n">
        <f aca="false">K69*5.5017049523</f>
        <v>9828058.23898242</v>
      </c>
      <c r="W69" s="67" t="n">
        <f aca="false">M69*5.5017049523</f>
        <v>303960.564092256</v>
      </c>
      <c r="X69" s="67" t="n">
        <f aca="false">N69*5.1890047538+L69*5.5017049523</f>
        <v>20953827.3612881</v>
      </c>
      <c r="Y69" s="67" t="n">
        <f aca="false">N69*5.1890047538</f>
        <v>15443946.0297876</v>
      </c>
      <c r="Z69" s="67" t="n">
        <f aca="false">L69*5.5017049523</f>
        <v>5509881.33150055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25159742.4550471</v>
      </c>
      <c r="G70" s="155" t="n">
        <f aca="false">central_v2_m!E58+temporary_pension_bonus_central!B58</f>
        <v>24095157.4295892</v>
      </c>
      <c r="H70" s="8" t="n">
        <f aca="false">F70-J70</f>
        <v>23251390.1809575</v>
      </c>
      <c r="I70" s="8" t="n">
        <f aca="false">G70-K70</f>
        <v>22244055.7237223</v>
      </c>
      <c r="J70" s="155" t="n">
        <f aca="false">central_v2_m!J58</f>
        <v>1908352.2740896</v>
      </c>
      <c r="K70" s="155" t="n">
        <f aca="false">central_v2_m!K58</f>
        <v>1851101.70586691</v>
      </c>
      <c r="L70" s="8" t="n">
        <f aca="false">H70-I70</f>
        <v>1007334.45723521</v>
      </c>
      <c r="M70" s="8" t="n">
        <f aca="false">J70-K70</f>
        <v>57250.5682226899</v>
      </c>
      <c r="N70" s="155" t="n">
        <f aca="false">SUM(central_v5_m!C58:J58)</f>
        <v>3614948.21142305</v>
      </c>
      <c r="O70" s="5"/>
      <c r="P70" s="5"/>
      <c r="Q70" s="8" t="n">
        <f aca="false">I70*5.5017049523</f>
        <v>122380231.53444</v>
      </c>
      <c r="R70" s="8"/>
      <c r="S70" s="8"/>
      <c r="T70" s="5"/>
      <c r="U70" s="5"/>
      <c r="V70" s="8" t="n">
        <f aca="false">K70*5.5017049523</f>
        <v>10184215.422379</v>
      </c>
      <c r="W70" s="8" t="n">
        <f aca="false">M70*5.5017049523</f>
        <v>314975.734712762</v>
      </c>
      <c r="X70" s="8" t="n">
        <f aca="false">N70*5.1890047538+L70*5.5017049523</f>
        <v>24300040.4258084</v>
      </c>
      <c r="Y70" s="8" t="n">
        <f aca="false">N70*5.1890047538</f>
        <v>18757983.453815</v>
      </c>
      <c r="Z70" s="8" t="n">
        <f aca="false">L70*5.5017049523</f>
        <v>5542056.97199339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25303341.2929091</v>
      </c>
      <c r="G71" s="157" t="n">
        <f aca="false">central_v2_m!E59+temporary_pension_bonus_central!B59</f>
        <v>24231061.8219066</v>
      </c>
      <c r="H71" s="67" t="n">
        <f aca="false">F71-J71</f>
        <v>23306567.3889606</v>
      </c>
      <c r="I71" s="67" t="n">
        <f aca="false">G71-K71</f>
        <v>22294191.1350765</v>
      </c>
      <c r="J71" s="157" t="n">
        <f aca="false">central_v2_m!J59</f>
        <v>1996773.90394851</v>
      </c>
      <c r="K71" s="157" t="n">
        <f aca="false">central_v2_m!K59</f>
        <v>1936870.68683006</v>
      </c>
      <c r="L71" s="67" t="n">
        <f aca="false">H71-I71</f>
        <v>1012376.25388405</v>
      </c>
      <c r="M71" s="67" t="n">
        <f aca="false">J71-K71</f>
        <v>59903.21711845</v>
      </c>
      <c r="N71" s="157" t="n">
        <f aca="false">SUM(central_v5_m!C59:J59)</f>
        <v>2921163.28572625</v>
      </c>
      <c r="O71" s="7"/>
      <c r="P71" s="7"/>
      <c r="Q71" s="67" t="n">
        <f aca="false">I71*5.5017049523</f>
        <v>122656061.775373</v>
      </c>
      <c r="R71" s="67"/>
      <c r="S71" s="67"/>
      <c r="T71" s="7"/>
      <c r="U71" s="7"/>
      <c r="V71" s="67" t="n">
        <f aca="false">K71*5.5017049523</f>
        <v>10656091.0496976</v>
      </c>
      <c r="W71" s="67" t="n">
        <f aca="false">M71*5.5017049523</f>
        <v>329569.826279278</v>
      </c>
      <c r="X71" s="67" t="n">
        <f aca="false">N71*5.1890047538+L71*5.5017049523</f>
        <v>20727725.6258443</v>
      </c>
      <c r="Y71" s="67" t="n">
        <f aca="false">N71*5.1890047538</f>
        <v>15157930.1762595</v>
      </c>
      <c r="Z71" s="67" t="n">
        <f aca="false">L71*5.5017049523</f>
        <v>5569795.44958481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25350980.6667885</v>
      </c>
      <c r="G72" s="157" t="n">
        <f aca="false">central_v2_m!E60+temporary_pension_bonus_central!B60</f>
        <v>24275905.3316742</v>
      </c>
      <c r="H72" s="67" t="n">
        <f aca="false">F72-J72</f>
        <v>23274704.8697924</v>
      </c>
      <c r="I72" s="67" t="n">
        <f aca="false">G72-K72</f>
        <v>22261917.808588</v>
      </c>
      <c r="J72" s="157" t="n">
        <f aca="false">central_v2_m!J60</f>
        <v>2076275.79699609</v>
      </c>
      <c r="K72" s="157" t="n">
        <f aca="false">central_v2_m!K60</f>
        <v>2013987.52308621</v>
      </c>
      <c r="L72" s="67" t="n">
        <f aca="false">H72-I72</f>
        <v>1012787.06120442</v>
      </c>
      <c r="M72" s="67" t="n">
        <f aca="false">J72-K72</f>
        <v>62288.2739098801</v>
      </c>
      <c r="N72" s="157" t="n">
        <f aca="false">SUM(central_v5_m!C60:J60)</f>
        <v>2904356.67627676</v>
      </c>
      <c r="O72" s="7"/>
      <c r="P72" s="7"/>
      <c r="Q72" s="67" t="n">
        <f aca="false">I72*5.5017049523</f>
        <v>122478503.455204</v>
      </c>
      <c r="R72" s="67"/>
      <c r="S72" s="67"/>
      <c r="T72" s="7"/>
      <c r="U72" s="7"/>
      <c r="V72" s="67" t="n">
        <f aca="false">K72*5.5017049523</f>
        <v>11080365.1296338</v>
      </c>
      <c r="W72" s="67" t="n">
        <f aca="false">M72*5.5017049523</f>
        <v>342691.705040206</v>
      </c>
      <c r="X72" s="67" t="n">
        <f aca="false">N72*5.1890047538+L72*5.5017049523</f>
        <v>20642776.1901846</v>
      </c>
      <c r="Y72" s="67" t="n">
        <f aca="false">N72*5.1890047538</f>
        <v>15070720.5999309</v>
      </c>
      <c r="Z72" s="67" t="n">
        <f aca="false">L72*5.5017049523</f>
        <v>5572055.59025371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25454447.4977421</v>
      </c>
      <c r="G73" s="157" t="n">
        <f aca="false">central_v2_m!E61+temporary_pension_bonus_central!B61</f>
        <v>24374094.9917291</v>
      </c>
      <c r="H73" s="67" t="n">
        <f aca="false">F73-J73</f>
        <v>23302973.1232462</v>
      </c>
      <c r="I73" s="67" t="n">
        <f aca="false">G73-K73</f>
        <v>22287164.848468</v>
      </c>
      <c r="J73" s="157" t="n">
        <f aca="false">central_v2_m!J61</f>
        <v>2151474.37449594</v>
      </c>
      <c r="K73" s="157" t="n">
        <f aca="false">central_v2_m!K61</f>
        <v>2086930.14326106</v>
      </c>
      <c r="L73" s="67" t="n">
        <f aca="false">H73-I73</f>
        <v>1015808.27477812</v>
      </c>
      <c r="M73" s="67" t="n">
        <f aca="false">J73-K73</f>
        <v>64544.2312348799</v>
      </c>
      <c r="N73" s="157" t="n">
        <f aca="false">SUM(central_v5_m!C61:J61)</f>
        <v>2896305.78804538</v>
      </c>
      <c r="O73" s="7"/>
      <c r="P73" s="7"/>
      <c r="Q73" s="67" t="n">
        <f aca="false">I73*5.5017049523</f>
        <v>122617405.219543</v>
      </c>
      <c r="R73" s="67"/>
      <c r="S73" s="67"/>
      <c r="T73" s="7"/>
      <c r="U73" s="7"/>
      <c r="V73" s="67" t="n">
        <f aca="false">K73*5.5017049523</f>
        <v>11481673.9042835</v>
      </c>
      <c r="W73" s="67" t="n">
        <f aca="false">M73*5.5017049523</f>
        <v>355103.316627335</v>
      </c>
      <c r="X73" s="67" t="n">
        <f aca="false">N73*5.1890047538+L73*5.5017049523</f>
        <v>20617621.91856</v>
      </c>
      <c r="Y73" s="67" t="n">
        <f aca="false">N73*5.1890047538</f>
        <v>15028944.5026259</v>
      </c>
      <c r="Z73" s="67" t="n">
        <f aca="false">L73*5.5017049523</f>
        <v>5588677.41593412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25522679.1025804</v>
      </c>
      <c r="G74" s="155" t="n">
        <f aca="false">central_v2_m!E62+temporary_pension_bonus_central!B62</f>
        <v>24439745.5832173</v>
      </c>
      <c r="H74" s="8" t="n">
        <f aca="false">F74-J74</f>
        <v>23286249.4662808</v>
      </c>
      <c r="I74" s="8" t="n">
        <f aca="false">G74-K74</f>
        <v>22270408.8360067</v>
      </c>
      <c r="J74" s="155" t="n">
        <f aca="false">central_v2_m!J62</f>
        <v>2236429.63629963</v>
      </c>
      <c r="K74" s="155" t="n">
        <f aca="false">central_v2_m!K62</f>
        <v>2169336.74721064</v>
      </c>
      <c r="L74" s="8" t="n">
        <f aca="false">H74-I74</f>
        <v>1015840.63027411</v>
      </c>
      <c r="M74" s="8" t="n">
        <f aca="false">J74-K74</f>
        <v>67092.8890889902</v>
      </c>
      <c r="N74" s="155" t="n">
        <f aca="false">SUM(central_v5_m!C62:J62)</f>
        <v>3524859.15054497</v>
      </c>
      <c r="O74" s="5"/>
      <c r="P74" s="5"/>
      <c r="Q74" s="8" t="n">
        <f aca="false">I74*5.5017049523</f>
        <v>122525218.582804</v>
      </c>
      <c r="R74" s="8"/>
      <c r="S74" s="8"/>
      <c r="T74" s="5"/>
      <c r="U74" s="5"/>
      <c r="V74" s="8" t="n">
        <f aca="false">K74*5.5017049523</f>
        <v>11935050.7253352</v>
      </c>
      <c r="W74" s="8" t="n">
        <f aca="false">M74*5.5017049523</f>
        <v>369125.280165012</v>
      </c>
      <c r="X74" s="8" t="n">
        <f aca="false">N74*5.1890047538+L74*5.5017049523</f>
        <v>23879366.3149799</v>
      </c>
      <c r="Y74" s="8" t="n">
        <f aca="false">N74*5.1890047538</f>
        <v>18290510.8886533</v>
      </c>
      <c r="Z74" s="8" t="n">
        <f aca="false">L74*5.5017049523</f>
        <v>5588855.42632662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25718614.9484308</v>
      </c>
      <c r="G75" s="157" t="n">
        <f aca="false">central_v2_m!E63+temporary_pension_bonus_central!B63</f>
        <v>24626004.6326617</v>
      </c>
      <c r="H75" s="67" t="n">
        <f aca="false">F75-J75</f>
        <v>23402642.4245058</v>
      </c>
      <c r="I75" s="67" t="n">
        <f aca="false">G75-K75</f>
        <v>22379511.2844544</v>
      </c>
      <c r="J75" s="157" t="n">
        <f aca="false">central_v2_m!J63</f>
        <v>2315972.52392502</v>
      </c>
      <c r="K75" s="157" t="n">
        <f aca="false">central_v2_m!K63</f>
        <v>2246493.34820727</v>
      </c>
      <c r="L75" s="67" t="n">
        <f aca="false">H75-I75</f>
        <v>1023131.14005135</v>
      </c>
      <c r="M75" s="67" t="n">
        <f aca="false">J75-K75</f>
        <v>69479.1757177501</v>
      </c>
      <c r="N75" s="157" t="n">
        <f aca="false">SUM(central_v5_m!C63:J63)</f>
        <v>2917420.91616936</v>
      </c>
      <c r="O75" s="7"/>
      <c r="P75" s="7"/>
      <c r="Q75" s="67" t="n">
        <f aca="false">I75*5.5017049523</f>
        <v>123125468.063737</v>
      </c>
      <c r="R75" s="67"/>
      <c r="S75" s="67"/>
      <c r="T75" s="7"/>
      <c r="U75" s="7"/>
      <c r="V75" s="67" t="n">
        <f aca="false">K75*5.5017049523</f>
        <v>12359543.5791409</v>
      </c>
      <c r="W75" s="67" t="n">
        <f aca="false">M75*5.5017049523</f>
        <v>382253.925128068</v>
      </c>
      <c r="X75" s="67" t="n">
        <f aca="false">N75*5.1890047538+L75*5.5017049523</f>
        <v>20767476.6629112</v>
      </c>
      <c r="Y75" s="67" t="n">
        <f aca="false">N75*5.1890047538</f>
        <v>15138511.0028384</v>
      </c>
      <c r="Z75" s="67" t="n">
        <f aca="false">L75*5.5017049523</f>
        <v>5628965.66007284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25804127.7873633</v>
      </c>
      <c r="G76" s="157" t="n">
        <f aca="false">central_v2_m!E64+temporary_pension_bonus_central!B64</f>
        <v>24706659.9829101</v>
      </c>
      <c r="H76" s="67" t="n">
        <f aca="false">F76-J76</f>
        <v>23483454.7868641</v>
      </c>
      <c r="I76" s="67" t="n">
        <f aca="false">G76-K76</f>
        <v>22455607.1724259</v>
      </c>
      <c r="J76" s="157" t="n">
        <f aca="false">central_v2_m!J64</f>
        <v>2320673.00049919</v>
      </c>
      <c r="K76" s="157" t="n">
        <f aca="false">central_v2_m!K64</f>
        <v>2251052.81048422</v>
      </c>
      <c r="L76" s="67" t="n">
        <f aca="false">H76-I76</f>
        <v>1027847.61443823</v>
      </c>
      <c r="M76" s="67" t="n">
        <f aca="false">J76-K76</f>
        <v>69620.19001497</v>
      </c>
      <c r="N76" s="157" t="n">
        <f aca="false">SUM(central_v5_m!C64:J64)</f>
        <v>2928490.38602453</v>
      </c>
      <c r="O76" s="7"/>
      <c r="P76" s="7"/>
      <c r="Q76" s="67" t="n">
        <f aca="false">I76*5.5017049523</f>
        <v>123544125.187439</v>
      </c>
      <c r="R76" s="67"/>
      <c r="S76" s="67"/>
      <c r="T76" s="7"/>
      <c r="U76" s="7"/>
      <c r="V76" s="67" t="n">
        <f aca="false">K76*5.5017049523</f>
        <v>12384628.3953299</v>
      </c>
      <c r="W76" s="67" t="n">
        <f aca="false">M76*5.5017049523</f>
        <v>383029.744185428</v>
      </c>
      <c r="X76" s="67" t="n">
        <f aca="false">N76*5.1890047538+L76*5.5017049523</f>
        <v>20850864.8451034</v>
      </c>
      <c r="Y76" s="67" t="n">
        <f aca="false">N76*5.1890047538</f>
        <v>15195950.5345389</v>
      </c>
      <c r="Z76" s="67" t="n">
        <f aca="false">L76*5.5017049523</f>
        <v>5654914.31056454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25930209.4549141</v>
      </c>
      <c r="G77" s="157" t="n">
        <f aca="false">central_v2_m!E65+temporary_pension_bonus_central!B65</f>
        <v>24826829.3467436</v>
      </c>
      <c r="H77" s="67" t="n">
        <f aca="false">F77-J77</f>
        <v>23572309.6992056</v>
      </c>
      <c r="I77" s="67" t="n">
        <f aca="false">G77-K77</f>
        <v>22539666.5837064</v>
      </c>
      <c r="J77" s="157" t="n">
        <f aca="false">central_v2_m!J65</f>
        <v>2357899.75570849</v>
      </c>
      <c r="K77" s="157" t="n">
        <f aca="false">central_v2_m!K65</f>
        <v>2287162.76303723</v>
      </c>
      <c r="L77" s="67" t="n">
        <f aca="false">H77-I77</f>
        <v>1032643.11549924</v>
      </c>
      <c r="M77" s="67" t="n">
        <f aca="false">J77-K77</f>
        <v>70736.9926712601</v>
      </c>
      <c r="N77" s="157" t="n">
        <f aca="false">SUM(central_v5_m!C65:J65)</f>
        <v>2915095.233211</v>
      </c>
      <c r="O77" s="7"/>
      <c r="P77" s="7"/>
      <c r="Q77" s="67" t="n">
        <f aca="false">I77*5.5017049523</f>
        <v>124006595.266768</v>
      </c>
      <c r="R77" s="67"/>
      <c r="S77" s="67"/>
      <c r="T77" s="7"/>
      <c r="U77" s="7"/>
      <c r="V77" s="67" t="n">
        <f aca="false">K77*5.5017049523</f>
        <v>12583294.7001181</v>
      </c>
      <c r="W77" s="67" t="n">
        <f aca="false">M77*5.5017049523</f>
        <v>389174.062890281</v>
      </c>
      <c r="X77" s="67" t="n">
        <f aca="false">N77*5.1890047538+L77*5.5017049523</f>
        <v>20807740.7654123</v>
      </c>
      <c r="Y77" s="67" t="n">
        <f aca="false">N77*5.1890047538</f>
        <v>15126443.0229116</v>
      </c>
      <c r="Z77" s="67" t="n">
        <f aca="false">L77*5.5017049523</f>
        <v>5681297.74250069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26140655.939323</v>
      </c>
      <c r="G78" s="155" t="n">
        <f aca="false">central_v2_m!E66+temporary_pension_bonus_central!B66</f>
        <v>25027454.2301743</v>
      </c>
      <c r="H78" s="8" t="n">
        <f aca="false">F78-J78</f>
        <v>23743998.0677137</v>
      </c>
      <c r="I78" s="8" t="n">
        <f aca="false">G78-K78</f>
        <v>22702696.0947132</v>
      </c>
      <c r="J78" s="155" t="n">
        <f aca="false">central_v2_m!J66</f>
        <v>2396657.87160934</v>
      </c>
      <c r="K78" s="155" t="n">
        <f aca="false">central_v2_m!K66</f>
        <v>2324758.13546106</v>
      </c>
      <c r="L78" s="8" t="n">
        <f aca="false">H78-I78</f>
        <v>1041301.97300042</v>
      </c>
      <c r="M78" s="8" t="n">
        <f aca="false">J78-K78</f>
        <v>71899.7361482801</v>
      </c>
      <c r="N78" s="155" t="n">
        <f aca="false">SUM(central_v5_m!C66:J66)</f>
        <v>3444800.65001379</v>
      </c>
      <c r="O78" s="5"/>
      <c r="P78" s="5"/>
      <c r="Q78" s="8" t="n">
        <f aca="false">I78*5.5017049523</f>
        <v>124903535.534846</v>
      </c>
      <c r="R78" s="8"/>
      <c r="S78" s="8"/>
      <c r="T78" s="5"/>
      <c r="U78" s="5"/>
      <c r="V78" s="8" t="n">
        <f aca="false">K78*5.5017049523</f>
        <v>12790133.3467658</v>
      </c>
      <c r="W78" s="8" t="n">
        <f aca="false">M78*5.5017049523</f>
        <v>395571.134436056</v>
      </c>
      <c r="X78" s="8" t="n">
        <f aca="false">N78*5.1890047538+L78*5.5017049523</f>
        <v>23604023.170511</v>
      </c>
      <c r="Y78" s="8" t="n">
        <f aca="false">N78*5.1890047538</f>
        <v>17875086.9488149</v>
      </c>
      <c r="Z78" s="8" t="n">
        <f aca="false">L78*5.5017049523</f>
        <v>5728936.22169616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26177108.8504775</v>
      </c>
      <c r="G79" s="157" t="n">
        <f aca="false">central_v2_m!E67+temporary_pension_bonus_central!B67</f>
        <v>25062691.7754349</v>
      </c>
      <c r="H79" s="67" t="n">
        <f aca="false">F79-J79</f>
        <v>23734401.5348897</v>
      </c>
      <c r="I79" s="67" t="n">
        <f aca="false">G79-K79</f>
        <v>22693265.6793148</v>
      </c>
      <c r="J79" s="157" t="n">
        <f aca="false">central_v2_m!J67</f>
        <v>2442707.31558777</v>
      </c>
      <c r="K79" s="157" t="n">
        <f aca="false">central_v2_m!K67</f>
        <v>2369426.09612014</v>
      </c>
      <c r="L79" s="67" t="n">
        <f aca="false">H79-I79</f>
        <v>1041135.85557497</v>
      </c>
      <c r="M79" s="67" t="n">
        <f aca="false">J79-K79</f>
        <v>73281.2194676301</v>
      </c>
      <c r="N79" s="157" t="n">
        <f aca="false">SUM(central_v5_m!C67:J67)</f>
        <v>2813193.35931753</v>
      </c>
      <c r="O79" s="7"/>
      <c r="P79" s="7"/>
      <c r="Q79" s="67" t="n">
        <f aca="false">I79*5.5017049523</f>
        <v>124851652.171746</v>
      </c>
      <c r="R79" s="67"/>
      <c r="S79" s="67"/>
      <c r="T79" s="7"/>
      <c r="U79" s="7"/>
      <c r="V79" s="67" t="n">
        <f aca="false">K79*5.5017049523</f>
        <v>13035883.287133</v>
      </c>
      <c r="W79" s="67" t="n">
        <f aca="false">M79*5.5017049523</f>
        <v>403171.648055644</v>
      </c>
      <c r="X79" s="67" t="n">
        <f aca="false">N79*5.1890047538+L79*5.5017049523</f>
        <v>20325696.0074912</v>
      </c>
      <c r="Y79" s="67" t="n">
        <f aca="false">N79*5.1890047538</f>
        <v>14597673.7148573</v>
      </c>
      <c r="Z79" s="67" t="n">
        <f aca="false">L79*5.5017049523</f>
        <v>5728022.29263393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26262439.2840242</v>
      </c>
      <c r="G80" s="157" t="n">
        <f aca="false">central_v2_m!E68+temporary_pension_bonus_central!B68</f>
        <v>25143027.8276505</v>
      </c>
      <c r="H80" s="67" t="n">
        <f aca="false">F80-J80</f>
        <v>23752297.3527847</v>
      </c>
      <c r="I80" s="67" t="n">
        <f aca="false">G80-K80</f>
        <v>22708190.1543482</v>
      </c>
      <c r="J80" s="157" t="n">
        <f aca="false">central_v2_m!J68</f>
        <v>2510141.93123946</v>
      </c>
      <c r="K80" s="157" t="n">
        <f aca="false">central_v2_m!K68</f>
        <v>2434837.67330228</v>
      </c>
      <c r="L80" s="67" t="n">
        <f aca="false">H80-I80</f>
        <v>1044107.19843652</v>
      </c>
      <c r="M80" s="67" t="n">
        <f aca="false">J80-K80</f>
        <v>75304.2579371803</v>
      </c>
      <c r="N80" s="157" t="n">
        <f aca="false">SUM(central_v5_m!C68:J68)</f>
        <v>2811619.97086322</v>
      </c>
      <c r="O80" s="7"/>
      <c r="P80" s="7"/>
      <c r="Q80" s="67" t="n">
        <f aca="false">I80*5.5017049523</f>
        <v>124933762.229948</v>
      </c>
      <c r="R80" s="67"/>
      <c r="S80" s="67"/>
      <c r="T80" s="7"/>
      <c r="U80" s="7"/>
      <c r="V80" s="67" t="n">
        <f aca="false">K80*5.5017049523</f>
        <v>13395758.4852538</v>
      </c>
      <c r="W80" s="67" t="n">
        <f aca="false">M80*5.5017049523</f>
        <v>414301.808822262</v>
      </c>
      <c r="X80" s="67" t="n">
        <f aca="false">N80*5.1890047538+L80*5.5017049523</f>
        <v>20333879.1390586</v>
      </c>
      <c r="Y80" s="67" t="n">
        <f aca="false">N80*5.1890047538</f>
        <v>14589509.3946883</v>
      </c>
      <c r="Z80" s="67" t="n">
        <f aca="false">L80*5.5017049523</f>
        <v>5744369.74437031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26411879.1703269</v>
      </c>
      <c r="G81" s="157" t="n">
        <f aca="false">central_v2_m!E69+temporary_pension_bonus_central!B69</f>
        <v>25285574.386425</v>
      </c>
      <c r="H81" s="67" t="n">
        <f aca="false">F81-J81</f>
        <v>23844268.2998931</v>
      </c>
      <c r="I81" s="67" t="n">
        <f aca="false">G81-K81</f>
        <v>22794991.8421042</v>
      </c>
      <c r="J81" s="157" t="n">
        <f aca="false">central_v2_m!J69</f>
        <v>2567610.87043381</v>
      </c>
      <c r="K81" s="157" t="n">
        <f aca="false">central_v2_m!K69</f>
        <v>2490582.5443208</v>
      </c>
      <c r="L81" s="67" t="n">
        <f aca="false">H81-I81</f>
        <v>1049276.45778889</v>
      </c>
      <c r="M81" s="67" t="n">
        <f aca="false">J81-K81</f>
        <v>77028.3261130103</v>
      </c>
      <c r="N81" s="157" t="n">
        <f aca="false">SUM(central_v5_m!C69:J69)</f>
        <v>2769344.8849954</v>
      </c>
      <c r="O81" s="7"/>
      <c r="P81" s="7"/>
      <c r="Q81" s="67" t="n">
        <f aca="false">I81*5.5017049523</f>
        <v>125411319.505343</v>
      </c>
      <c r="R81" s="67"/>
      <c r="S81" s="67"/>
      <c r="T81" s="7"/>
      <c r="U81" s="7"/>
      <c r="V81" s="67" t="n">
        <f aca="false">K81*5.5017049523</f>
        <v>13702450.3182017</v>
      </c>
      <c r="W81" s="67" t="n">
        <f aca="false">M81*5.5017049523</f>
        <v>423787.123243328</v>
      </c>
      <c r="X81" s="67" t="n">
        <f aca="false">N81*5.1890047538+L81*5.5017049523</f>
        <v>20142953.2573017</v>
      </c>
      <c r="Y81" s="67" t="n">
        <f aca="false">N81*5.1890047538</f>
        <v>14370143.7731528</v>
      </c>
      <c r="Z81" s="67" t="n">
        <f aca="false">L81*5.5017049523</f>
        <v>5772809.48414893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26580172.7810168</v>
      </c>
      <c r="G82" s="155" t="n">
        <f aca="false">central_v2_m!E70+temporary_pension_bonus_central!B70</f>
        <v>25446145.2870017</v>
      </c>
      <c r="H82" s="8" t="n">
        <f aca="false">F82-J82</f>
        <v>23930879.7364057</v>
      </c>
      <c r="I82" s="8" t="n">
        <f aca="false">G82-K82</f>
        <v>22876331.033729</v>
      </c>
      <c r="J82" s="155" t="n">
        <f aca="false">central_v2_m!J70</f>
        <v>2649293.04461107</v>
      </c>
      <c r="K82" s="155" t="n">
        <f aca="false">central_v2_m!K70</f>
        <v>2569814.25327273</v>
      </c>
      <c r="L82" s="8" t="n">
        <f aca="false">H82-I82</f>
        <v>1054548.70267676</v>
      </c>
      <c r="M82" s="8" t="n">
        <f aca="false">J82-K82</f>
        <v>79478.7913383399</v>
      </c>
      <c r="N82" s="155" t="n">
        <f aca="false">SUM(central_v5_m!C70:J70)</f>
        <v>3392442.60235803</v>
      </c>
      <c r="O82" s="5"/>
      <c r="P82" s="5"/>
      <c r="Q82" s="8" t="n">
        <f aca="false">I82*5.5017049523</f>
        <v>125858823.738721</v>
      </c>
      <c r="R82" s="8"/>
      <c r="S82" s="8"/>
      <c r="T82" s="5"/>
      <c r="U82" s="5"/>
      <c r="V82" s="8" t="n">
        <f aca="false">K82*5.5017049523</f>
        <v>14138359.8037217</v>
      </c>
      <c r="W82" s="8" t="n">
        <f aca="false">M82*5.5017049523</f>
        <v>437268.859908963</v>
      </c>
      <c r="X82" s="8" t="n">
        <f aca="false">N82*5.1890047538+L82*5.5017049523</f>
        <v>23405216.6105877</v>
      </c>
      <c r="Y82" s="8" t="n">
        <f aca="false">N82*5.1890047538</f>
        <v>17603400.7906295</v>
      </c>
      <c r="Z82" s="8" t="n">
        <f aca="false">L82*5.5017049523</f>
        <v>5801815.81995828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26677672.3572479</v>
      </c>
      <c r="G83" s="157" t="n">
        <f aca="false">central_v2_m!E71+temporary_pension_bonus_central!B71</f>
        <v>25539004.0697937</v>
      </c>
      <c r="H83" s="67" t="n">
        <f aca="false">F83-J83</f>
        <v>23961281.2946603</v>
      </c>
      <c r="I83" s="67" t="n">
        <f aca="false">G83-K83</f>
        <v>22904104.7390837</v>
      </c>
      <c r="J83" s="157" t="n">
        <f aca="false">central_v2_m!J71</f>
        <v>2716391.06258759</v>
      </c>
      <c r="K83" s="157" t="n">
        <f aca="false">central_v2_m!K71</f>
        <v>2634899.33070997</v>
      </c>
      <c r="L83" s="67" t="n">
        <f aca="false">H83-I83</f>
        <v>1057176.55557658</v>
      </c>
      <c r="M83" s="67" t="n">
        <f aca="false">J83-K83</f>
        <v>81491.7318776199</v>
      </c>
      <c r="N83" s="157" t="n">
        <f aca="false">SUM(central_v5_m!C71:J71)</f>
        <v>2766971.07070364</v>
      </c>
      <c r="O83" s="7"/>
      <c r="P83" s="7"/>
      <c r="Q83" s="67" t="n">
        <f aca="false">I83*5.5017049523</f>
        <v>126011626.471015</v>
      </c>
      <c r="R83" s="67"/>
      <c r="S83" s="67"/>
      <c r="T83" s="7"/>
      <c r="U83" s="7"/>
      <c r="V83" s="67" t="n">
        <f aca="false">K83*5.5017049523</f>
        <v>14496438.696579</v>
      </c>
      <c r="W83" s="67" t="n">
        <f aca="false">M83*5.5017049523</f>
        <v>448343.464842605</v>
      </c>
      <c r="X83" s="67" t="n">
        <f aca="false">N83*5.1890047538+L83*5.5017049523</f>
        <v>20174099.5307794</v>
      </c>
      <c r="Y83" s="67" t="n">
        <f aca="false">N83*5.1890047538</f>
        <v>14357826.0395083</v>
      </c>
      <c r="Z83" s="67" t="n">
        <f aca="false">L83*5.5017049523</f>
        <v>5816273.49127114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26921493.5146697</v>
      </c>
      <c r="G84" s="157" t="n">
        <f aca="false">central_v2_m!E72+temporary_pension_bonus_central!B72</f>
        <v>25771297.3372286</v>
      </c>
      <c r="H84" s="67" t="n">
        <f aca="false">F84-J84</f>
        <v>24068737.9599551</v>
      </c>
      <c r="I84" s="67" t="n">
        <f aca="false">G84-K84</f>
        <v>23004124.4491555</v>
      </c>
      <c r="J84" s="157" t="n">
        <f aca="false">central_v2_m!J72</f>
        <v>2852755.55471456</v>
      </c>
      <c r="K84" s="157" t="n">
        <f aca="false">central_v2_m!K72</f>
        <v>2767172.88807313</v>
      </c>
      <c r="L84" s="67" t="n">
        <f aca="false">H84-I84</f>
        <v>1064613.51079967</v>
      </c>
      <c r="M84" s="67" t="n">
        <f aca="false">J84-K84</f>
        <v>85582.66664143</v>
      </c>
      <c r="N84" s="157" t="n">
        <f aca="false">SUM(central_v5_m!C72:J72)</f>
        <v>2798656.50759676</v>
      </c>
      <c r="O84" s="7"/>
      <c r="P84" s="7"/>
      <c r="Q84" s="67" t="n">
        <f aca="false">I84*5.5017049523</f>
        <v>126561905.405244</v>
      </c>
      <c r="R84" s="67"/>
      <c r="S84" s="67"/>
      <c r="T84" s="7"/>
      <c r="U84" s="7"/>
      <c r="V84" s="67" t="n">
        <f aca="false">K84*5.5017049523</f>
        <v>15224168.7821822</v>
      </c>
      <c r="W84" s="67" t="n">
        <f aca="false">M84*5.5017049523</f>
        <v>470850.580892195</v>
      </c>
      <c r="X84" s="67" t="n">
        <f aca="false">N84*5.1890047538+L84*5.5017049523</f>
        <v>20379431.3468249</v>
      </c>
      <c r="Y84" s="67" t="n">
        <f aca="false">N84*5.1890047538</f>
        <v>14522241.9221729</v>
      </c>
      <c r="Z84" s="67" t="n">
        <f aca="false">L84*5.5017049523</f>
        <v>5857189.42465205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27051832.203991</v>
      </c>
      <c r="G85" s="157" t="n">
        <f aca="false">central_v2_m!E73+temporary_pension_bonus_central!B73</f>
        <v>25895506.2102317</v>
      </c>
      <c r="H85" s="67" t="n">
        <f aca="false">F85-J85</f>
        <v>24119881.4379909</v>
      </c>
      <c r="I85" s="67" t="n">
        <f aca="false">G85-K85</f>
        <v>23051513.9672116</v>
      </c>
      <c r="J85" s="157" t="n">
        <f aca="false">central_v2_m!J73</f>
        <v>2931950.76600007</v>
      </c>
      <c r="K85" s="157" t="n">
        <f aca="false">central_v2_m!K73</f>
        <v>2843992.24302007</v>
      </c>
      <c r="L85" s="67" t="n">
        <f aca="false">H85-I85</f>
        <v>1068367.4707793</v>
      </c>
      <c r="M85" s="67" t="n">
        <f aca="false">J85-K85</f>
        <v>87958.5229800004</v>
      </c>
      <c r="N85" s="157" t="n">
        <f aca="false">SUM(central_v5_m!C73:J73)</f>
        <v>2729049.05301559</v>
      </c>
      <c r="O85" s="7"/>
      <c r="P85" s="7"/>
      <c r="Q85" s="67" t="n">
        <f aca="false">I85*5.5017049523</f>
        <v>126822628.551421</v>
      </c>
      <c r="R85" s="67"/>
      <c r="S85" s="67"/>
      <c r="T85" s="7"/>
      <c r="U85" s="7"/>
      <c r="V85" s="67" t="n">
        <f aca="false">K85*5.5017049523</f>
        <v>15646806.2077263</v>
      </c>
      <c r="W85" s="67" t="n">
        <f aca="false">M85*5.5017049523</f>
        <v>483921.841476061</v>
      </c>
      <c r="X85" s="67" t="n">
        <f aca="false">N85*5.1890047538+L85*5.5017049523</f>
        <v>20038891.114314</v>
      </c>
      <c r="Y85" s="67" t="n">
        <f aca="false">N85*5.1890047538</f>
        <v>14161048.5094513</v>
      </c>
      <c r="Z85" s="67" t="n">
        <f aca="false">L85*5.5017049523</f>
        <v>5877842.6048627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27173807.0125002</v>
      </c>
      <c r="G86" s="155" t="n">
        <f aca="false">central_v2_m!E74+temporary_pension_bonus_central!B74</f>
        <v>26012270.378858</v>
      </c>
      <c r="H86" s="8" t="n">
        <f aca="false">F86-J86</f>
        <v>24146800.3141399</v>
      </c>
      <c r="I86" s="8" t="n">
        <f aca="false">G86-K86</f>
        <v>23076073.8814485</v>
      </c>
      <c r="J86" s="155" t="n">
        <f aca="false">central_v2_m!J74</f>
        <v>3027006.69836033</v>
      </c>
      <c r="K86" s="155" t="n">
        <f aca="false">central_v2_m!K74</f>
        <v>2936196.49740952</v>
      </c>
      <c r="L86" s="8" t="n">
        <f aca="false">H86-I86</f>
        <v>1070726.43269139</v>
      </c>
      <c r="M86" s="8" t="n">
        <f aca="false">J86-K86</f>
        <v>90810.2009508098</v>
      </c>
      <c r="N86" s="155" t="n">
        <f aca="false">SUM(central_v5_m!C74:J74)</f>
        <v>3369036.32199947</v>
      </c>
      <c r="O86" s="5"/>
      <c r="P86" s="5"/>
      <c r="Q86" s="8" t="n">
        <f aca="false">I86*5.5017049523</f>
        <v>126957749.953206</v>
      </c>
      <c r="R86" s="8"/>
      <c r="S86" s="8"/>
      <c r="T86" s="5"/>
      <c r="U86" s="5"/>
      <c r="V86" s="8" t="n">
        <f aca="false">K86*5.5017049523</f>
        <v>16154086.8107239</v>
      </c>
      <c r="W86" s="8" t="n">
        <f aca="false">M86*5.5017049523</f>
        <v>499610.932290428</v>
      </c>
      <c r="X86" s="8" t="n">
        <f aca="false">N86*5.1890047538+L86*5.5017049523</f>
        <v>23372766.4078768</v>
      </c>
      <c r="Y86" s="8" t="n">
        <f aca="false">N86*5.1890047538</f>
        <v>17481945.4905801</v>
      </c>
      <c r="Z86" s="8" t="n">
        <f aca="false">L86*5.5017049523</f>
        <v>5890820.91729672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27386177.2370931</v>
      </c>
      <c r="G87" s="157" t="n">
        <f aca="false">central_v2_m!E75+temporary_pension_bonus_central!B75</f>
        <v>26214977.3179031</v>
      </c>
      <c r="H87" s="67" t="n">
        <f aca="false">F87-J87</f>
        <v>24283306.2771358</v>
      </c>
      <c r="I87" s="67" t="n">
        <f aca="false">G87-K87</f>
        <v>23205192.4867446</v>
      </c>
      <c r="J87" s="157" t="n">
        <f aca="false">central_v2_m!J75</f>
        <v>3102870.95995727</v>
      </c>
      <c r="K87" s="157" t="n">
        <f aca="false">central_v2_m!K75</f>
        <v>3009784.83115855</v>
      </c>
      <c r="L87" s="67" t="n">
        <f aca="false">H87-I87</f>
        <v>1078113.79039127</v>
      </c>
      <c r="M87" s="67" t="n">
        <f aca="false">J87-K87</f>
        <v>93086.12879872</v>
      </c>
      <c r="N87" s="157" t="n">
        <f aca="false">SUM(central_v5_m!C75:J75)</f>
        <v>2785415.49631698</v>
      </c>
      <c r="O87" s="7"/>
      <c r="P87" s="7"/>
      <c r="Q87" s="67" t="n">
        <f aca="false">I87*5.5017049523</f>
        <v>127668122.423397</v>
      </c>
      <c r="R87" s="67"/>
      <c r="S87" s="67"/>
      <c r="T87" s="7"/>
      <c r="U87" s="7"/>
      <c r="V87" s="67" t="n">
        <f aca="false">K87*5.5017049523</f>
        <v>16558948.1109424</v>
      </c>
      <c r="W87" s="67" t="n">
        <f aca="false">M87*5.5017049523</f>
        <v>512132.415802353</v>
      </c>
      <c r="X87" s="67" t="n">
        <f aca="false">N87*5.1890047538+L87*5.5017049523</f>
        <v>20384998.2314356</v>
      </c>
      <c r="Y87" s="67" t="n">
        <f aca="false">N87*5.1890047538</f>
        <v>14453534.251697</v>
      </c>
      <c r="Z87" s="67" t="n">
        <f aca="false">L87*5.5017049523</f>
        <v>5931463.9797386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27432590.1001827</v>
      </c>
      <c r="G88" s="157" t="n">
        <f aca="false">central_v2_m!E76+temporary_pension_bonus_central!B76</f>
        <v>26259203.5696108</v>
      </c>
      <c r="H88" s="67" t="n">
        <f aca="false">F88-J88</f>
        <v>24260488.6565904</v>
      </c>
      <c r="I88" s="67" t="n">
        <f aca="false">G88-K88</f>
        <v>23182265.1693263</v>
      </c>
      <c r="J88" s="157" t="n">
        <f aca="false">central_v2_m!J76</f>
        <v>3172101.44359227</v>
      </c>
      <c r="K88" s="157" t="n">
        <f aca="false">central_v2_m!K76</f>
        <v>3076938.4002845</v>
      </c>
      <c r="L88" s="67" t="n">
        <f aca="false">H88-I88</f>
        <v>1078223.48726413</v>
      </c>
      <c r="M88" s="67" t="n">
        <f aca="false">J88-K88</f>
        <v>95163.04330777</v>
      </c>
      <c r="N88" s="157" t="n">
        <f aca="false">SUM(central_v5_m!C76:J76)</f>
        <v>2774092.43659278</v>
      </c>
      <c r="O88" s="7"/>
      <c r="P88" s="7"/>
      <c r="Q88" s="67" t="n">
        <f aca="false">I88*5.5017049523</f>
        <v>127541983.087614</v>
      </c>
      <c r="R88" s="67"/>
      <c r="S88" s="67"/>
      <c r="T88" s="7"/>
      <c r="U88" s="7"/>
      <c r="V88" s="67" t="n">
        <f aca="false">K88*5.5017049523</f>
        <v>16928407.2347673</v>
      </c>
      <c r="W88" s="67" t="n">
        <f aca="false">M88*5.5017049523</f>
        <v>523558.986642298</v>
      </c>
      <c r="X88" s="67" t="n">
        <f aca="false">N88*5.1890047538+L88*5.5017049523</f>
        <v>20326846.3405278</v>
      </c>
      <c r="Y88" s="67" t="n">
        <f aca="false">N88*5.1890047538</f>
        <v>14394778.8409606</v>
      </c>
      <c r="Z88" s="67" t="n">
        <f aca="false">L88*5.5017049523</f>
        <v>5932067.49956724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27495897.3882465</v>
      </c>
      <c r="G89" s="157" t="n">
        <f aca="false">central_v2_m!E77+temporary_pension_bonus_central!B77</f>
        <v>26320007.1194351</v>
      </c>
      <c r="H89" s="67" t="n">
        <f aca="false">F89-J89</f>
        <v>24266349.5108599</v>
      </c>
      <c r="I89" s="67" t="n">
        <f aca="false">G89-K89</f>
        <v>23187345.6783701</v>
      </c>
      <c r="J89" s="157" t="n">
        <f aca="false">central_v2_m!J77</f>
        <v>3229547.87738657</v>
      </c>
      <c r="K89" s="157" t="n">
        <f aca="false">central_v2_m!K77</f>
        <v>3132661.44106497</v>
      </c>
      <c r="L89" s="67" t="n">
        <f aca="false">H89-I89</f>
        <v>1079003.8324898</v>
      </c>
      <c r="M89" s="67" t="n">
        <f aca="false">J89-K89</f>
        <v>96886.4363215999</v>
      </c>
      <c r="N89" s="157" t="n">
        <f aca="false">SUM(central_v5_m!C77:J77)</f>
        <v>2734203.76669762</v>
      </c>
      <c r="O89" s="7"/>
      <c r="P89" s="7"/>
      <c r="Q89" s="67" t="n">
        <f aca="false">I89*5.5017049523</f>
        <v>127569934.549381</v>
      </c>
      <c r="R89" s="67"/>
      <c r="S89" s="67"/>
      <c r="T89" s="7"/>
      <c r="U89" s="7"/>
      <c r="V89" s="67" t="n">
        <f aca="false">K89*5.5017049523</f>
        <v>17234978.9641864</v>
      </c>
      <c r="W89" s="67" t="n">
        <f aca="false">M89*5.5017049523</f>
        <v>533040.586521245</v>
      </c>
      <c r="X89" s="67" t="n">
        <f aca="false">N89*5.1890047538+L89*5.5017049523</f>
        <v>20124157.0720116</v>
      </c>
      <c r="Y89" s="67" t="n">
        <f aca="false">N89*5.1890047538</f>
        <v>14187796.3432518</v>
      </c>
      <c r="Z89" s="67" t="n">
        <f aca="false">L89*5.5017049523</f>
        <v>5936360.72875979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27676688.7551755</v>
      </c>
      <c r="G90" s="155" t="n">
        <f aca="false">central_v2_m!E78+temporary_pension_bonus_central!B78</f>
        <v>26493284.6089252</v>
      </c>
      <c r="H90" s="8" t="n">
        <f aca="false">F90-J90</f>
        <v>24381932.5597261</v>
      </c>
      <c r="I90" s="8" t="n">
        <f aca="false">G90-K90</f>
        <v>23297371.0993392</v>
      </c>
      <c r="J90" s="155" t="n">
        <f aca="false">central_v2_m!J78</f>
        <v>3294756.19544945</v>
      </c>
      <c r="K90" s="155" t="n">
        <f aca="false">central_v2_m!K78</f>
        <v>3195913.50958597</v>
      </c>
      <c r="L90" s="8" t="n">
        <f aca="false">H90-I90</f>
        <v>1084561.46038682</v>
      </c>
      <c r="M90" s="8" t="n">
        <f aca="false">J90-K90</f>
        <v>98842.68586348</v>
      </c>
      <c r="N90" s="155" t="n">
        <f aca="false">SUM(central_v5_m!C78:J78)</f>
        <v>3336958.31085797</v>
      </c>
      <c r="O90" s="5"/>
      <c r="P90" s="5"/>
      <c r="Q90" s="8" t="n">
        <f aca="false">I90*5.5017049523</f>
        <v>128175261.952806</v>
      </c>
      <c r="R90" s="8"/>
      <c r="S90" s="8"/>
      <c r="T90" s="5"/>
      <c r="U90" s="5"/>
      <c r="V90" s="8" t="n">
        <f aca="false">K90*5.5017049523</f>
        <v>17582973.1828116</v>
      </c>
      <c r="W90" s="8" t="n">
        <f aca="false">M90*5.5017049523</f>
        <v>543803.294313741</v>
      </c>
      <c r="X90" s="8" t="n">
        <f aca="false">N90*5.1890047538+L90*5.5017049523</f>
        <v>23282429.6959583</v>
      </c>
      <c r="Y90" s="8" t="n">
        <f aca="false">N90*5.1890047538</f>
        <v>17315492.5382744</v>
      </c>
      <c r="Z90" s="8" t="n">
        <f aca="false">L90*5.5017049523</f>
        <v>5966937.15768389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27856228.0610986</v>
      </c>
      <c r="G91" s="157" t="n">
        <f aca="false">central_v2_m!E79+temporary_pension_bonus_central!B79</f>
        <v>26664469.7913481</v>
      </c>
      <c r="H91" s="67" t="n">
        <f aca="false">F91-J91</f>
        <v>24456865.9670902</v>
      </c>
      <c r="I91" s="67" t="n">
        <f aca="false">G91-K91</f>
        <v>23367088.56016</v>
      </c>
      <c r="J91" s="157" t="n">
        <f aca="false">central_v2_m!J79</f>
        <v>3399362.09400835</v>
      </c>
      <c r="K91" s="157" t="n">
        <f aca="false">central_v2_m!K79</f>
        <v>3297381.2311881</v>
      </c>
      <c r="L91" s="67" t="n">
        <f aca="false">H91-I91</f>
        <v>1089777.40693025</v>
      </c>
      <c r="M91" s="67" t="n">
        <f aca="false">J91-K91</f>
        <v>101980.86282025</v>
      </c>
      <c r="N91" s="157" t="n">
        <f aca="false">SUM(central_v5_m!C79:J79)</f>
        <v>2717396.09934134</v>
      </c>
      <c r="O91" s="7"/>
      <c r="P91" s="7"/>
      <c r="Q91" s="67" t="n">
        <f aca="false">I91*5.5017049523</f>
        <v>128558826.852265</v>
      </c>
      <c r="R91" s="67"/>
      <c r="S91" s="67"/>
      <c r="T91" s="7"/>
      <c r="U91" s="7"/>
      <c r="V91" s="67" t="n">
        <f aca="false">K91*5.5017049523</f>
        <v>18141218.6492486</v>
      </c>
      <c r="W91" s="67" t="n">
        <f aca="false">M91*5.5017049523</f>
        <v>561068.618017996</v>
      </c>
      <c r="X91" s="67" t="n">
        <f aca="false">N91*5.1890047538+L91*5.5017049523</f>
        <v>20096215.0340526</v>
      </c>
      <c r="Y91" s="67" t="n">
        <f aca="false">N91*5.1890047538</f>
        <v>14100581.2774398</v>
      </c>
      <c r="Z91" s="67" t="n">
        <f aca="false">L91*5.5017049523</f>
        <v>5995633.75661282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27878292.7760109</v>
      </c>
      <c r="G92" s="157" t="n">
        <f aca="false">central_v2_m!E80+temporary_pension_bonus_central!B80</f>
        <v>26685189.1954742</v>
      </c>
      <c r="H92" s="67" t="n">
        <f aca="false">F92-J92</f>
        <v>24429066.5537641</v>
      </c>
      <c r="I92" s="67" t="n">
        <f aca="false">G92-K92</f>
        <v>23339439.7598948</v>
      </c>
      <c r="J92" s="157" t="n">
        <f aca="false">central_v2_m!J80</f>
        <v>3449226.22224679</v>
      </c>
      <c r="K92" s="157" t="n">
        <f aca="false">central_v2_m!K80</f>
        <v>3345749.43557939</v>
      </c>
      <c r="L92" s="67" t="n">
        <f aca="false">H92-I92</f>
        <v>1089626.7938693</v>
      </c>
      <c r="M92" s="67" t="n">
        <f aca="false">J92-K92</f>
        <v>103476.7866674</v>
      </c>
      <c r="N92" s="157" t="n">
        <f aca="false">SUM(central_v5_m!C80:J80)</f>
        <v>2686623.9069209</v>
      </c>
      <c r="O92" s="7"/>
      <c r="P92" s="7"/>
      <c r="Q92" s="67" t="n">
        <f aca="false">I92*5.5017049523</f>
        <v>128406711.310921</v>
      </c>
      <c r="R92" s="67"/>
      <c r="S92" s="67"/>
      <c r="T92" s="7"/>
      <c r="U92" s="7"/>
      <c r="V92" s="67" t="n">
        <f aca="false">K92*5.5017049523</f>
        <v>18407326.2388821</v>
      </c>
      <c r="W92" s="67" t="n">
        <f aca="false">M92*5.5017049523</f>
        <v>569298.749656126</v>
      </c>
      <c r="X92" s="67" t="n">
        <f aca="false">N92*5.1890047538+L92*5.5017049523</f>
        <v>19935709.3526748</v>
      </c>
      <c r="Y92" s="67" t="n">
        <f aca="false">N92*5.1890047538</f>
        <v>13940904.2246853</v>
      </c>
      <c r="Z92" s="67" t="n">
        <f aca="false">L92*5.5017049523</f>
        <v>5994805.12798951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27934410.0611422</v>
      </c>
      <c r="G93" s="157" t="n">
        <f aca="false">central_v2_m!E81+temporary_pension_bonus_central!B81</f>
        <v>26739185.1069958</v>
      </c>
      <c r="H93" s="67" t="n">
        <f aca="false">F93-J93</f>
        <v>24414441.5338568</v>
      </c>
      <c r="I93" s="67" t="n">
        <f aca="false">G93-K93</f>
        <v>23324815.635529</v>
      </c>
      <c r="J93" s="157" t="n">
        <f aca="false">central_v2_m!J81</f>
        <v>3519968.52728536</v>
      </c>
      <c r="K93" s="157" t="n">
        <f aca="false">central_v2_m!K81</f>
        <v>3414369.4714668</v>
      </c>
      <c r="L93" s="67" t="n">
        <f aca="false">H93-I93</f>
        <v>1089625.89832784</v>
      </c>
      <c r="M93" s="67" t="n">
        <f aca="false">J93-K93</f>
        <v>105599.05581856</v>
      </c>
      <c r="N93" s="157" t="n">
        <f aca="false">SUM(central_v5_m!C81:J81)</f>
        <v>2697207.58186515</v>
      </c>
      <c r="O93" s="7"/>
      <c r="P93" s="7"/>
      <c r="Q93" s="67" t="n">
        <f aca="false">I93*5.5017049523</f>
        <v>128326253.693474</v>
      </c>
      <c r="R93" s="67"/>
      <c r="S93" s="67"/>
      <c r="T93" s="7"/>
      <c r="U93" s="7"/>
      <c r="V93" s="67" t="n">
        <f aca="false">K93*5.5017049523</f>
        <v>18784853.4301508</v>
      </c>
      <c r="W93" s="67" t="n">
        <f aca="false">M93*5.5017049523</f>
        <v>580974.848355173</v>
      </c>
      <c r="X93" s="67" t="n">
        <f aca="false">N93*5.1890047538+L93*5.5017049523</f>
        <v>19990623.1652683</v>
      </c>
      <c r="Y93" s="67" t="n">
        <f aca="false">N93*5.1890047538</f>
        <v>13995822.9642837</v>
      </c>
      <c r="Z93" s="67" t="n">
        <f aca="false">L93*5.5017049523</f>
        <v>5994800.20098463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28060954.6921642</v>
      </c>
      <c r="G94" s="155" t="n">
        <f aca="false">central_v2_m!E82+temporary_pension_bonus_central!B82</f>
        <v>26860727.3101578</v>
      </c>
      <c r="H94" s="8" t="n">
        <f aca="false">F94-J94</f>
        <v>24484290.4760506</v>
      </c>
      <c r="I94" s="8" t="n">
        <f aca="false">G94-K94</f>
        <v>23391363.0205276</v>
      </c>
      <c r="J94" s="155" t="n">
        <f aca="false">central_v2_m!J82</f>
        <v>3576664.21611361</v>
      </c>
      <c r="K94" s="155" t="n">
        <f aca="false">central_v2_m!K82</f>
        <v>3469364.2896302</v>
      </c>
      <c r="L94" s="8" t="n">
        <f aca="false">H94-I94</f>
        <v>1092927.455523</v>
      </c>
      <c r="M94" s="8" t="n">
        <f aca="false">J94-K94</f>
        <v>107299.92648341</v>
      </c>
      <c r="N94" s="155" t="n">
        <f aca="false">SUM(central_v5_m!C82:J82)</f>
        <v>3226299.93526157</v>
      </c>
      <c r="O94" s="5"/>
      <c r="P94" s="5"/>
      <c r="Q94" s="8" t="n">
        <f aca="false">I94*5.5017049523</f>
        <v>128692377.771084</v>
      </c>
      <c r="R94" s="8"/>
      <c r="S94" s="8"/>
      <c r="T94" s="5"/>
      <c r="U94" s="5"/>
      <c r="V94" s="8" t="n">
        <f aca="false">K94*5.5017049523</f>
        <v>19087418.6935912</v>
      </c>
      <c r="W94" s="8" t="n">
        <f aca="false">M94*5.5017049523</f>
        <v>590332.536915205</v>
      </c>
      <c r="X94" s="8" t="n">
        <f aca="false">N94*5.1890047538+L94*5.5017049523</f>
        <v>22754250.0958124</v>
      </c>
      <c r="Y94" s="8" t="n">
        <f aca="false">N94*5.1890047538</f>
        <v>16741285.7012569</v>
      </c>
      <c r="Z94" s="8" t="n">
        <f aca="false">L94*5.5017049523</f>
        <v>6012964.3945555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28222628.8066686</v>
      </c>
      <c r="G95" s="157" t="n">
        <f aca="false">central_v2_m!E83+temporary_pension_bonus_central!B83</f>
        <v>27014725.7404526</v>
      </c>
      <c r="H95" s="67" t="n">
        <f aca="false">F95-J95</f>
        <v>24568155.0581757</v>
      </c>
      <c r="I95" s="67" t="n">
        <f aca="false">G95-K95</f>
        <v>23469886.2044145</v>
      </c>
      <c r="J95" s="157" t="n">
        <f aca="false">central_v2_m!J83</f>
        <v>3654473.74849287</v>
      </c>
      <c r="K95" s="157" t="n">
        <f aca="false">central_v2_m!K83</f>
        <v>3544839.53603809</v>
      </c>
      <c r="L95" s="67" t="n">
        <f aca="false">H95-I95</f>
        <v>1098268.85376122</v>
      </c>
      <c r="M95" s="67" t="n">
        <f aca="false">J95-K95</f>
        <v>109634.21245478</v>
      </c>
      <c r="N95" s="157" t="n">
        <f aca="false">SUM(central_v5_m!C83:J83)</f>
        <v>2676879.64830027</v>
      </c>
      <c r="O95" s="7"/>
      <c r="P95" s="7"/>
      <c r="Q95" s="67" t="n">
        <f aca="false">I95*5.5017049523</f>
        <v>129124389.160745</v>
      </c>
      <c r="R95" s="67"/>
      <c r="S95" s="67"/>
      <c r="T95" s="7"/>
      <c r="U95" s="7"/>
      <c r="V95" s="67" t="n">
        <f aca="false">K95*5.5017049523</f>
        <v>19502661.2305296</v>
      </c>
      <c r="W95" s="67" t="n">
        <f aca="false">M95*5.5017049523</f>
        <v>603175.089603973</v>
      </c>
      <c r="X95" s="67" t="n">
        <f aca="false">N95*5.1890047538+L95*5.5017049523</f>
        <v>19932692.4120755</v>
      </c>
      <c r="Y95" s="67" t="n">
        <f aca="false">N95*5.1890047538</f>
        <v>13890341.2203806</v>
      </c>
      <c r="Z95" s="67" t="n">
        <f aca="false">L95*5.5017049523</f>
        <v>6042351.19169494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28266245.6653128</v>
      </c>
      <c r="G96" s="157" t="n">
        <f aca="false">central_v2_m!E84+temporary_pension_bonus_central!B84</f>
        <v>27056857.8170633</v>
      </c>
      <c r="H96" s="67" t="n">
        <f aca="false">F96-J96</f>
        <v>24548817.0308163</v>
      </c>
      <c r="I96" s="67" t="n">
        <f aca="false">G96-K96</f>
        <v>23450952.0416017</v>
      </c>
      <c r="J96" s="157" t="n">
        <f aca="false">central_v2_m!J84</f>
        <v>3717428.63449652</v>
      </c>
      <c r="K96" s="157" t="n">
        <f aca="false">central_v2_m!K84</f>
        <v>3605905.77546163</v>
      </c>
      <c r="L96" s="67" t="n">
        <f aca="false">H96-I96</f>
        <v>1097864.98921461</v>
      </c>
      <c r="M96" s="67" t="n">
        <f aca="false">J96-K96</f>
        <v>111522.85903489</v>
      </c>
      <c r="N96" s="157" t="n">
        <f aca="false">SUM(central_v5_m!C84:J84)</f>
        <v>2651610.88505127</v>
      </c>
      <c r="O96" s="7"/>
      <c r="P96" s="7"/>
      <c r="Q96" s="67" t="n">
        <f aca="false">I96*5.5017049523</f>
        <v>129020218.98343</v>
      </c>
      <c r="R96" s="67"/>
      <c r="S96" s="67"/>
      <c r="T96" s="7"/>
      <c r="U96" s="7"/>
      <c r="V96" s="67" t="n">
        <f aca="false">K96*5.5017049523</f>
        <v>19838629.6623844</v>
      </c>
      <c r="W96" s="67" t="n">
        <f aca="false">M96*5.5017049523</f>
        <v>613565.865846908</v>
      </c>
      <c r="X96" s="67" t="n">
        <f aca="false">N96*5.1890047538+L96*5.5017049523</f>
        <v>19799350.7358777</v>
      </c>
      <c r="Y96" s="67" t="n">
        <f aca="false">N96*5.1890047538</f>
        <v>13759221.4877589</v>
      </c>
      <c r="Z96" s="67" t="n">
        <f aca="false">L96*5.5017049523</f>
        <v>6040129.24811879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28337205.854095</v>
      </c>
      <c r="G97" s="157" t="n">
        <f aca="false">central_v2_m!E85+temporary_pension_bonus_central!B85</f>
        <v>27125599.2352636</v>
      </c>
      <c r="H97" s="67" t="n">
        <f aca="false">F97-J97</f>
        <v>24544769.0709963</v>
      </c>
      <c r="I97" s="67" t="n">
        <f aca="false">G97-K97</f>
        <v>23446935.5556578</v>
      </c>
      <c r="J97" s="157" t="n">
        <f aca="false">central_v2_m!J85</f>
        <v>3792436.78309872</v>
      </c>
      <c r="K97" s="157" t="n">
        <f aca="false">central_v2_m!K85</f>
        <v>3678663.67960576</v>
      </c>
      <c r="L97" s="67" t="n">
        <f aca="false">H97-I97</f>
        <v>1097833.51533844</v>
      </c>
      <c r="M97" s="67" t="n">
        <f aca="false">J97-K97</f>
        <v>113773.10349296</v>
      </c>
      <c r="N97" s="157" t="n">
        <f aca="false">SUM(central_v5_m!C85:J85)</f>
        <v>2575337.05827559</v>
      </c>
      <c r="O97" s="7"/>
      <c r="P97" s="7"/>
      <c r="Q97" s="67" t="n">
        <f aca="false">I97*5.5017049523</f>
        <v>128998121.462822</v>
      </c>
      <c r="R97" s="67"/>
      <c r="S97" s="67"/>
      <c r="T97" s="7"/>
      <c r="U97" s="7"/>
      <c r="V97" s="67" t="n">
        <f aca="false">K97*5.5017049523</f>
        <v>20238922.1839331</v>
      </c>
      <c r="W97" s="67" t="n">
        <f aca="false">M97*5.5017049523</f>
        <v>625946.046925758</v>
      </c>
      <c r="X97" s="67" t="n">
        <f aca="false">N97*5.1890047538+L97*5.5017049523</f>
        <v>19403392.3261678</v>
      </c>
      <c r="Y97" s="67" t="n">
        <f aca="false">N97*5.1890047538</f>
        <v>13363436.2380293</v>
      </c>
      <c r="Z97" s="67" t="n">
        <f aca="false">L97*5.5017049523</f>
        <v>6039956.08813841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28447424.2999355</v>
      </c>
      <c r="G98" s="155" t="n">
        <f aca="false">central_v2_m!E86+temporary_pension_bonus_central!B86</f>
        <v>27230241.1078365</v>
      </c>
      <c r="H98" s="8" t="n">
        <f aca="false">F98-J98</f>
        <v>24610419.527024</v>
      </c>
      <c r="I98" s="8" t="n">
        <f aca="false">G98-K98</f>
        <v>23508346.4781124</v>
      </c>
      <c r="J98" s="155" t="n">
        <f aca="false">central_v2_m!J86</f>
        <v>3837004.77291149</v>
      </c>
      <c r="K98" s="155" t="n">
        <f aca="false">central_v2_m!K86</f>
        <v>3721894.62972415</v>
      </c>
      <c r="L98" s="8" t="n">
        <f aca="false">H98-I98</f>
        <v>1102073.04891166</v>
      </c>
      <c r="M98" s="8" t="n">
        <f aca="false">J98-K98</f>
        <v>115110.14318734</v>
      </c>
      <c r="N98" s="155" t="n">
        <f aca="false">SUM(central_v5_m!C86:J86)</f>
        <v>3192274.95176676</v>
      </c>
      <c r="O98" s="5"/>
      <c r="P98" s="5"/>
      <c r="Q98" s="8" t="n">
        <f aca="false">I98*5.5017049523</f>
        <v>129335986.239015</v>
      </c>
      <c r="R98" s="8"/>
      <c r="S98" s="8"/>
      <c r="T98" s="5"/>
      <c r="U98" s="5"/>
      <c r="V98" s="8" t="n">
        <f aca="false">K98*5.5017049523</f>
        <v>20476766.1162921</v>
      </c>
      <c r="W98" s="8" t="n">
        <f aca="false">M98*5.5017049523</f>
        <v>633302.04483375</v>
      </c>
      <c r="X98" s="8" t="n">
        <f aca="false">N98*5.1890047538+L98*5.5017049523</f>
        <v>22628010.6511481</v>
      </c>
      <c r="Y98" s="8" t="n">
        <f aca="false">N98*5.1890047538</f>
        <v>16564729.9001544</v>
      </c>
      <c r="Z98" s="8" t="n">
        <f aca="false">L98*5.5017049523</f>
        <v>6063280.75099365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28595019.6070358</v>
      </c>
      <c r="G99" s="157" t="n">
        <f aca="false">central_v2_m!E87+temporary_pension_bonus_central!B87</f>
        <v>27371905.6436458</v>
      </c>
      <c r="H99" s="67" t="n">
        <f aca="false">F99-J99</f>
        <v>24651873.7242517</v>
      </c>
      <c r="I99" s="67" t="n">
        <f aca="false">G99-K99</f>
        <v>23547054.1373452</v>
      </c>
      <c r="J99" s="157" t="n">
        <f aca="false">central_v2_m!J87</f>
        <v>3943145.88278407</v>
      </c>
      <c r="K99" s="157" t="n">
        <f aca="false">central_v2_m!K87</f>
        <v>3824851.50630055</v>
      </c>
      <c r="L99" s="67" t="n">
        <f aca="false">H99-I99</f>
        <v>1104819.58690648</v>
      </c>
      <c r="M99" s="67" t="n">
        <f aca="false">J99-K99</f>
        <v>118294.37648352</v>
      </c>
      <c r="N99" s="157" t="n">
        <f aca="false">SUM(central_v5_m!C87:J87)</f>
        <v>2586709.69656603</v>
      </c>
      <c r="O99" s="7"/>
      <c r="P99" s="7"/>
      <c r="Q99" s="67" t="n">
        <f aca="false">I99*5.5017049523</f>
        <v>129548944.359509</v>
      </c>
      <c r="R99" s="67"/>
      <c r="S99" s="67"/>
      <c r="T99" s="7"/>
      <c r="U99" s="7"/>
      <c r="V99" s="67" t="n">
        <f aca="false">K99*5.5017049523</f>
        <v>21043204.4740258</v>
      </c>
      <c r="W99" s="67" t="n">
        <f aca="false">M99*5.5017049523</f>
        <v>650820.756928623</v>
      </c>
      <c r="X99" s="67" t="n">
        <f aca="false">N99*5.1890047538+L99*5.5017049523</f>
        <v>19500840.3048631</v>
      </c>
      <c r="Y99" s="67" t="n">
        <f aca="false">N99*5.1890047538</f>
        <v>13422448.9121817</v>
      </c>
      <c r="Z99" s="67" t="n">
        <f aca="false">L99*5.5017049523</f>
        <v>6078391.39268143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28734818.2337485</v>
      </c>
      <c r="G100" s="157" t="n">
        <f aca="false">central_v2_m!E88+temporary_pension_bonus_central!B88</f>
        <v>27506271.7211746</v>
      </c>
      <c r="H100" s="67" t="n">
        <f aca="false">F100-J100</f>
        <v>24742382.7084988</v>
      </c>
      <c r="I100" s="67" t="n">
        <f aca="false">G100-K100</f>
        <v>23633609.2616824</v>
      </c>
      <c r="J100" s="157" t="n">
        <f aca="false">central_v2_m!J88</f>
        <v>3992435.52524968</v>
      </c>
      <c r="K100" s="157" t="n">
        <f aca="false">central_v2_m!K88</f>
        <v>3872662.45949219</v>
      </c>
      <c r="L100" s="67" t="n">
        <f aca="false">H100-I100</f>
        <v>1108773.44681641</v>
      </c>
      <c r="M100" s="67" t="n">
        <f aca="false">J100-K100</f>
        <v>119773.06575749</v>
      </c>
      <c r="N100" s="157" t="n">
        <f aca="false">SUM(central_v5_m!C88:J88)</f>
        <v>2543367.53127984</v>
      </c>
      <c r="O100" s="7"/>
      <c r="P100" s="7"/>
      <c r="Q100" s="67" t="n">
        <f aca="false">I100*5.5017049523</f>
        <v>130025145.115721</v>
      </c>
      <c r="R100" s="67"/>
      <c r="S100" s="67"/>
      <c r="T100" s="7"/>
      <c r="U100" s="7"/>
      <c r="V100" s="67" t="n">
        <f aca="false">K100*5.5017049523</f>
        <v>21306246.2319745</v>
      </c>
      <c r="W100" s="67" t="n">
        <f aca="false">M100*5.5017049523</f>
        <v>658956.069030138</v>
      </c>
      <c r="X100" s="67" t="n">
        <f aca="false">N100*5.1890047538+L100*5.5017049523</f>
        <v>19297690.5738002</v>
      </c>
      <c r="Y100" s="67" t="n">
        <f aca="false">N100*5.1890047538</f>
        <v>13197546.2104717</v>
      </c>
      <c r="Z100" s="67" t="n">
        <f aca="false">L100*5.5017049523</f>
        <v>6100144.36332857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28776510.376499</v>
      </c>
      <c r="G101" s="157" t="n">
        <f aca="false">central_v2_m!E89+temporary_pension_bonus_central!B89</f>
        <v>27546342.7471307</v>
      </c>
      <c r="H101" s="67" t="n">
        <f aca="false">F101-J101</f>
        <v>24727769.102502</v>
      </c>
      <c r="I101" s="67" t="n">
        <f aca="false">G101-K101</f>
        <v>23619063.7113536</v>
      </c>
      <c r="J101" s="157" t="n">
        <f aca="false">central_v2_m!J89</f>
        <v>4048741.27399703</v>
      </c>
      <c r="K101" s="157" t="n">
        <f aca="false">central_v2_m!K89</f>
        <v>3927279.03577712</v>
      </c>
      <c r="L101" s="67" t="n">
        <f aca="false">H101-I101</f>
        <v>1108705.39114839</v>
      </c>
      <c r="M101" s="67" t="n">
        <f aca="false">J101-K101</f>
        <v>121462.23821991</v>
      </c>
      <c r="N101" s="157" t="n">
        <f aca="false">SUM(central_v5_m!C89:J89)</f>
        <v>2526389.09730208</v>
      </c>
      <c r="O101" s="7"/>
      <c r="P101" s="7"/>
      <c r="Q101" s="67" t="n">
        <f aca="false">I101*5.5017049523</f>
        <v>129945119.789443</v>
      </c>
      <c r="R101" s="67"/>
      <c r="S101" s="67"/>
      <c r="T101" s="7"/>
      <c r="U101" s="7"/>
      <c r="V101" s="67" t="n">
        <f aca="false">K101*5.5017049523</f>
        <v>21606730.5201989</v>
      </c>
      <c r="W101" s="67" t="n">
        <f aca="false">M101*5.5017049523</f>
        <v>668249.397531923</v>
      </c>
      <c r="X101" s="67" t="n">
        <f aca="false">N101*5.1890047538+L101*5.5017049523</f>
        <v>19209214.9769718</v>
      </c>
      <c r="Y101" s="67" t="n">
        <f aca="false">N101*5.1890047538</f>
        <v>13109445.035849</v>
      </c>
      <c r="Z101" s="67" t="n">
        <f aca="false">L101*5.5017049523</f>
        <v>6099769.94112282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28933714.4580258</v>
      </c>
      <c r="G102" s="155" t="n">
        <f aca="false">central_v2_m!E90+temporary_pension_bonus_central!B90</f>
        <v>27696682.0727802</v>
      </c>
      <c r="H102" s="8" t="n">
        <f aca="false">F102-J102</f>
        <v>24805628.5740456</v>
      </c>
      <c r="I102" s="8" t="n">
        <f aca="false">G102-K102</f>
        <v>23692438.7653194</v>
      </c>
      <c r="J102" s="155" t="n">
        <f aca="false">central_v2_m!J90</f>
        <v>4128085.88398021</v>
      </c>
      <c r="K102" s="155" t="n">
        <f aca="false">central_v2_m!K90</f>
        <v>4004243.3074608</v>
      </c>
      <c r="L102" s="8" t="n">
        <f aca="false">H102-I102</f>
        <v>1113189.80872619</v>
      </c>
      <c r="M102" s="8" t="n">
        <f aca="false">J102-K102</f>
        <v>123842.57651941</v>
      </c>
      <c r="N102" s="155" t="n">
        <f aca="false">SUM(central_v5_m!C90:J90)</f>
        <v>3183955.67880526</v>
      </c>
      <c r="O102" s="5"/>
      <c r="P102" s="5"/>
      <c r="Q102" s="8" t="n">
        <f aca="false">I102*5.5017049523</f>
        <v>130348807.687222</v>
      </c>
      <c r="R102" s="8"/>
      <c r="S102" s="8"/>
      <c r="T102" s="5"/>
      <c r="U102" s="5"/>
      <c r="V102" s="8" t="n">
        <f aca="false">K102*5.5017049523</f>
        <v>22030165.2348712</v>
      </c>
      <c r="W102" s="8" t="n">
        <f aca="false">M102*5.5017049523</f>
        <v>681345.31654243</v>
      </c>
      <c r="X102" s="8" t="n">
        <f aca="false">N102*5.1890047538+L102*5.5017049523</f>
        <v>22646003.0367278</v>
      </c>
      <c r="Y102" s="8" t="n">
        <f aca="false">N102*5.1890047538</f>
        <v>16521561.153209</v>
      </c>
      <c r="Z102" s="8" t="n">
        <f aca="false">L102*5.5017049523</f>
        <v>6124441.88351876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29075151.08714</v>
      </c>
      <c r="G103" s="157" t="n">
        <f aca="false">central_v2_m!E91+temporary_pension_bonus_central!B91</f>
        <v>27831663.6564994</v>
      </c>
      <c r="H103" s="67" t="n">
        <f aca="false">F103-J103</f>
        <v>24858864.354969</v>
      </c>
      <c r="I103" s="67" t="n">
        <f aca="false">G103-K103</f>
        <v>23741865.5262936</v>
      </c>
      <c r="J103" s="157" t="n">
        <f aca="false">central_v2_m!J91</f>
        <v>4216286.73217096</v>
      </c>
      <c r="K103" s="157" t="n">
        <f aca="false">central_v2_m!K91</f>
        <v>4089798.13020583</v>
      </c>
      <c r="L103" s="67" t="n">
        <f aca="false">H103-I103</f>
        <v>1116998.82867547</v>
      </c>
      <c r="M103" s="67" t="n">
        <f aca="false">J103-K103</f>
        <v>126488.60196513</v>
      </c>
      <c r="N103" s="157" t="n">
        <f aca="false">SUM(central_v5_m!C91:J91)</f>
        <v>2584371.42441477</v>
      </c>
      <c r="O103" s="7"/>
      <c r="P103" s="7"/>
      <c r="Q103" s="67" t="n">
        <f aca="false">I103*5.5017049523</f>
        <v>130620739.14285</v>
      </c>
      <c r="R103" s="67"/>
      <c r="S103" s="67"/>
      <c r="T103" s="7"/>
      <c r="U103" s="7"/>
      <c r="V103" s="67" t="n">
        <f aca="false">K103*5.5017049523</f>
        <v>22500862.6268607</v>
      </c>
      <c r="W103" s="67" t="n">
        <f aca="false">M103*5.5017049523</f>
        <v>695902.967841058</v>
      </c>
      <c r="X103" s="67" t="n">
        <f aca="false">N103*5.1890047538+L103*5.5017049523</f>
        <v>19555713.5943102</v>
      </c>
      <c r="Y103" s="67" t="n">
        <f aca="false">N103*5.1890047538</f>
        <v>13410315.6068731</v>
      </c>
      <c r="Z103" s="67" t="n">
        <f aca="false">L103*5.5017049523</f>
        <v>6145397.98743712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29206865.318275</v>
      </c>
      <c r="G104" s="157" t="n">
        <f aca="false">central_v2_m!E92+temporary_pension_bonus_central!B92</f>
        <v>27957818.7632216</v>
      </c>
      <c r="H104" s="67" t="n">
        <f aca="false">F104-J104</f>
        <v>24866067.4984641</v>
      </c>
      <c r="I104" s="67" t="n">
        <f aca="false">G104-K104</f>
        <v>23747244.878005</v>
      </c>
      <c r="J104" s="157" t="n">
        <f aca="false">central_v2_m!J92</f>
        <v>4340797.81981088</v>
      </c>
      <c r="K104" s="157" t="n">
        <f aca="false">central_v2_m!K92</f>
        <v>4210573.88521655</v>
      </c>
      <c r="L104" s="67" t="n">
        <f aca="false">H104-I104</f>
        <v>1118822.62045907</v>
      </c>
      <c r="M104" s="67" t="n">
        <f aca="false">J104-K104</f>
        <v>130223.93459433</v>
      </c>
      <c r="N104" s="157" t="n">
        <f aca="false">SUM(central_v5_m!C92:J92)</f>
        <v>2559182.04298716</v>
      </c>
      <c r="O104" s="7"/>
      <c r="P104" s="7"/>
      <c r="Q104" s="67" t="n">
        <f aca="false">I104*5.5017049523</f>
        <v>130650334.748801</v>
      </c>
      <c r="R104" s="67"/>
      <c r="S104" s="67"/>
      <c r="T104" s="7"/>
      <c r="U104" s="7"/>
      <c r="V104" s="67" t="n">
        <f aca="false">K104*5.5017049523</f>
        <v>23165335.1963209</v>
      </c>
      <c r="W104" s="67" t="n">
        <f aca="false">M104*5.5017049523</f>
        <v>716453.665865619</v>
      </c>
      <c r="X104" s="67" t="n">
        <f aca="false">N104*5.1890047538+L104*5.5017049523</f>
        <v>19435039.7386249</v>
      </c>
      <c r="Y104" s="67" t="n">
        <f aca="false">N104*5.1890047538</f>
        <v>13279607.7869</v>
      </c>
      <c r="Z104" s="67" t="n">
        <f aca="false">L104*5.5017049523</f>
        <v>6155431.95172494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29309040.2767192</v>
      </c>
      <c r="G105" s="157" t="n">
        <f aca="false">central_v2_m!E93+temporary_pension_bonus_central!B93</f>
        <v>28056337.9060262</v>
      </c>
      <c r="H105" s="67" t="n">
        <f aca="false">F105-J105</f>
        <v>24861885.5087376</v>
      </c>
      <c r="I105" s="67" t="n">
        <f aca="false">G105-K105</f>
        <v>23742597.7810841</v>
      </c>
      <c r="J105" s="157" t="n">
        <f aca="false">central_v2_m!J93</f>
        <v>4447154.7679816</v>
      </c>
      <c r="K105" s="157" t="n">
        <f aca="false">central_v2_m!K93</f>
        <v>4313740.12494215</v>
      </c>
      <c r="L105" s="67" t="n">
        <f aca="false">H105-I105</f>
        <v>1119287.72765355</v>
      </c>
      <c r="M105" s="67" t="n">
        <f aca="false">J105-K105</f>
        <v>133414.64303945</v>
      </c>
      <c r="N105" s="157" t="n">
        <f aca="false">SUM(central_v5_m!C93:J93)</f>
        <v>2538493.13241759</v>
      </c>
      <c r="O105" s="7"/>
      <c r="P105" s="7"/>
      <c r="Q105" s="67" t="n">
        <f aca="false">I105*5.5017049523</f>
        <v>130624767.792657</v>
      </c>
      <c r="R105" s="67"/>
      <c r="S105" s="67"/>
      <c r="T105" s="7"/>
      <c r="U105" s="7"/>
      <c r="V105" s="67" t="n">
        <f aca="false">K105*5.5017049523</f>
        <v>23732925.4083294</v>
      </c>
      <c r="W105" s="67" t="n">
        <f aca="false">M105*5.5017049523</f>
        <v>734008.002319479</v>
      </c>
      <c r="X105" s="67" t="n">
        <f aca="false">N105*5.1890047538+L105*5.5017049523</f>
        <v>19330243.7658837</v>
      </c>
      <c r="Y105" s="67" t="n">
        <f aca="false">N105*5.1890047538</f>
        <v>13172252.9316035</v>
      </c>
      <c r="Z105" s="67" t="n">
        <f aca="false">L105*5.5017049523</f>
        <v>6157990.83428016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29315956.3888861</v>
      </c>
      <c r="G106" s="155" t="n">
        <f aca="false">central_v2_m!E94+temporary_pension_bonus_central!B94</f>
        <v>28063249.5764862</v>
      </c>
      <c r="H106" s="8" t="n">
        <f aca="false">F106-J106</f>
        <v>24851510.6638769</v>
      </c>
      <c r="I106" s="8" t="n">
        <f aca="false">G106-K106</f>
        <v>23732737.2232273</v>
      </c>
      <c r="J106" s="155" t="n">
        <f aca="false">central_v2_m!J94</f>
        <v>4464445.7250092</v>
      </c>
      <c r="K106" s="155" t="n">
        <f aca="false">central_v2_m!K94</f>
        <v>4330512.35325893</v>
      </c>
      <c r="L106" s="8" t="n">
        <f aca="false">H106-I106</f>
        <v>1118773.44064963</v>
      </c>
      <c r="M106" s="8" t="n">
        <f aca="false">J106-K106</f>
        <v>133933.37175027</v>
      </c>
      <c r="N106" s="155" t="n">
        <f aca="false">SUM(central_v5_m!C94:J94)</f>
        <v>3144265.15507341</v>
      </c>
      <c r="O106" s="5"/>
      <c r="P106" s="5"/>
      <c r="Q106" s="8" t="n">
        <f aca="false">I106*5.5017049523</f>
        <v>130570517.912664</v>
      </c>
      <c r="R106" s="8"/>
      <c r="S106" s="8"/>
      <c r="T106" s="5"/>
      <c r="U106" s="5"/>
      <c r="V106" s="8" t="n">
        <f aca="false">K106*5.5017049523</f>
        <v>23825201.259921</v>
      </c>
      <c r="W106" s="8" t="n">
        <f aca="false">M106*5.5017049523</f>
        <v>736861.894636698</v>
      </c>
      <c r="X106" s="8" t="n">
        <f aca="false">N106*5.1890047538+L106*5.5017049523</f>
        <v>22470768.2158074</v>
      </c>
      <c r="Y106" s="8" t="n">
        <f aca="false">N106*5.1890047538</f>
        <v>16315606.8368836</v>
      </c>
      <c r="Z106" s="8" t="n">
        <f aca="false">L106*5.5017049523</f>
        <v>6155161.37892379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29311406.2905351</v>
      </c>
      <c r="G107" s="157" t="n">
        <f aca="false">central_v2_m!E95+temporary_pension_bonus_central!B95</f>
        <v>28059623.8428238</v>
      </c>
      <c r="H107" s="67" t="n">
        <f aca="false">F107-J107</f>
        <v>24812022.6018983</v>
      </c>
      <c r="I107" s="67" t="n">
        <f aca="false">G107-K107</f>
        <v>23695221.6648461</v>
      </c>
      <c r="J107" s="157" t="n">
        <f aca="false">central_v2_m!J95</f>
        <v>4499383.68863682</v>
      </c>
      <c r="K107" s="157" t="n">
        <f aca="false">central_v2_m!K95</f>
        <v>4364402.17797772</v>
      </c>
      <c r="L107" s="67" t="n">
        <f aca="false">H107-I107</f>
        <v>1116800.9370522</v>
      </c>
      <c r="M107" s="67" t="n">
        <f aca="false">J107-K107</f>
        <v>134981.5106591</v>
      </c>
      <c r="N107" s="157" t="n">
        <f aca="false">SUM(central_v5_m!C95:J95)</f>
        <v>2489066.6333654</v>
      </c>
      <c r="O107" s="7"/>
      <c r="P107" s="7"/>
      <c r="Q107" s="67" t="n">
        <f aca="false">I107*5.5017049523</f>
        <v>130364118.37933</v>
      </c>
      <c r="R107" s="67"/>
      <c r="S107" s="67"/>
      <c r="T107" s="7"/>
      <c r="U107" s="7"/>
      <c r="V107" s="67" t="n">
        <f aca="false">K107*5.5017049523</f>
        <v>24011653.0764089</v>
      </c>
      <c r="W107" s="67" t="n">
        <f aca="false">M107*5.5017049523</f>
        <v>742628.445662103</v>
      </c>
      <c r="X107" s="67" t="n">
        <f aca="false">N107*5.1890047538+L107*5.5017049523</f>
        <v>19060087.8391714</v>
      </c>
      <c r="Y107" s="67" t="n">
        <f aca="false">N107*5.1890047538</f>
        <v>12915778.593058</v>
      </c>
      <c r="Z107" s="67" t="n">
        <f aca="false">L107*5.5017049523</f>
        <v>6144309.24611338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29387808.8766384</v>
      </c>
      <c r="G108" s="157" t="n">
        <f aca="false">central_v2_m!E96+temporary_pension_bonus_central!B96</f>
        <v>28132161.8063542</v>
      </c>
      <c r="H108" s="67" t="n">
        <f aca="false">F108-J108</f>
        <v>24826066.0364062</v>
      </c>
      <c r="I108" s="67" t="n">
        <f aca="false">G108-K108</f>
        <v>23707271.251329</v>
      </c>
      <c r="J108" s="157" t="n">
        <f aca="false">central_v2_m!J96</f>
        <v>4561742.8402322</v>
      </c>
      <c r="K108" s="157" t="n">
        <f aca="false">central_v2_m!K96</f>
        <v>4424890.55502524</v>
      </c>
      <c r="L108" s="67" t="n">
        <f aca="false">H108-I108</f>
        <v>1118794.78507724</v>
      </c>
      <c r="M108" s="67" t="n">
        <f aca="false">J108-K108</f>
        <v>136852.28520696</v>
      </c>
      <c r="N108" s="157" t="n">
        <f aca="false">SUM(central_v5_m!C96:J96)</f>
        <v>2536898.84198735</v>
      </c>
      <c r="O108" s="7"/>
      <c r="P108" s="7"/>
      <c r="Q108" s="67" t="n">
        <f aca="false">I108*5.5017049523</f>
        <v>130430411.648956</v>
      </c>
      <c r="R108" s="67"/>
      <c r="S108" s="67"/>
      <c r="T108" s="7"/>
      <c r="U108" s="7"/>
      <c r="V108" s="67" t="n">
        <f aca="false">K108*5.5017049523</f>
        <v>24344442.2799679</v>
      </c>
      <c r="W108" s="67" t="n">
        <f aca="false">M108*5.5017049523</f>
        <v>752920.895256702</v>
      </c>
      <c r="X108" s="67" t="n">
        <f aca="false">N108*5.1890047538+L108*5.5017049523</f>
        <v>19319258.9606489</v>
      </c>
      <c r="Y108" s="67" t="n">
        <f aca="false">N108*5.1890047538</f>
        <v>13163980.1509821</v>
      </c>
      <c r="Z108" s="67" t="n">
        <f aca="false">L108*5.5017049523</f>
        <v>6155278.80966687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29549289.0001544</v>
      </c>
      <c r="G109" s="157" t="n">
        <f aca="false">central_v2_m!E97+temporary_pension_bonus_central!B97</f>
        <v>28286042.0688971</v>
      </c>
      <c r="H109" s="67" t="n">
        <f aca="false">F109-J109</f>
        <v>24965319.4095642</v>
      </c>
      <c r="I109" s="67" t="n">
        <f aca="false">G109-K109</f>
        <v>23839591.5660246</v>
      </c>
      <c r="J109" s="157" t="n">
        <f aca="false">central_v2_m!J97</f>
        <v>4583969.5905902</v>
      </c>
      <c r="K109" s="157" t="n">
        <f aca="false">central_v2_m!K97</f>
        <v>4446450.50287249</v>
      </c>
      <c r="L109" s="67" t="n">
        <f aca="false">H109-I109</f>
        <v>1125727.84353959</v>
      </c>
      <c r="M109" s="67" t="n">
        <f aca="false">J109-K109</f>
        <v>137519.08771771</v>
      </c>
      <c r="N109" s="157" t="n">
        <f aca="false">SUM(central_v5_m!C97:J97)</f>
        <v>2492522.71572058</v>
      </c>
      <c r="O109" s="7"/>
      <c r="P109" s="7"/>
      <c r="Q109" s="67" t="n">
        <f aca="false">I109*5.5017049523</f>
        <v>131158398.979607</v>
      </c>
      <c r="R109" s="67"/>
      <c r="S109" s="67"/>
      <c r="T109" s="7"/>
      <c r="U109" s="7"/>
      <c r="V109" s="67" t="n">
        <f aca="false">K109*5.5017049523</f>
        <v>24463058.7518104</v>
      </c>
      <c r="W109" s="67" t="n">
        <f aca="false">M109*5.5017049523</f>
        <v>756589.445932304</v>
      </c>
      <c r="X109" s="67" t="n">
        <f aca="false">N109*5.1890047538+L109*5.5017049523</f>
        <v>19127134.6725723</v>
      </c>
      <c r="Y109" s="67" t="n">
        <f aca="false">N109*5.1890047538</f>
        <v>12933712.2208286</v>
      </c>
      <c r="Z109" s="67" t="n">
        <f aca="false">L109*5.5017049523</f>
        <v>6193422.45174375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29763290.5875139</v>
      </c>
      <c r="G110" s="155" t="n">
        <f aca="false">central_v2_m!E98+temporary_pension_bonus_central!B98</f>
        <v>28491114.6878066</v>
      </c>
      <c r="H110" s="8" t="n">
        <f aca="false">F110-J110</f>
        <v>25074181.4274001</v>
      </c>
      <c r="I110" s="8" t="n">
        <f aca="false">G110-K110</f>
        <v>23942678.8024962</v>
      </c>
      <c r="J110" s="155" t="n">
        <f aca="false">central_v2_m!J98</f>
        <v>4689109.16011382</v>
      </c>
      <c r="K110" s="155" t="n">
        <f aca="false">central_v2_m!K98</f>
        <v>4548435.88531041</v>
      </c>
      <c r="L110" s="8" t="n">
        <f aca="false">H110-I110</f>
        <v>1131502.62490389</v>
      </c>
      <c r="M110" s="8" t="n">
        <f aca="false">J110-K110</f>
        <v>140673.27480341</v>
      </c>
      <c r="N110" s="155" t="n">
        <f aca="false">SUM(central_v5_m!C98:J98)</f>
        <v>3088222.03534818</v>
      </c>
      <c r="O110" s="5"/>
      <c r="P110" s="5"/>
      <c r="Q110" s="8" t="n">
        <f aca="false">I110*5.5017049523</f>
        <v>131725554.539022</v>
      </c>
      <c r="R110" s="8"/>
      <c r="S110" s="8"/>
      <c r="T110" s="5"/>
      <c r="U110" s="5"/>
      <c r="V110" s="8" t="n">
        <f aca="false">K110*5.5017049523</f>
        <v>25024152.2354313</v>
      </c>
      <c r="W110" s="8" t="n">
        <f aca="false">M110*5.5017049523</f>
        <v>773942.852642181</v>
      </c>
      <c r="X110" s="8" t="n">
        <f aca="false">N110*5.1890047538+L110*5.5017049523</f>
        <v>22249992.4171858</v>
      </c>
      <c r="Y110" s="8" t="n">
        <f aca="false">N110*5.1890047538</f>
        <v>16024798.8222116</v>
      </c>
      <c r="Z110" s="8" t="n">
        <f aca="false">L110*5.5017049523</f>
        <v>6225193.59497421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29859577.8220909</v>
      </c>
      <c r="G111" s="157" t="n">
        <f aca="false">central_v2_m!E99+temporary_pension_bonus_central!B99</f>
        <v>28583780.4033446</v>
      </c>
      <c r="H111" s="67" t="n">
        <f aca="false">F111-J111</f>
        <v>25044730.8122372</v>
      </c>
      <c r="I111" s="67" t="n">
        <f aca="false">G111-K111</f>
        <v>23913378.8037865</v>
      </c>
      <c r="J111" s="157" t="n">
        <f aca="false">central_v2_m!J99</f>
        <v>4814847.00985375</v>
      </c>
      <c r="K111" s="157" t="n">
        <f aca="false">central_v2_m!K99</f>
        <v>4670401.59955813</v>
      </c>
      <c r="L111" s="67" t="n">
        <f aca="false">H111-I111</f>
        <v>1131352.00845068</v>
      </c>
      <c r="M111" s="67" t="n">
        <f aca="false">J111-K111</f>
        <v>144445.41029562</v>
      </c>
      <c r="N111" s="157" t="n">
        <f aca="false">SUM(central_v5_m!C99:J99)</f>
        <v>2485010.01322103</v>
      </c>
      <c r="O111" s="7"/>
      <c r="P111" s="7"/>
      <c r="Q111" s="67" t="n">
        <f aca="false">I111*5.5017049523</f>
        <v>131564354.591018</v>
      </c>
      <c r="R111" s="67"/>
      <c r="S111" s="67"/>
      <c r="T111" s="7"/>
      <c r="U111" s="7"/>
      <c r="V111" s="67" t="n">
        <f aca="false">K111*5.5017049523</f>
        <v>25695171.6095188</v>
      </c>
      <c r="W111" s="67" t="n">
        <f aca="false">M111*5.5017049523</f>
        <v>794696.029160416</v>
      </c>
      <c r="X111" s="67" t="n">
        <f aca="false">N111*5.1890047538+L111*5.5017049523</f>
        <v>19119093.7195322</v>
      </c>
      <c r="Y111" s="67" t="n">
        <f aca="false">N111*5.1890047538</f>
        <v>12894728.7718445</v>
      </c>
      <c r="Z111" s="67" t="n">
        <f aca="false">L111*5.5017049523</f>
        <v>6224364.94768766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29965322.8438578</v>
      </c>
      <c r="G112" s="157" t="n">
        <f aca="false">central_v2_m!E100+temporary_pension_bonus_central!B100</f>
        <v>28685288.0137234</v>
      </c>
      <c r="H112" s="67" t="n">
        <f aca="false">F112-J112</f>
        <v>25073318.1690561</v>
      </c>
      <c r="I112" s="67" t="n">
        <f aca="false">G112-K112</f>
        <v>23940043.4791657</v>
      </c>
      <c r="J112" s="157" t="n">
        <f aca="false">central_v2_m!J100</f>
        <v>4892004.67480173</v>
      </c>
      <c r="K112" s="157" t="n">
        <f aca="false">central_v2_m!K100</f>
        <v>4745244.53455768</v>
      </c>
      <c r="L112" s="67" t="n">
        <f aca="false">H112-I112</f>
        <v>1133274.68989035</v>
      </c>
      <c r="M112" s="67" t="n">
        <f aca="false">J112-K112</f>
        <v>146760.14024405</v>
      </c>
      <c r="N112" s="157" t="n">
        <f aca="false">SUM(central_v5_m!C100:J100)</f>
        <v>2461666.63575331</v>
      </c>
      <c r="Q112" s="67" t="n">
        <f aca="false">I112*5.5017049523</f>
        <v>131711055.767603</v>
      </c>
      <c r="R112" s="67"/>
      <c r="S112" s="67"/>
      <c r="V112" s="67" t="n">
        <f aca="false">K112*5.5017049523</f>
        <v>26106935.3556505</v>
      </c>
      <c r="W112" s="67" t="n">
        <f aca="false">M112*5.5017049523</f>
        <v>807430.990380932</v>
      </c>
      <c r="X112" s="67" t="n">
        <f aca="false">N112*5.1890047538+L112*5.5017049523</f>
        <v>19008542.8488808</v>
      </c>
      <c r="Y112" s="67" t="n">
        <f aca="false">N112*5.1890047538</f>
        <v>12773599.8751948</v>
      </c>
      <c r="Z112" s="67" t="n">
        <f aca="false">L112*5.5017049523</f>
        <v>6234942.97368599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30145141.1052743</v>
      </c>
      <c r="G113" s="157" t="n">
        <f aca="false">central_v2_m!E101+temporary_pension_bonus_central!B101</f>
        <v>28858088.8954285</v>
      </c>
      <c r="H113" s="67" t="n">
        <f aca="false">F113-J113</f>
        <v>25148562.2471406</v>
      </c>
      <c r="I113" s="67" t="n">
        <f aca="false">G113-K113</f>
        <v>24011407.4030388</v>
      </c>
      <c r="J113" s="157" t="n">
        <f aca="false">central_v2_m!J101</f>
        <v>4996578.85813368</v>
      </c>
      <c r="K113" s="157" t="n">
        <f aca="false">central_v2_m!K101</f>
        <v>4846681.49238967</v>
      </c>
      <c r="L113" s="67" t="n">
        <f aca="false">H113-I113</f>
        <v>1137154.84410179</v>
      </c>
      <c r="M113" s="67" t="n">
        <f aca="false">J113-K113</f>
        <v>149897.365744011</v>
      </c>
      <c r="N113" s="157" t="n">
        <f aca="false">SUM(central_v5_m!C101:J101)</f>
        <v>2436931.13839977</v>
      </c>
      <c r="Q113" s="67" t="n">
        <f aca="false">I113*5.5017049523</f>
        <v>132103679.020992</v>
      </c>
      <c r="R113" s="67"/>
      <c r="S113" s="67"/>
      <c r="V113" s="67" t="n">
        <f aca="false">K113*5.5017049523</f>
        <v>26665011.568901</v>
      </c>
      <c r="W113" s="67" t="n">
        <f aca="false">M113*5.5017049523</f>
        <v>824691.079450547</v>
      </c>
      <c r="X113" s="67" t="n">
        <f aca="false">N113*5.1890047538+L113*5.5017049523</f>
        <v>18901537.6991664</v>
      </c>
      <c r="Y113" s="67" t="n">
        <f aca="false">N113*5.1890047538</f>
        <v>12645247.2618397</v>
      </c>
      <c r="Z113" s="67" t="n">
        <f aca="false">L113*5.5017049523</f>
        <v>6256290.43732675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30362299.8815192</v>
      </c>
      <c r="G114" s="155" t="n">
        <f aca="false">central_v2_m!E102+temporary_pension_bonus_central!B102</f>
        <v>29065183.5289107</v>
      </c>
      <c r="H114" s="8" t="n">
        <f aca="false">F114-J114</f>
        <v>25281908.0238581</v>
      </c>
      <c r="I114" s="8" t="n">
        <f aca="false">G114-K114</f>
        <v>24137203.4269794</v>
      </c>
      <c r="J114" s="155" t="n">
        <f aca="false">central_v2_m!J102</f>
        <v>5080391.8576611</v>
      </c>
      <c r="K114" s="155" t="n">
        <f aca="false">central_v2_m!K102</f>
        <v>4927980.10193126</v>
      </c>
      <c r="L114" s="8" t="n">
        <f aca="false">H114-I114</f>
        <v>1144704.59687866</v>
      </c>
      <c r="M114" s="8" t="n">
        <f aca="false">J114-K114</f>
        <v>152411.75572984</v>
      </c>
      <c r="N114" s="155" t="n">
        <f aca="false">SUM(central_v5_m!C102:J102)</f>
        <v>3009044.26365164</v>
      </c>
      <c r="O114" s="5"/>
      <c r="P114" s="5"/>
      <c r="Q114" s="8" t="n">
        <f aca="false">I114*5.5017049523</f>
        <v>132795771.628885</v>
      </c>
      <c r="R114" s="8"/>
      <c r="S114" s="8"/>
      <c r="T114" s="5"/>
      <c r="U114" s="5"/>
      <c r="V114" s="8" t="n">
        <f aca="false">K114*5.5017049523</f>
        <v>27112292.5316311</v>
      </c>
      <c r="W114" s="8" t="n">
        <f aca="false">M114*5.5017049523</f>
        <v>838524.511287599</v>
      </c>
      <c r="X114" s="8" t="n">
        <f aca="false">N114*5.1890047538+L114*5.5017049523</f>
        <v>21911771.9380509</v>
      </c>
      <c r="Y114" s="8" t="n">
        <f aca="false">N114*5.1890047538</f>
        <v>15613944.988483</v>
      </c>
      <c r="Z114" s="8" t="n">
        <f aca="false">L114*5.5017049523</f>
        <v>6297826.94956789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30390915.9677362</v>
      </c>
      <c r="G115" s="157" t="n">
        <f aca="false">central_v2_m!E103+temporary_pension_bonus_central!B103</f>
        <v>29093103.7367106</v>
      </c>
      <c r="H115" s="67" t="n">
        <f aca="false">F115-J115</f>
        <v>25254845.3153541</v>
      </c>
      <c r="I115" s="67" t="n">
        <f aca="false">G115-K115</f>
        <v>24111115.2039</v>
      </c>
      <c r="J115" s="157" t="n">
        <f aca="false">central_v2_m!J103</f>
        <v>5136070.65238207</v>
      </c>
      <c r="K115" s="157" t="n">
        <f aca="false">central_v2_m!K103</f>
        <v>4981988.53281061</v>
      </c>
      <c r="L115" s="67" t="n">
        <f aca="false">H115-I115</f>
        <v>1143730.11145414</v>
      </c>
      <c r="M115" s="67" t="n">
        <f aca="false">J115-K115</f>
        <v>154082.11957146</v>
      </c>
      <c r="N115" s="157" t="n">
        <f aca="false">SUM(central_v5_m!C103:J103)</f>
        <v>2409824.45464989</v>
      </c>
      <c r="O115" s="7"/>
      <c r="P115" s="7"/>
      <c r="Q115" s="67" t="n">
        <f aca="false">I115*5.5017049523</f>
        <v>132652241.922772</v>
      </c>
      <c r="R115" s="67"/>
      <c r="S115" s="67"/>
      <c r="T115" s="7"/>
      <c r="U115" s="7"/>
      <c r="V115" s="67" t="n">
        <f aca="false">K115*5.5017049523</f>
        <v>27409430.9832659</v>
      </c>
      <c r="W115" s="67" t="n">
        <f aca="false">M115*5.5017049523</f>
        <v>847714.360307185</v>
      </c>
      <c r="X115" s="67" t="n">
        <f aca="false">N115*5.1890047538+L115*5.5017049523</f>
        <v>18797056.1692836</v>
      </c>
      <c r="Y115" s="67" t="n">
        <f aca="false">N115*5.1890047538</f>
        <v>12504590.5510018</v>
      </c>
      <c r="Z115" s="67" t="n">
        <f aca="false">L115*5.5017049523</f>
        <v>6292465.61828187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30475486.1541829</v>
      </c>
      <c r="G116" s="157" t="n">
        <f aca="false">central_v2_m!E104+temporary_pension_bonus_central!B104</f>
        <v>29174473.3623691</v>
      </c>
      <c r="H116" s="67" t="n">
        <f aca="false">F116-J116</f>
        <v>25291412.6211943</v>
      </c>
      <c r="I116" s="67" t="n">
        <f aca="false">G116-K116</f>
        <v>24145922.0353701</v>
      </c>
      <c r="J116" s="157" t="n">
        <f aca="false">central_v2_m!J104</f>
        <v>5184073.53298862</v>
      </c>
      <c r="K116" s="157" t="n">
        <f aca="false">central_v2_m!K104</f>
        <v>5028551.32699896</v>
      </c>
      <c r="L116" s="67" t="n">
        <f aca="false">H116-I116</f>
        <v>1145490.58582414</v>
      </c>
      <c r="M116" s="67" t="n">
        <f aca="false">J116-K116</f>
        <v>155522.20598966</v>
      </c>
      <c r="N116" s="157" t="n">
        <f aca="false">SUM(central_v5_m!C104:J104)</f>
        <v>2445911.02085351</v>
      </c>
      <c r="O116" s="7"/>
      <c r="P116" s="7"/>
      <c r="Q116" s="67" t="n">
        <f aca="false">I116*5.5017049523</f>
        <v>132843738.839846</v>
      </c>
      <c r="R116" s="67"/>
      <c r="S116" s="67"/>
      <c r="T116" s="7"/>
      <c r="U116" s="7"/>
      <c r="V116" s="67" t="n">
        <f aca="false">K116*5.5017049523</f>
        <v>27665605.7386449</v>
      </c>
      <c r="W116" s="67" t="n">
        <f aca="false">M116*5.5017049523</f>
        <v>855637.290885932</v>
      </c>
      <c r="X116" s="67" t="n">
        <f aca="false">N116*5.1890047538+L116*5.5017049523</f>
        <v>18993995.1434224</v>
      </c>
      <c r="Y116" s="67" t="n">
        <f aca="false">N116*5.1890047538</f>
        <v>12691843.9145807</v>
      </c>
      <c r="Z116" s="67" t="n">
        <f aca="false">L116*5.5017049523</f>
        <v>6302151.2288417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30748355.7430818</v>
      </c>
      <c r="G117" s="157" t="n">
        <f aca="false">central_v2_m!E105+temporary_pension_bonus_central!B105</f>
        <v>29435000.0814552</v>
      </c>
      <c r="H117" s="67" t="n">
        <f aca="false">F117-J117</f>
        <v>25475019.660054</v>
      </c>
      <c r="I117" s="67" t="n">
        <f aca="false">G117-K117</f>
        <v>24319864.0809182</v>
      </c>
      <c r="J117" s="157" t="n">
        <f aca="false">central_v2_m!J105</f>
        <v>5273336.08302779</v>
      </c>
      <c r="K117" s="157" t="n">
        <f aca="false">central_v2_m!K105</f>
        <v>5115136.00053696</v>
      </c>
      <c r="L117" s="67" t="n">
        <f aca="false">H117-I117</f>
        <v>1155155.57913577</v>
      </c>
      <c r="M117" s="67" t="n">
        <f aca="false">J117-K117</f>
        <v>158200.082490831</v>
      </c>
      <c r="N117" s="157" t="n">
        <f aca="false">SUM(central_v5_m!C105:J105)</f>
        <v>2418110.33549283</v>
      </c>
      <c r="O117" s="7"/>
      <c r="P117" s="7"/>
      <c r="Q117" s="67" t="n">
        <f aca="false">I117*5.5017049523</f>
        <v>133800716.653251</v>
      </c>
      <c r="R117" s="67"/>
      <c r="S117" s="67"/>
      <c r="T117" s="7"/>
      <c r="U117" s="7"/>
      <c r="V117" s="67" t="n">
        <f aca="false">K117*5.5017049523</f>
        <v>28141969.0658422</v>
      </c>
      <c r="W117" s="67" t="n">
        <f aca="false">M117*5.5017049523</f>
        <v>870370.177294072</v>
      </c>
      <c r="X117" s="67" t="n">
        <f aca="false">N117*5.1890047538+L117*5.5017049523</f>
        <v>18902911.1964934</v>
      </c>
      <c r="Y117" s="67" t="n">
        <f aca="false">N117*5.1890047538</f>
        <v>12547586.0260852</v>
      </c>
      <c r="Z117" s="67" t="n">
        <f aca="false">L117*5.5017049523</f>
        <v>6355325.17040823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65" zoomScaleNormal="65" zoomScalePageLayoutView="100" workbookViewId="0">
      <selection pane="topLeft" activeCell="H129" activeCellId="0" sqref="H129"/>
    </sheetView>
  </sheetViews>
  <sheetFormatPr defaultColWidth="9.183593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207</v>
      </c>
      <c r="F1" s="162" t="s">
        <v>208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209</v>
      </c>
      <c r="B2" s="142" t="s">
        <v>179</v>
      </c>
      <c r="C2" s="142" t="s">
        <v>180</v>
      </c>
      <c r="D2" s="142" t="s">
        <v>210</v>
      </c>
      <c r="E2" s="144" t="s">
        <v>211</v>
      </c>
      <c r="F2" s="144" t="s">
        <v>212</v>
      </c>
      <c r="G2" s="142" t="s">
        <v>213</v>
      </c>
      <c r="H2" s="142" t="s">
        <v>214</v>
      </c>
      <c r="I2" s="142" t="s">
        <v>215</v>
      </c>
      <c r="J2" s="142" t="s">
        <v>216</v>
      </c>
      <c r="K2" s="142" t="s">
        <v>217</v>
      </c>
      <c r="L2" s="142" t="s">
        <v>218</v>
      </c>
      <c r="M2" s="145" t="s">
        <v>219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220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18004034.2271816</v>
      </c>
      <c r="F9" s="157" t="n">
        <f aca="false">central_SIPA_income!I2</f>
        <v>135449.214417351</v>
      </c>
      <c r="G9" s="67" t="n">
        <f aca="false">E9-F9*0.7</f>
        <v>17909219.7770895</v>
      </c>
      <c r="H9" s="9"/>
      <c r="I9" s="168"/>
      <c r="J9" s="67" t="n">
        <f aca="false">G9*3.8235866717</f>
        <v>68477454.0402253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22160667.1184206</v>
      </c>
      <c r="F10" s="157" t="n">
        <f aca="false">central_SIPA_income!I3</f>
        <v>151084.142402353</v>
      </c>
      <c r="G10" s="67" t="n">
        <f aca="false">E10-F10*0.7</f>
        <v>22054908.218739</v>
      </c>
      <c r="H10" s="9" t="s">
        <v>221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221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20241475.2040363</v>
      </c>
      <c r="F11" s="157" t="n">
        <f aca="false">central_SIPA_income!I4</f>
        <v>149343.027816335</v>
      </c>
      <c r="G11" s="67" t="n">
        <f aca="false">E11-F11*0.7</f>
        <v>20136935.0845649</v>
      </c>
      <c r="H11" s="9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23722644.8086565</v>
      </c>
      <c r="F12" s="157" t="n">
        <f aca="false">central_SIPA_income!I5</f>
        <v>146563.952510206</v>
      </c>
      <c r="G12" s="67" t="n">
        <f aca="false">E12-F12*0.7</f>
        <v>23620050.0418994</v>
      </c>
      <c r="H12" s="9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222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19331318.9269655</v>
      </c>
      <c r="F13" s="155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22042352.8766765</v>
      </c>
      <c r="F14" s="157" t="n">
        <f aca="false">central_SIPA_income!I7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19232651.4142766</v>
      </c>
      <c r="F15" s="157" t="n">
        <f aca="false">central_SIPA_income!I8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22573512.1008919</v>
      </c>
      <c r="F16" s="157" t="n">
        <f aca="false">central_SIPA_income!I9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19517575.3041269</v>
      </c>
      <c r="F17" s="155" t="n">
        <f aca="false">central_SIPA_income!I10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23345722.4547066</v>
      </c>
      <c r="F18" s="157" t="n">
        <f aca="false">central_SIPA_income!I11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20685758.7576831</v>
      </c>
      <c r="F19" s="157" t="n">
        <f aca="false">central_SIPA_income!I12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24447912.8962081</v>
      </c>
      <c r="F20" s="157" t="n">
        <f aca="false">central_SIPA_income!I13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19429037.4839305</v>
      </c>
      <c r="F21" s="155" t="n">
        <f aca="false">central_SIPA_income!I14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22132191.5725256</v>
      </c>
      <c r="F22" s="157" t="n">
        <f aca="false">central_SIPA_income!I15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18149047.2019723</v>
      </c>
      <c r="F23" s="157" t="n">
        <f aca="false">central_SIPA_income!I16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19841429.2629577</v>
      </c>
      <c r="F24" s="157" t="n">
        <f aca="false">central_SIPA_income!I17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15844822.3562126</v>
      </c>
      <c r="F25" s="155" t="n">
        <f aca="false">central_SIPA_income!I18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18787233.2278504</v>
      </c>
      <c r="F26" s="157" t="n">
        <f aca="false">central_SIPA_income!I19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15864743.8177851</v>
      </c>
      <c r="F27" s="157" t="n">
        <f aca="false">central_SIPA_income!I20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18038345.9788101</v>
      </c>
      <c r="F28" s="157" t="n">
        <f aca="false">central_SIPA_income!I21</f>
        <v>109757.486777464</v>
      </c>
      <c r="G28" s="67" t="n">
        <f aca="false">E28-F28*0.7</f>
        <v>17961515.7380658</v>
      </c>
      <c r="H28" s="67"/>
      <c r="I28" s="67"/>
      <c r="J28" s="67" t="n">
        <f aca="false">G28*3.8235866717</f>
        <v>68677412.1795984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14928749.9885575</v>
      </c>
      <c r="F29" s="155" t="n">
        <f aca="false">central_SIPA_income!I22</f>
        <v>111505.603146125</v>
      </c>
      <c r="G29" s="8" t="n">
        <f aca="false">E29-F29*0.7</f>
        <v>14850696.0663552</v>
      </c>
      <c r="H29" s="8"/>
      <c r="I29" s="8"/>
      <c r="J29" s="8" t="n">
        <f aca="false">G29*3.8235866717</f>
        <v>56782923.5447832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17459145.5246851</v>
      </c>
      <c r="F30" s="157" t="n">
        <f aca="false">central_SIPA_income!I23</f>
        <v>94565.9921044603</v>
      </c>
      <c r="G30" s="67" t="n">
        <f aca="false">E30-F30*0.7</f>
        <v>17392949.330212</v>
      </c>
      <c r="H30" s="67"/>
      <c r="I30" s="67"/>
      <c r="J30" s="67" t="n">
        <f aca="false">G30*3.8235866717</f>
        <v>66503449.2405519</v>
      </c>
      <c r="K30" s="9"/>
      <c r="L30" s="67"/>
      <c r="M30" s="67" t="n">
        <f aca="false">F30*2.511711692</f>
        <v>237522.508034352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14745587.6065966</v>
      </c>
      <c r="F31" s="157" t="n">
        <f aca="false">central_SIPA_income!I24</f>
        <v>89580.6672982503</v>
      </c>
      <c r="G31" s="67" t="n">
        <f aca="false">E31-F31*0.7</f>
        <v>14682881.1394878</v>
      </c>
      <c r="H31" s="67"/>
      <c r="I31" s="67"/>
      <c r="J31" s="67" t="n">
        <f aca="false">G31*3.8235866717</f>
        <v>56141268.627101</v>
      </c>
      <c r="K31" s="9"/>
      <c r="L31" s="67"/>
      <c r="M31" s="67" t="n">
        <f aca="false">F31*2.511711692</f>
        <v>225000.809430177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17113189.4220851</v>
      </c>
      <c r="F32" s="157" t="n">
        <f aca="false">central_SIPA_income!I25</f>
        <v>88447.2960105483</v>
      </c>
      <c r="G32" s="67" t="n">
        <f aca="false">E32-F32*0.7</f>
        <v>17051276.3148777</v>
      </c>
      <c r="H32" s="67"/>
      <c r="I32" s="67"/>
      <c r="J32" s="67" t="n">
        <f aca="false">G32*3.8235866717</f>
        <v>65197032.8530404</v>
      </c>
      <c r="K32" s="9"/>
      <c r="L32" s="67"/>
      <c r="M32" s="67" t="n">
        <f aca="false">F32*2.511711692</f>
        <v>222154.107515479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13632220.9167947</v>
      </c>
      <c r="F33" s="155" t="n">
        <f aca="false">central_SIPA_income!I26</f>
        <v>90390.4907918563</v>
      </c>
      <c r="G33" s="8" t="n">
        <f aca="false">E33-F33*0.7</f>
        <v>13568947.5732404</v>
      </c>
      <c r="H33" s="8"/>
      <c r="I33" s="8"/>
      <c r="J33" s="8" t="n">
        <f aca="false">G33*3.8235866717</f>
        <v>51882047.0900381</v>
      </c>
      <c r="K33" s="6"/>
      <c r="L33" s="8"/>
      <c r="M33" s="8" t="n">
        <f aca="false">F33*2.511711692</f>
        <v>227034.852567524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16247800.9888951</v>
      </c>
      <c r="F34" s="157" t="n">
        <f aca="false">central_SIPA_income!I27</f>
        <v>94971.9249937621</v>
      </c>
      <c r="G34" s="67" t="n">
        <f aca="false">E34-F34*0.7</f>
        <v>16181320.6413994</v>
      </c>
      <c r="H34" s="67"/>
      <c r="I34" s="67"/>
      <c r="J34" s="67" t="n">
        <f aca="false">G34*3.8235866717</f>
        <v>61870681.934959</v>
      </c>
      <c r="K34" s="9"/>
      <c r="L34" s="67"/>
      <c r="M34" s="67" t="n">
        <f aca="false">F34*2.511711692</f>
        <v>238542.094418579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14262962.6781334</v>
      </c>
      <c r="F35" s="157" t="n">
        <f aca="false">central_SIPA_income!I28</f>
        <v>97355.9381642807</v>
      </c>
      <c r="G35" s="67" t="n">
        <f aca="false">E35-F35*0.7</f>
        <v>14194813.5214184</v>
      </c>
      <c r="H35" s="67"/>
      <c r="I35" s="67"/>
      <c r="J35" s="67" t="n">
        <f aca="false">G35*3.8235866717</f>
        <v>54275099.7877625</v>
      </c>
      <c r="K35" s="9"/>
      <c r="L35" s="67"/>
      <c r="M35" s="67" t="n">
        <f aca="false">F35*2.511711692</f>
        <v>244530.048172853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17098035.5173999</v>
      </c>
      <c r="F36" s="157" t="n">
        <f aca="false">central_SIPA_income!I29</f>
        <v>98005.5719855043</v>
      </c>
      <c r="G36" s="67" t="n">
        <f aca="false">E36-F36*0.7</f>
        <v>17029431.6170101</v>
      </c>
      <c r="H36" s="67"/>
      <c r="I36" s="67"/>
      <c r="J36" s="67" t="n">
        <f aca="false">G36*3.8235866717</f>
        <v>65113507.7574262</v>
      </c>
      <c r="K36" s="9"/>
      <c r="L36" s="67"/>
      <c r="M36" s="67" t="n">
        <f aca="false">F36*2.511711692</f>
        <v>246161.741037139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13603585.022332</v>
      </c>
      <c r="F37" s="155" t="n">
        <f aca="false">central_SIPA_income!I30</f>
        <v>102417.139545092</v>
      </c>
      <c r="G37" s="8" t="n">
        <f aca="false">E37-F37*0.7</f>
        <v>13531893.0246505</v>
      </c>
      <c r="H37" s="8"/>
      <c r="I37" s="8"/>
      <c r="J37" s="8" t="n">
        <f aca="false">G37*3.8235866717</f>
        <v>51740365.8119237</v>
      </c>
      <c r="K37" s="6"/>
      <c r="L37" s="8"/>
      <c r="M37" s="8" t="n">
        <f aca="false">F37*2.511711692</f>
        <v>257242.326856604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16281110.7903994</v>
      </c>
      <c r="F38" s="157" t="n">
        <f aca="false">central_SIPA_income!I31</f>
        <v>97661.8716025592</v>
      </c>
      <c r="G38" s="67" t="n">
        <f aca="false">E38-F38*0.7</f>
        <v>16212747.4802776</v>
      </c>
      <c r="H38" s="67"/>
      <c r="I38" s="67"/>
      <c r="J38" s="67" t="n">
        <f aca="false">G38*3.8235866717</f>
        <v>61990845.1772273</v>
      </c>
      <c r="K38" s="9"/>
      <c r="L38" s="67"/>
      <c r="M38" s="67" t="n">
        <f aca="false">F38*2.511711692</f>
        <v>245298.464766751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14244528.2322768</v>
      </c>
      <c r="F39" s="157" t="n">
        <f aca="false">central_SIPA_income!I32</f>
        <v>100161.865600099</v>
      </c>
      <c r="G39" s="67" t="n">
        <f aca="false">E39-F39*0.7</f>
        <v>14174414.9263567</v>
      </c>
      <c r="H39" s="67"/>
      <c r="I39" s="67"/>
      <c r="J39" s="67" t="n">
        <f aca="false">G39*3.8235866717</f>
        <v>54197103.9915632</v>
      </c>
      <c r="K39" s="9"/>
      <c r="L39" s="67"/>
      <c r="M39" s="67" t="n">
        <f aca="false">F39*2.511711692</f>
        <v>251577.7289203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17156405.4118977</v>
      </c>
      <c r="F40" s="157" t="n">
        <f aca="false">central_SIPA_income!I33</f>
        <v>97565.1450698473</v>
      </c>
      <c r="G40" s="67" t="n">
        <f aca="false">E40-F40*0.7</f>
        <v>17088109.8103488</v>
      </c>
      <c r="H40" s="67"/>
      <c r="I40" s="67"/>
      <c r="J40" s="67" t="n">
        <f aca="false">G40*3.8235866717</f>
        <v>65337868.9153957</v>
      </c>
      <c r="K40" s="9"/>
      <c r="L40" s="67"/>
      <c r="M40" s="67" t="n">
        <f aca="false">F40*2.511711692</f>
        <v>245055.515603612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14318856.1161717</v>
      </c>
      <c r="F41" s="155" t="n">
        <f aca="false">central_SIPA_income!I34</f>
        <v>100830.773742151</v>
      </c>
      <c r="G41" s="8" t="n">
        <f aca="false">E41-F41*0.7</f>
        <v>14248274.5745522</v>
      </c>
      <c r="H41" s="8"/>
      <c r="I41" s="8"/>
      <c r="J41" s="8" t="n">
        <f aca="false">G41*3.8235866717</f>
        <v>54479512.7579799</v>
      </c>
      <c r="K41" s="6"/>
      <c r="L41" s="8"/>
      <c r="M41" s="8" t="n">
        <f aca="false">F41*2.511711692</f>
        <v>253257.833321566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16953293.4818642</v>
      </c>
      <c r="F42" s="157" t="n">
        <f aca="false">central_SIPA_income!I35</f>
        <v>102743.299309875</v>
      </c>
      <c r="G42" s="67" t="n">
        <f aca="false">E42-F42*0.7</f>
        <v>16881373.1723473</v>
      </c>
      <c r="H42" s="67"/>
      <c r="I42" s="67"/>
      <c r="J42" s="67" t="n">
        <f aca="false">G42*3.8235866717</f>
        <v>64547393.461781</v>
      </c>
      <c r="K42" s="9"/>
      <c r="L42" s="67"/>
      <c r="M42" s="67" t="n">
        <f aca="false">F42*2.511711692</f>
        <v>258061.54615127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14871153.0760134</v>
      </c>
      <c r="F43" s="157" t="n">
        <f aca="false">central_SIPA_income!I36</f>
        <v>99955.420736875</v>
      </c>
      <c r="G43" s="67" t="n">
        <f aca="false">E43-F43*0.7</f>
        <v>14801184.2814976</v>
      </c>
      <c r="H43" s="67"/>
      <c r="I43" s="67"/>
      <c r="J43" s="67" t="n">
        <f aca="false">G43*3.8235866717</f>
        <v>56593610.9441097</v>
      </c>
      <c r="K43" s="9"/>
      <c r="L43" s="67"/>
      <c r="M43" s="67" t="n">
        <f aca="false">F43*2.511711692</f>
        <v>251059.198943588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17626245.9049915</v>
      </c>
      <c r="F44" s="157" t="n">
        <f aca="false">central_SIPA_income!I37</f>
        <v>106091.12904166</v>
      </c>
      <c r="G44" s="67" t="n">
        <f aca="false">E44-F44*0.7</f>
        <v>17551982.1146624</v>
      </c>
      <c r="H44" s="67"/>
      <c r="I44" s="67"/>
      <c r="J44" s="67" t="n">
        <f aca="false">G44*3.8235866717</f>
        <v>67111524.8755398</v>
      </c>
      <c r="K44" s="9"/>
      <c r="L44" s="67"/>
      <c r="M44" s="67" t="n">
        <f aca="false">F44*2.511711692</f>
        <v>266470.329231419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14789002.1833427</v>
      </c>
      <c r="F45" s="155" t="n">
        <f aca="false">central_SIPA_income!I38</f>
        <v>108004.724839448</v>
      </c>
      <c r="G45" s="8" t="n">
        <f aca="false">E45-F45*0.7</f>
        <v>14713398.8759551</v>
      </c>
      <c r="H45" s="8"/>
      <c r="I45" s="8"/>
      <c r="J45" s="8" t="n">
        <f aca="false">G45*3.8235866717</f>
        <v>56257955.8375077</v>
      </c>
      <c r="K45" s="6"/>
      <c r="L45" s="8"/>
      <c r="M45" s="8" t="n">
        <f aca="false">F45*2.511711692</f>
        <v>271276.730170484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17537053.850744</v>
      </c>
      <c r="F46" s="157" t="n">
        <f aca="false">central_SIPA_income!I39</f>
        <v>111111.536533822</v>
      </c>
      <c r="G46" s="67" t="n">
        <f aca="false">E46-F46*0.7</f>
        <v>17459275.7751703</v>
      </c>
      <c r="H46" s="67"/>
      <c r="I46" s="67"/>
      <c r="J46" s="67" t="n">
        <f aca="false">G46*3.8235866717</f>
        <v>66757054.151476</v>
      </c>
      <c r="K46" s="9"/>
      <c r="L46" s="67"/>
      <c r="M46" s="67" t="n">
        <f aca="false">F46*2.511711692</f>
        <v>279080.145428085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15403130.8768472</v>
      </c>
      <c r="F47" s="157" t="n">
        <f aca="false">central_SIPA_income!I40</f>
        <v>110686.127957874</v>
      </c>
      <c r="G47" s="67" t="n">
        <f aca="false">E47-F47*0.7</f>
        <v>15325650.5872767</v>
      </c>
      <c r="H47" s="67"/>
      <c r="I47" s="67"/>
      <c r="J47" s="67" t="n">
        <f aca="false">G47*3.8235866717</f>
        <v>58598953.3206424</v>
      </c>
      <c r="K47" s="9"/>
      <c r="L47" s="67"/>
      <c r="M47" s="67" t="n">
        <f aca="false">F47*2.511711692</f>
        <v>278011.641734001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18386871.1193039</v>
      </c>
      <c r="F48" s="157" t="n">
        <f aca="false">central_SIPA_income!I41</f>
        <v>111476.24042879</v>
      </c>
      <c r="G48" s="67" t="n">
        <f aca="false">E48-F48*0.7</f>
        <v>18308837.7510038</v>
      </c>
      <c r="H48" s="67"/>
      <c r="I48" s="67"/>
      <c r="J48" s="67" t="n">
        <f aca="false">G48*3.8235866717</f>
        <v>70005427.9990558</v>
      </c>
      <c r="K48" s="9"/>
      <c r="L48" s="67"/>
      <c r="M48" s="67" t="n">
        <f aca="false">F48*2.511711692</f>
        <v>279996.176465194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15603607.0097612</v>
      </c>
      <c r="F49" s="155" t="n">
        <f aca="false">central_SIPA_income!I42</f>
        <v>109241.747895055</v>
      </c>
      <c r="G49" s="8" t="n">
        <f aca="false">E49-F49*0.7</f>
        <v>15527137.7862346</v>
      </c>
      <c r="H49" s="8"/>
      <c r="I49" s="8"/>
      <c r="J49" s="8" t="n">
        <f aca="false">G49*3.8235866717</f>
        <v>59369357.0890961</v>
      </c>
      <c r="K49" s="6"/>
      <c r="L49" s="8"/>
      <c r="M49" s="8" t="n">
        <f aca="false">F49*2.511711692</f>
        <v>274383.775442527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18544130.7068443</v>
      </c>
      <c r="F50" s="157" t="n">
        <f aca="false">central_SIPA_income!I43</f>
        <v>105691.844687598</v>
      </c>
      <c r="G50" s="67" t="n">
        <f aca="false">E50-F50*0.7</f>
        <v>18470146.4155629</v>
      </c>
      <c r="H50" s="67"/>
      <c r="I50" s="67"/>
      <c r="J50" s="67" t="n">
        <f aca="false">G50*3.8235866717</f>
        <v>70622205.658894</v>
      </c>
      <c r="K50" s="9"/>
      <c r="L50" s="67"/>
      <c r="M50" s="67" t="n">
        <f aca="false">F50*2.511711692</f>
        <v>265467.442050888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16199048.4638462</v>
      </c>
      <c r="F51" s="157" t="n">
        <f aca="false">central_SIPA_income!I44</f>
        <v>107389.968428456</v>
      </c>
      <c r="G51" s="67" t="n">
        <f aca="false">E51-F51*0.7</f>
        <v>16123875.4859463</v>
      </c>
      <c r="H51" s="67"/>
      <c r="I51" s="67"/>
      <c r="J51" s="67" t="n">
        <f aca="false">G51*3.8235866717</f>
        <v>61651035.4042145</v>
      </c>
      <c r="K51" s="9"/>
      <c r="L51" s="67"/>
      <c r="M51" s="67" t="n">
        <f aca="false">F51*2.511711692</f>
        <v>269732.639305265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19327137.4893197</v>
      </c>
      <c r="F52" s="157" t="n">
        <f aca="false">central_SIPA_income!I45</f>
        <v>108629.521848237</v>
      </c>
      <c r="G52" s="67" t="n">
        <f aca="false">E52-F52*0.7</f>
        <v>19251096.8240259</v>
      </c>
      <c r="H52" s="67"/>
      <c r="I52" s="67"/>
      <c r="J52" s="67" t="n">
        <f aca="false">G52*3.8235866717</f>
        <v>73608237.2319517</v>
      </c>
      <c r="K52" s="9"/>
      <c r="L52" s="67"/>
      <c r="M52" s="67" t="n">
        <f aca="false">F52*2.511711692</f>
        <v>272846.040122586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17805710.0931051</v>
      </c>
      <c r="F53" s="155" t="n">
        <f aca="false">central_SIPA_income!I46</f>
        <v>123369.584993402</v>
      </c>
      <c r="G53" s="8" t="n">
        <f aca="false">E53-F53*0.7</f>
        <v>17719351.3836097</v>
      </c>
      <c r="H53" s="8"/>
      <c r="I53" s="8"/>
      <c r="J53" s="8" t="n">
        <f aca="false">G53*3.8235866717</f>
        <v>67751475.7815391</v>
      </c>
      <c r="K53" s="6"/>
      <c r="L53" s="8"/>
      <c r="M53" s="8" t="n">
        <f aca="false">F53*2.511711692</f>
        <v>309868.829065116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21340426.1133376</v>
      </c>
      <c r="F54" s="157" t="n">
        <f aca="false">central_SIPA_income!I47</f>
        <v>122994.241052093</v>
      </c>
      <c r="G54" s="67" t="n">
        <f aca="false">E54-F54*0.7</f>
        <v>21254330.1446011</v>
      </c>
      <c r="H54" s="67"/>
      <c r="I54" s="67"/>
      <c r="J54" s="67" t="n">
        <f aca="false">G54*3.8235866717</f>
        <v>81267773.4568084</v>
      </c>
      <c r="K54" s="9"/>
      <c r="L54" s="67"/>
      <c r="M54" s="67" t="n">
        <f aca="false">F54*2.511711692</f>
        <v>308926.073299208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18460406.181769</v>
      </c>
      <c r="F55" s="157" t="n">
        <f aca="false">central_SIPA_income!I48</f>
        <v>129354.135321239</v>
      </c>
      <c r="G55" s="67" t="n">
        <f aca="false">E55-F55*0.7</f>
        <v>18369858.2870441</v>
      </c>
      <c r="H55" s="67"/>
      <c r="I55" s="67"/>
      <c r="J55" s="67" t="n">
        <f aca="false">G55*3.8235866717</f>
        <v>70238745.3073597</v>
      </c>
      <c r="K55" s="9"/>
      <c r="L55" s="67"/>
      <c r="M55" s="67" t="n">
        <f aca="false">F55*2.511711692</f>
        <v>324900.294094906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21936365.9714614</v>
      </c>
      <c r="F56" s="157" t="n">
        <f aca="false">central_SIPA_income!I49</f>
        <v>122691.82693187</v>
      </c>
      <c r="G56" s="67" t="n">
        <f aca="false">E56-F56*0.7</f>
        <v>21850481.6926091</v>
      </c>
      <c r="H56" s="67"/>
      <c r="I56" s="67"/>
      <c r="J56" s="67" t="n">
        <f aca="false">G56*3.8235866717</f>
        <v>83547210.570085</v>
      </c>
      <c r="K56" s="9"/>
      <c r="L56" s="67"/>
      <c r="M56" s="67" t="n">
        <f aca="false">F56*2.511711692</f>
        <v>308166.496217618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18650983.8021789</v>
      </c>
      <c r="F57" s="155" t="n">
        <f aca="false">central_SIPA_income!I50</f>
        <v>118630.739344912</v>
      </c>
      <c r="G57" s="8" t="n">
        <f aca="false">E57-F57*0.7</f>
        <v>18567942.2846375</v>
      </c>
      <c r="H57" s="8"/>
      <c r="I57" s="8"/>
      <c r="J57" s="8" t="n">
        <f aca="false">G57*3.8235866717</f>
        <v>70996136.6404347</v>
      </c>
      <c r="K57" s="6"/>
      <c r="L57" s="8"/>
      <c r="M57" s="8" t="n">
        <f aca="false">F57*2.511711692</f>
        <v>297966.21504322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22018347.9961393</v>
      </c>
      <c r="F58" s="157" t="n">
        <f aca="false">central_SIPA_income!I51</f>
        <v>123096.964444228</v>
      </c>
      <c r="G58" s="67" t="n">
        <f aca="false">E58-F58*0.7</f>
        <v>21932180.1210283</v>
      </c>
      <c r="H58" s="67"/>
      <c r="I58" s="67"/>
      <c r="J58" s="67" t="n">
        <f aca="false">G58*3.8235866717</f>
        <v>83859591.5920877</v>
      </c>
      <c r="K58" s="9"/>
      <c r="L58" s="67"/>
      <c r="M58" s="67" t="n">
        <f aca="false">F58*2.511711692</f>
        <v>309184.084844276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19091124.4824968</v>
      </c>
      <c r="F59" s="157" t="n">
        <f aca="false">central_SIPA_income!I52</f>
        <v>123427.94789618</v>
      </c>
      <c r="G59" s="67" t="n">
        <f aca="false">E59-F59*0.7</f>
        <v>19004724.9189695</v>
      </c>
      <c r="H59" s="67"/>
      <c r="I59" s="67"/>
      <c r="J59" s="67" t="n">
        <f aca="false">G59*3.8235866717</f>
        <v>72666212.8994966</v>
      </c>
      <c r="K59" s="9"/>
      <c r="L59" s="67"/>
      <c r="M59" s="67" t="n">
        <f aca="false">F59*2.511711692</f>
        <v>310015.419850402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22413127.9216909</v>
      </c>
      <c r="F60" s="157" t="n">
        <f aca="false">central_SIPA_income!I53</f>
        <v>124288.733648804</v>
      </c>
      <c r="G60" s="67" t="n">
        <f aca="false">E60-F60*0.7</f>
        <v>22326125.8081367</v>
      </c>
      <c r="H60" s="67"/>
      <c r="I60" s="67"/>
      <c r="J60" s="67" t="n">
        <f aca="false">G60*3.8235866717</f>
        <v>85365877.070689</v>
      </c>
      <c r="K60" s="9"/>
      <c r="L60" s="67"/>
      <c r="M60" s="67" t="n">
        <f aca="false">F60*2.511711692</f>
        <v>312177.465489575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19200579.0698887</v>
      </c>
      <c r="F61" s="155" t="n">
        <f aca="false">central_SIPA_income!I54</f>
        <v>122449.143909575</v>
      </c>
      <c r="G61" s="8" t="n">
        <f aca="false">E61-F61*0.7</f>
        <v>19114864.669152</v>
      </c>
      <c r="H61" s="8"/>
      <c r="I61" s="8"/>
      <c r="J61" s="8" t="n">
        <f aca="false">G61*3.8235866717</f>
        <v>73087341.7803188</v>
      </c>
      <c r="K61" s="6"/>
      <c r="L61" s="8"/>
      <c r="M61" s="8" t="n">
        <f aca="false">F61*2.511711692</f>
        <v>307556.94643307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22579713.1034095</v>
      </c>
      <c r="F62" s="157" t="n">
        <f aca="false">central_SIPA_income!I55</f>
        <v>128742.486557953</v>
      </c>
      <c r="G62" s="67" t="n">
        <f aca="false">E62-F62*0.7</f>
        <v>22489593.3628189</v>
      </c>
      <c r="H62" s="67"/>
      <c r="I62" s="67"/>
      <c r="J62" s="67" t="n">
        <f aca="false">G62*3.8235866717</f>
        <v>85990909.4340273</v>
      </c>
      <c r="K62" s="9"/>
      <c r="L62" s="67"/>
      <c r="M62" s="67" t="n">
        <f aca="false">F62*2.511711692</f>
        <v>323364.008744763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19471172.9023152</v>
      </c>
      <c r="F63" s="157" t="n">
        <f aca="false">central_SIPA_income!I56</f>
        <v>131271.569403987</v>
      </c>
      <c r="G63" s="67" t="n">
        <f aca="false">E63-F63*0.7</f>
        <v>19379282.8037324</v>
      </c>
      <c r="H63" s="67"/>
      <c r="I63" s="67"/>
      <c r="J63" s="67" t="n">
        <f aca="false">G63*3.8235866717</f>
        <v>74098367.4354563</v>
      </c>
      <c r="K63" s="9"/>
      <c r="L63" s="67"/>
      <c r="M63" s="67" t="n">
        <f aca="false">F63*2.511711692</f>
        <v>329716.335699184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23125497.7188383</v>
      </c>
      <c r="F64" s="157" t="n">
        <f aca="false">central_SIPA_income!I57</f>
        <v>128535.521691779</v>
      </c>
      <c r="G64" s="67" t="n">
        <f aca="false">E64-F64*0.7</f>
        <v>23035522.8536541</v>
      </c>
      <c r="H64" s="67"/>
      <c r="I64" s="67"/>
      <c r="J64" s="67" t="n">
        <f aca="false">G64*3.8235866717</f>
        <v>88078318.1588724</v>
      </c>
      <c r="K64" s="9"/>
      <c r="L64" s="67"/>
      <c r="M64" s="67" t="n">
        <f aca="false">F64*2.511711692</f>
        <v>322844.172670561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20040463.1411718</v>
      </c>
      <c r="F65" s="155" t="n">
        <f aca="false">central_SIPA_income!I58</f>
        <v>128890.241998184</v>
      </c>
      <c r="G65" s="8" t="n">
        <f aca="false">E65-F65*0.7</f>
        <v>19950239.9717731</v>
      </c>
      <c r="H65" s="8"/>
      <c r="I65" s="8"/>
      <c r="J65" s="8" t="n">
        <f aca="false">G65*3.8235866717</f>
        <v>76281471.6532881</v>
      </c>
      <c r="K65" s="6"/>
      <c r="L65" s="8"/>
      <c r="M65" s="8" t="n">
        <f aca="false">F65*2.511711692</f>
        <v>323735.127811548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23720331.909535</v>
      </c>
      <c r="F66" s="157" t="n">
        <f aca="false">central_SIPA_income!I59</f>
        <v>133477.502263062</v>
      </c>
      <c r="G66" s="67" t="n">
        <f aca="false">E66-F66*0.7</f>
        <v>23626897.6579509</v>
      </c>
      <c r="H66" s="67"/>
      <c r="I66" s="67"/>
      <c r="J66" s="67" t="n">
        <f aca="false">G66*3.8235866717</f>
        <v>90339490.9785609</v>
      </c>
      <c r="K66" s="9"/>
      <c r="L66" s="67"/>
      <c r="M66" s="67" t="n">
        <f aca="false">F66*2.511711692</f>
        <v>335257.003053089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20470073.4902898</v>
      </c>
      <c r="F67" s="157" t="n">
        <f aca="false">central_SIPA_income!I60</f>
        <v>135658.091222339</v>
      </c>
      <c r="G67" s="67" t="n">
        <f aca="false">E67-F67*0.7</f>
        <v>20375112.8264342</v>
      </c>
      <c r="H67" s="67"/>
      <c r="I67" s="67"/>
      <c r="J67" s="67" t="n">
        <f aca="false">G67*3.8235866717</f>
        <v>77906009.8375374</v>
      </c>
      <c r="K67" s="9"/>
      <c r="L67" s="67"/>
      <c r="M67" s="67" t="n">
        <f aca="false">F67*2.511711692</f>
        <v>340734.013837551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24117597.0162258</v>
      </c>
      <c r="F68" s="157" t="n">
        <f aca="false">central_SIPA_income!I61</f>
        <v>140465.089839472</v>
      </c>
      <c r="G68" s="67" t="n">
        <f aca="false">E68-F68*0.7</f>
        <v>24019271.4533382</v>
      </c>
      <c r="H68" s="67"/>
      <c r="I68" s="67"/>
      <c r="J68" s="67" t="n">
        <f aca="false">G68*3.8235866717</f>
        <v>91839766.1929281</v>
      </c>
      <c r="K68" s="9"/>
      <c r="L68" s="67"/>
      <c r="M68" s="67" t="n">
        <f aca="false">F68*2.511711692</f>
        <v>352807.808467632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20432205.0381525</v>
      </c>
      <c r="F69" s="155" t="n">
        <f aca="false">central_SIPA_income!I62</f>
        <v>134694.955435467</v>
      </c>
      <c r="G69" s="8" t="n">
        <f aca="false">E69-F69*0.7</f>
        <v>20337918.5693477</v>
      </c>
      <c r="H69" s="8"/>
      <c r="I69" s="8"/>
      <c r="J69" s="8" t="n">
        <f aca="false">G69*3.8235866717</f>
        <v>77763794.3718777</v>
      </c>
      <c r="K69" s="6"/>
      <c r="L69" s="8"/>
      <c r="M69" s="8" t="n">
        <f aca="false">F69*2.511711692</f>
        <v>338314.894420681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24191709.1515761</v>
      </c>
      <c r="F70" s="157" t="n">
        <f aca="false">central_SIPA_income!I63</f>
        <v>135559.251341938</v>
      </c>
      <c r="G70" s="67" t="n">
        <f aca="false">E70-F70*0.7</f>
        <v>24096817.6756367</v>
      </c>
      <c r="H70" s="67"/>
      <c r="I70" s="67"/>
      <c r="J70" s="67" t="n">
        <f aca="false">G70*3.8235866717</f>
        <v>92136270.8949497</v>
      </c>
      <c r="K70" s="9"/>
      <c r="L70" s="67"/>
      <c r="M70" s="67" t="n">
        <f aca="false">F70*2.511711692</f>
        <v>340485.756554312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20963343.7063477</v>
      </c>
      <c r="F71" s="157" t="n">
        <f aca="false">central_SIPA_income!I64</f>
        <v>138127.632651821</v>
      </c>
      <c r="G71" s="67" t="n">
        <f aca="false">E71-F71*0.7</f>
        <v>20866654.3634914</v>
      </c>
      <c r="H71" s="67"/>
      <c r="I71" s="67"/>
      <c r="J71" s="67" t="n">
        <f aca="false">G71*3.8235866717</f>
        <v>79785461.5072165</v>
      </c>
      <c r="K71" s="9"/>
      <c r="L71" s="67"/>
      <c r="M71" s="67" t="n">
        <f aca="false">F71*2.511711692</f>
        <v>346936.78991986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24812085.815593</v>
      </c>
      <c r="F72" s="157" t="n">
        <f aca="false">central_SIPA_income!I65</f>
        <v>137168.498344182</v>
      </c>
      <c r="G72" s="67" t="n">
        <f aca="false">E72-F72*0.7</f>
        <v>24716067.8667521</v>
      </c>
      <c r="H72" s="67"/>
      <c r="I72" s="67"/>
      <c r="J72" s="67" t="n">
        <f aca="false">G72*3.8235866717</f>
        <v>94504027.6721459</v>
      </c>
      <c r="K72" s="9"/>
      <c r="L72" s="67"/>
      <c r="M72" s="67" t="n">
        <f aca="false">F72*2.511711692</f>
        <v>344527.721065165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21201930.6423437</v>
      </c>
      <c r="F73" s="155" t="n">
        <f aca="false">central_SIPA_income!I66</f>
        <v>137044.151279356</v>
      </c>
      <c r="G73" s="8" t="n">
        <f aca="false">E73-F73*0.7</f>
        <v>21105999.7364481</v>
      </c>
      <c r="H73" s="8"/>
      <c r="I73" s="8"/>
      <c r="J73" s="8" t="n">
        <f aca="false">G73*3.8235866717</f>
        <v>80700619.2851869</v>
      </c>
      <c r="K73" s="6"/>
      <c r="L73" s="8"/>
      <c r="M73" s="8" t="n">
        <f aca="false">F73*2.511711692</f>
        <v>344215.397088575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25093738.2473911</v>
      </c>
      <c r="F74" s="157" t="n">
        <f aca="false">central_SIPA_income!I67</f>
        <v>137965.685116714</v>
      </c>
      <c r="G74" s="67" t="n">
        <f aca="false">E74-F74*0.7</f>
        <v>24997162.2678094</v>
      </c>
      <c r="H74" s="67"/>
      <c r="I74" s="67"/>
      <c r="J74" s="67" t="n">
        <f aca="false">G74*3.8235866717</f>
        <v>95578816.4775182</v>
      </c>
      <c r="K74" s="9"/>
      <c r="L74" s="67"/>
      <c r="M74" s="67" t="n">
        <f aca="false">F74*2.511711692</f>
        <v>346530.024402441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21673108.6360297</v>
      </c>
      <c r="F75" s="157" t="n">
        <f aca="false">central_SIPA_income!I68</f>
        <v>138385.832771176</v>
      </c>
      <c r="G75" s="67" t="n">
        <f aca="false">E75-F75*0.7</f>
        <v>21576238.5530899</v>
      </c>
      <c r="H75" s="67"/>
      <c r="I75" s="67"/>
      <c r="J75" s="67" t="n">
        <f aca="false">G75*3.8235866717</f>
        <v>82498618.1570142</v>
      </c>
      <c r="K75" s="9"/>
      <c r="L75" s="67"/>
      <c r="M75" s="67" t="n">
        <f aca="false">F75*2.511711692</f>
        <v>347585.31417852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25779972.5220905</v>
      </c>
      <c r="F76" s="157" t="n">
        <f aca="false">central_SIPA_income!I69</f>
        <v>136296.936495355</v>
      </c>
      <c r="G76" s="67" t="n">
        <f aca="false">E76-F76*0.7</f>
        <v>25684564.6665437</v>
      </c>
      <c r="H76" s="67"/>
      <c r="I76" s="67"/>
      <c r="J76" s="67" t="n">
        <f aca="false">G76*3.8235866717</f>
        <v>98207159.1274134</v>
      </c>
      <c r="K76" s="9"/>
      <c r="L76" s="67"/>
      <c r="M76" s="67" t="n">
        <f aca="false">F76*2.511711692</f>
        <v>342338.608979165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21885110.679557</v>
      </c>
      <c r="F77" s="155" t="n">
        <f aca="false">central_SIPA_income!I70</f>
        <v>137789.834543493</v>
      </c>
      <c r="G77" s="8" t="n">
        <f aca="false">E77-F77*0.7</f>
        <v>21788657.7953766</v>
      </c>
      <c r="H77" s="8"/>
      <c r="I77" s="8"/>
      <c r="J77" s="8" t="n">
        <f aca="false">G77*3.8235866717</f>
        <v>83310821.5406341</v>
      </c>
      <c r="K77" s="6"/>
      <c r="L77" s="8"/>
      <c r="M77" s="8" t="n">
        <f aca="false">F77*2.511711692</f>
        <v>346088.338461637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25907556.9914353</v>
      </c>
      <c r="F78" s="157" t="n">
        <f aca="false">central_SIPA_income!I71</f>
        <v>141132.165417143</v>
      </c>
      <c r="G78" s="67" t="n">
        <f aca="false">E78-F78*0.7</f>
        <v>25808764.4756433</v>
      </c>
      <c r="H78" s="67"/>
      <c r="I78" s="67"/>
      <c r="J78" s="67" t="n">
        <f aca="false">G78*3.8235866717</f>
        <v>98682047.8621142</v>
      </c>
      <c r="K78" s="9"/>
      <c r="L78" s="67"/>
      <c r="M78" s="67" t="n">
        <f aca="false">F78*2.511711692</f>
        <v>354483.309995516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22113762.2328177</v>
      </c>
      <c r="F79" s="157" t="n">
        <f aca="false">central_SIPA_income!I72</f>
        <v>141956.415008846</v>
      </c>
      <c r="G79" s="67" t="n">
        <f aca="false">E79-F79*0.7</f>
        <v>22014392.7423115</v>
      </c>
      <c r="H79" s="67"/>
      <c r="I79" s="67"/>
      <c r="J79" s="67" t="n">
        <f aca="false">G79*3.8235866717</f>
        <v>84173938.6750715</v>
      </c>
      <c r="K79" s="9"/>
      <c r="L79" s="67"/>
      <c r="M79" s="67" t="n">
        <f aca="false">F79*2.511711692</f>
        <v>356553.587332123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26282515.7560697</v>
      </c>
      <c r="F80" s="157" t="n">
        <f aca="false">central_SIPA_income!I73</f>
        <v>140974.886753436</v>
      </c>
      <c r="G80" s="67" t="n">
        <f aca="false">E80-F80*0.7</f>
        <v>26183833.3353423</v>
      </c>
      <c r="H80" s="67"/>
      <c r="I80" s="67"/>
      <c r="J80" s="67" t="n">
        <f aca="false">G80*3.8235866717</f>
        <v>100116156.155029</v>
      </c>
      <c r="K80" s="9"/>
      <c r="L80" s="67"/>
      <c r="M80" s="67" t="n">
        <f aca="false">F80*2.511711692</f>
        <v>354088.271336981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22596908.5292452</v>
      </c>
      <c r="F81" s="155" t="n">
        <f aca="false">central_SIPA_income!I74</f>
        <v>138712.95475576</v>
      </c>
      <c r="G81" s="8" t="n">
        <f aca="false">E81-F81*0.7</f>
        <v>22499809.4609162</v>
      </c>
      <c r="H81" s="8"/>
      <c r="I81" s="8"/>
      <c r="J81" s="8" t="n">
        <f aca="false">G81*3.8235866717</f>
        <v>86029971.5705486</v>
      </c>
      <c r="K81" s="6"/>
      <c r="L81" s="8"/>
      <c r="M81" s="8" t="n">
        <f aca="false">F81*2.511711692</f>
        <v>348406.950291909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26747894.568372</v>
      </c>
      <c r="F82" s="157" t="n">
        <f aca="false">central_SIPA_income!I75</f>
        <v>137290.336877082</v>
      </c>
      <c r="G82" s="67" t="n">
        <f aca="false">E82-F82*0.7</f>
        <v>26651791.332558</v>
      </c>
      <c r="H82" s="67"/>
      <c r="I82" s="67"/>
      <c r="J82" s="67" t="n">
        <f aca="false">G82*3.8235866717</f>
        <v>101905434.116099</v>
      </c>
      <c r="K82" s="9"/>
      <c r="L82" s="67"/>
      <c r="M82" s="67" t="n">
        <f aca="false">F82*2.511711692</f>
        <v>344833.744332786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22850196.2640783</v>
      </c>
      <c r="F83" s="157" t="n">
        <f aca="false">central_SIPA_income!I76</f>
        <v>134721.093739743</v>
      </c>
      <c r="G83" s="67" t="n">
        <f aca="false">E83-F83*0.7</f>
        <v>22755891.4984605</v>
      </c>
      <c r="H83" s="67"/>
      <c r="I83" s="67"/>
      <c r="J83" s="67" t="n">
        <f aca="false">G83*3.8235866717</f>
        <v>87009123.4361648</v>
      </c>
      <c r="K83" s="9"/>
      <c r="L83" s="67"/>
      <c r="M83" s="67" t="n">
        <f aca="false">F83*2.511711692</f>
        <v>338380.54630514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27070569.2588209</v>
      </c>
      <c r="F84" s="157" t="n">
        <f aca="false">central_SIPA_income!I77</f>
        <v>141189.91520144</v>
      </c>
      <c r="G84" s="67" t="n">
        <f aca="false">E84-F84*0.7</f>
        <v>26971736.3181799</v>
      </c>
      <c r="H84" s="67"/>
      <c r="I84" s="67"/>
      <c r="J84" s="67" t="n">
        <f aca="false">G84*3.8235866717</f>
        <v>103128771.498799</v>
      </c>
      <c r="K84" s="9"/>
      <c r="L84" s="67"/>
      <c r="M84" s="67" t="n">
        <f aca="false">F84*2.511711692</f>
        <v>354628.360803945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23020683.3440745</v>
      </c>
      <c r="F85" s="155" t="n">
        <f aca="false">central_SIPA_income!I78</f>
        <v>139266.873822944</v>
      </c>
      <c r="G85" s="8" t="n">
        <f aca="false">E85-F85*0.7</f>
        <v>22923196.5323984</v>
      </c>
      <c r="H85" s="8"/>
      <c r="I85" s="8"/>
      <c r="J85" s="8" t="n">
        <f aca="false">G85*3.8235866717</f>
        <v>87648828.7340383</v>
      </c>
      <c r="K85" s="6"/>
      <c r="L85" s="8"/>
      <c r="M85" s="8" t="n">
        <f aca="false">F85*2.511711692</f>
        <v>349798.235289377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27061399.485313</v>
      </c>
      <c r="F86" s="157" t="n">
        <f aca="false">central_SIPA_income!I79</f>
        <v>146178.96034467</v>
      </c>
      <c r="G86" s="67" t="n">
        <f aca="false">E86-F86*0.7</f>
        <v>26959074.2130717</v>
      </c>
      <c r="H86" s="67"/>
      <c r="I86" s="67"/>
      <c r="J86" s="67" t="n">
        <f aca="false">G86*3.8235866717</f>
        <v>103080356.842472</v>
      </c>
      <c r="K86" s="9"/>
      <c r="L86" s="67"/>
      <c r="M86" s="67" t="n">
        <f aca="false">F86*2.511711692</f>
        <v>367159.403822112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23478647.6419375</v>
      </c>
      <c r="F87" s="157" t="n">
        <f aca="false">central_SIPA_income!I80</f>
        <v>140747.0765021</v>
      </c>
      <c r="G87" s="67" t="n">
        <f aca="false">E87-F87*0.7</f>
        <v>23380124.688386</v>
      </c>
      <c r="H87" s="67"/>
      <c r="I87" s="67"/>
      <c r="J87" s="67" t="n">
        <f aca="false">G87*3.8235866717</f>
        <v>89395933.141197</v>
      </c>
      <c r="K87" s="9"/>
      <c r="L87" s="67"/>
      <c r="M87" s="67" t="n">
        <f aca="false">F87*2.511711692</f>
        <v>353516.077665143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27745048.0362462</v>
      </c>
      <c r="F88" s="157" t="n">
        <f aca="false">central_SIPA_income!I81</f>
        <v>144679.032505418</v>
      </c>
      <c r="G88" s="67" t="n">
        <f aca="false">E88-F88*0.7</f>
        <v>27643772.7134924</v>
      </c>
      <c r="H88" s="67"/>
      <c r="I88" s="67"/>
      <c r="J88" s="67" t="n">
        <f aca="false">G88*3.8235866717</f>
        <v>105698360.902814</v>
      </c>
      <c r="K88" s="9"/>
      <c r="L88" s="67"/>
      <c r="M88" s="67" t="n">
        <f aca="false">F88*2.511711692</f>
        <v>363392.017531106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23755107.3680217</v>
      </c>
      <c r="F89" s="155" t="n">
        <f aca="false">central_SIPA_income!I82</f>
        <v>142188.595227507</v>
      </c>
      <c r="G89" s="8" t="n">
        <f aca="false">E89-F89*0.7</f>
        <v>23655575.3513624</v>
      </c>
      <c r="H89" s="8"/>
      <c r="I89" s="8"/>
      <c r="J89" s="8" t="n">
        <f aca="false">G89*3.8235866717</f>
        <v>90449142.6248645</v>
      </c>
      <c r="K89" s="6"/>
      <c r="L89" s="8"/>
      <c r="M89" s="8" t="n">
        <f aca="false">F89*2.511711692</f>
        <v>357136.757101985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28015521.0955499</v>
      </c>
      <c r="F90" s="157" t="n">
        <f aca="false">central_SIPA_income!I83</f>
        <v>144242.861862743</v>
      </c>
      <c r="G90" s="67" t="n">
        <f aca="false">E90-F90*0.7</f>
        <v>27914551.092246</v>
      </c>
      <c r="H90" s="67"/>
      <c r="I90" s="67"/>
      <c r="J90" s="67" t="n">
        <f aca="false">G90*3.8235866717</f>
        <v>106733705.5028</v>
      </c>
      <c r="K90" s="9"/>
      <c r="L90" s="67"/>
      <c r="M90" s="67" t="n">
        <f aca="false">F90*2.511711692</f>
        <v>362296.482628193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24150323.2980544</v>
      </c>
      <c r="F91" s="157" t="n">
        <f aca="false">central_SIPA_income!I84</f>
        <v>142628.068278501</v>
      </c>
      <c r="G91" s="67" t="n">
        <f aca="false">E91-F91*0.7</f>
        <v>24050483.6502594</v>
      </c>
      <c r="H91" s="67"/>
      <c r="I91" s="67"/>
      <c r="J91" s="67" t="n">
        <f aca="false">G91*3.8235866717</f>
        <v>91959108.7330708</v>
      </c>
      <c r="K91" s="9"/>
      <c r="L91" s="67"/>
      <c r="M91" s="67" t="n">
        <f aca="false">F91*2.511711692</f>
        <v>358240.586702485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28650456.5613927</v>
      </c>
      <c r="F92" s="157" t="n">
        <f aca="false">central_SIPA_income!I85</f>
        <v>144492.947326955</v>
      </c>
      <c r="G92" s="67" t="n">
        <f aca="false">E92-F92*0.7</f>
        <v>28549311.4982638</v>
      </c>
      <c r="H92" s="67"/>
      <c r="I92" s="67"/>
      <c r="J92" s="67" t="n">
        <f aca="false">G92*3.8235866717</f>
        <v>109160766.930973</v>
      </c>
      <c r="K92" s="9"/>
      <c r="L92" s="67"/>
      <c r="M92" s="67" t="n">
        <f aca="false">F92*2.511711692</f>
        <v>362924.625212653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24474504.9386195</v>
      </c>
      <c r="F93" s="155" t="n">
        <f aca="false">central_SIPA_income!I86</f>
        <v>143564.251380167</v>
      </c>
      <c r="G93" s="8" t="n">
        <f aca="false">E93-F93*0.7</f>
        <v>24374009.9626534</v>
      </c>
      <c r="H93" s="8"/>
      <c r="I93" s="8"/>
      <c r="J93" s="8" t="n">
        <f aca="false">G93*3.8235866717</f>
        <v>93196139.6290845</v>
      </c>
      <c r="K93" s="6"/>
      <c r="L93" s="8"/>
      <c r="M93" s="8" t="n">
        <f aca="false">F93*2.511711692</f>
        <v>360592.008744793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28997388.3359211</v>
      </c>
      <c r="F94" s="157" t="n">
        <f aca="false">central_SIPA_income!I87</f>
        <v>144141.865865288</v>
      </c>
      <c r="G94" s="67" t="n">
        <f aca="false">E94-F94*0.7</f>
        <v>28896489.0298154</v>
      </c>
      <c r="H94" s="67"/>
      <c r="I94" s="67"/>
      <c r="J94" s="67" t="n">
        <f aca="false">G94*3.8235866717</f>
        <v>110488230.313327</v>
      </c>
      <c r="K94" s="9"/>
      <c r="L94" s="67"/>
      <c r="M94" s="67" t="n">
        <f aca="false">F94*2.511711692</f>
        <v>362042.80980054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24900046.1778466</v>
      </c>
      <c r="F95" s="157" t="n">
        <f aca="false">central_SIPA_income!I88</f>
        <v>144717.025646573</v>
      </c>
      <c r="G95" s="67" t="n">
        <f aca="false">E95-F95*0.7</f>
        <v>24798744.259894</v>
      </c>
      <c r="H95" s="67"/>
      <c r="I95" s="67"/>
      <c r="J95" s="67" t="n">
        <f aca="false">G95*3.8235866717</f>
        <v>94820148.0270276</v>
      </c>
      <c r="K95" s="9"/>
      <c r="L95" s="67"/>
      <c r="M95" s="67" t="n">
        <f aca="false">F95*2.511711692</f>
        <v>363487.445347961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29449609.5261388</v>
      </c>
      <c r="F96" s="157" t="n">
        <f aca="false">central_SIPA_income!I89</f>
        <v>146138.156046723</v>
      </c>
      <c r="G96" s="67" t="n">
        <f aca="false">E96-F96*0.7</f>
        <v>29347312.8169061</v>
      </c>
      <c r="H96" s="67"/>
      <c r="I96" s="67"/>
      <c r="J96" s="67" t="n">
        <f aca="false">G96*3.8235866717</f>
        <v>112211994.136933</v>
      </c>
      <c r="K96" s="9"/>
      <c r="L96" s="67"/>
      <c r="M96" s="67" t="n">
        <f aca="false">F96*2.511711692</f>
        <v>367056.915189875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25210033.9686961</v>
      </c>
      <c r="F97" s="155" t="n">
        <f aca="false">central_SIPA_income!I90</f>
        <v>145299.715209303</v>
      </c>
      <c r="G97" s="8" t="n">
        <f aca="false">E97-F97*0.7</f>
        <v>25108324.1680496</v>
      </c>
      <c r="H97" s="8"/>
      <c r="I97" s="8"/>
      <c r="J97" s="8" t="n">
        <f aca="false">G97*3.8235866717</f>
        <v>96003853.6376774</v>
      </c>
      <c r="K97" s="6"/>
      <c r="L97" s="8"/>
      <c r="M97" s="8" t="n">
        <f aca="false">F97*2.511711692</f>
        <v>364950.993535477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29688412.1125676</v>
      </c>
      <c r="F98" s="157" t="n">
        <f aca="false">central_SIPA_income!I91</f>
        <v>142240.910173966</v>
      </c>
      <c r="G98" s="67" t="n">
        <f aca="false">E98-F98*0.7</f>
        <v>29588843.4754458</v>
      </c>
      <c r="H98" s="67"/>
      <c r="I98" s="67"/>
      <c r="J98" s="67" t="n">
        <f aca="false">G98*3.8235866717</f>
        <v>113135507.543732</v>
      </c>
      <c r="K98" s="9"/>
      <c r="L98" s="67"/>
      <c r="M98" s="67" t="n">
        <f aca="false">F98*2.511711692</f>
        <v>357268.157164672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25479606.4826949</v>
      </c>
      <c r="F99" s="157" t="n">
        <f aca="false">central_SIPA_income!I92</f>
        <v>139725.28204662</v>
      </c>
      <c r="G99" s="67" t="n">
        <f aca="false">E99-F99*0.7</f>
        <v>25381798.7852623</v>
      </c>
      <c r="H99" s="67"/>
      <c r="I99" s="67"/>
      <c r="J99" s="67" t="n">
        <f aca="false">G99*3.8235866717</f>
        <v>97049507.5391001</v>
      </c>
      <c r="K99" s="9"/>
      <c r="L99" s="67"/>
      <c r="M99" s="67" t="n">
        <f aca="false">F99*2.511711692</f>
        <v>350949.624584493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30112404.0522757</v>
      </c>
      <c r="F100" s="157" t="n">
        <f aca="false">central_SIPA_income!I93</f>
        <v>142686.139809576</v>
      </c>
      <c r="G100" s="67" t="n">
        <f aca="false">E100-F100*0.7</f>
        <v>30012523.754409</v>
      </c>
      <c r="H100" s="67"/>
      <c r="I100" s="67"/>
      <c r="J100" s="67" t="n">
        <f aca="false">G100*3.8235866717</f>
        <v>114755485.811438</v>
      </c>
      <c r="K100" s="9"/>
      <c r="L100" s="67"/>
      <c r="M100" s="67" t="n">
        <f aca="false">F100*2.511711692</f>
        <v>358386.445646059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25728206.7999998</v>
      </c>
      <c r="F101" s="155" t="n">
        <f aca="false">central_SIPA_income!I94</f>
        <v>138758.983483558</v>
      </c>
      <c r="G101" s="8" t="n">
        <f aca="false">E101-F101*0.7</f>
        <v>25631075.5115613</v>
      </c>
      <c r="H101" s="8"/>
      <c r="I101" s="8"/>
      <c r="J101" s="8" t="n">
        <f aca="false">G101*3.8235866717</f>
        <v>98002638.7073421</v>
      </c>
      <c r="K101" s="6"/>
      <c r="L101" s="8"/>
      <c r="M101" s="8" t="n">
        <f aca="false">F101*2.511711692</f>
        <v>348522.561185687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30385077.3144894</v>
      </c>
      <c r="F102" s="157" t="n">
        <f aca="false">central_SIPA_income!I95</f>
        <v>148005.153738666</v>
      </c>
      <c r="G102" s="67" t="n">
        <f aca="false">E102-F102*0.7</f>
        <v>30281473.7068723</v>
      </c>
      <c r="H102" s="67"/>
      <c r="I102" s="67"/>
      <c r="J102" s="67" t="n">
        <f aca="false">G102*3.8235866717</f>
        <v>115783839.265031</v>
      </c>
      <c r="K102" s="9"/>
      <c r="L102" s="67"/>
      <c r="M102" s="67" t="n">
        <f aca="false">F102*2.511711692</f>
        <v>371746.275121665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26210828.6624178</v>
      </c>
      <c r="F103" s="157" t="n">
        <f aca="false">central_SIPA_income!I96</f>
        <v>141523.721429509</v>
      </c>
      <c r="G103" s="67" t="n">
        <f aca="false">E103-F103*0.7</f>
        <v>26111762.0574171</v>
      </c>
      <c r="H103" s="67"/>
      <c r="I103" s="67"/>
      <c r="J103" s="67" t="n">
        <f aca="false">G103*3.8235866717</f>
        <v>99840585.377342</v>
      </c>
      <c r="K103" s="9"/>
      <c r="L103" s="67"/>
      <c r="M103" s="67" t="n">
        <f aca="false">F103*2.511711692</f>
        <v>355466.785809849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31092059.006719</v>
      </c>
      <c r="F104" s="157" t="n">
        <f aca="false">central_SIPA_income!I97</f>
        <v>142121.137421774</v>
      </c>
      <c r="G104" s="67" t="n">
        <f aca="false">E104-F104*0.7</f>
        <v>30992574.2105238</v>
      </c>
      <c r="H104" s="67"/>
      <c r="I104" s="67"/>
      <c r="J104" s="67" t="n">
        <f aca="false">G104*3.8235866717</f>
        <v>118502793.673032</v>
      </c>
      <c r="K104" s="9"/>
      <c r="L104" s="67"/>
      <c r="M104" s="67" t="n">
        <f aca="false">F104*2.511711692</f>
        <v>356967.322542609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26397361.8087034</v>
      </c>
      <c r="F105" s="155" t="n">
        <f aca="false">central_SIPA_income!I98</f>
        <v>145153.247673529</v>
      </c>
      <c r="G105" s="8" t="n">
        <f aca="false">E105-F105*0.7</f>
        <v>26295754.5353319</v>
      </c>
      <c r="H105" s="8"/>
      <c r="I105" s="8"/>
      <c r="J105" s="8" t="n">
        <f aca="false">G105*3.8235866717</f>
        <v>100544096.56359</v>
      </c>
      <c r="K105" s="6"/>
      <c r="L105" s="8"/>
      <c r="M105" s="8" t="n">
        <f aca="false">F105*2.511711692</f>
        <v>364583.109313375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31059195.5375521</v>
      </c>
      <c r="F106" s="157" t="n">
        <f aca="false">central_SIPA_income!I99</f>
        <v>147446.891712982</v>
      </c>
      <c r="G106" s="67" t="n">
        <f aca="false">E106-F106*0.7</f>
        <v>30955982.713353</v>
      </c>
      <c r="H106" s="67"/>
      <c r="I106" s="67"/>
      <c r="J106" s="67" t="n">
        <f aca="false">G106*3.8235866717</f>
        <v>118362882.912152</v>
      </c>
      <c r="K106" s="9"/>
      <c r="L106" s="67"/>
      <c r="M106" s="67" t="n">
        <f aca="false">F106*2.511711692</f>
        <v>370344.081864555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26827842.7586221</v>
      </c>
      <c r="F107" s="157" t="n">
        <f aca="false">central_SIPA_income!I100</f>
        <v>145859.278098753</v>
      </c>
      <c r="G107" s="67" t="n">
        <f aca="false">E107-F107*0.7</f>
        <v>26725741.263953</v>
      </c>
      <c r="H107" s="67"/>
      <c r="I107" s="67"/>
      <c r="J107" s="67" t="n">
        <f aca="false">G107*3.8235866717</f>
        <v>102188188.088153</v>
      </c>
      <c r="K107" s="9"/>
      <c r="L107" s="67"/>
      <c r="M107" s="67" t="n">
        <f aca="false">F107*2.511711692</f>
        <v>366356.454187317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31662171.0400568</v>
      </c>
      <c r="F108" s="157" t="n">
        <f aca="false">central_SIPA_income!I101</f>
        <v>146686.600612607</v>
      </c>
      <c r="G108" s="67" t="n">
        <f aca="false">E108-F108*0.7</f>
        <v>31559490.419628</v>
      </c>
      <c r="H108" s="67"/>
      <c r="I108" s="67"/>
      <c r="J108" s="67" t="n">
        <f aca="false">G108*3.8235866717</f>
        <v>120670446.934133</v>
      </c>
      <c r="K108" s="9"/>
      <c r="L108" s="67"/>
      <c r="M108" s="67" t="n">
        <f aca="false">F108*2.511711692</f>
        <v>368434.449818419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27067435.7848136</v>
      </c>
      <c r="F109" s="155" t="n">
        <f aca="false">central_SIPA_income!I102</f>
        <v>144887.489443168</v>
      </c>
      <c r="G109" s="8" t="n">
        <f aca="false">E109-F109*0.7</f>
        <v>26966014.5422034</v>
      </c>
      <c r="H109" s="8"/>
      <c r="I109" s="8"/>
      <c r="J109" s="8" t="n">
        <f aca="false">G109*3.8235866717</f>
        <v>103106893.792437</v>
      </c>
      <c r="K109" s="6"/>
      <c r="L109" s="8"/>
      <c r="M109" s="8" t="n">
        <f aca="false">F109*2.511711692</f>
        <v>363915.601258932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31671149.2311764</v>
      </c>
      <c r="F110" s="157" t="n">
        <f aca="false">central_SIPA_income!I103</f>
        <v>152781.958109717</v>
      </c>
      <c r="G110" s="67" t="n">
        <f aca="false">E110-F110*0.7</f>
        <v>31564201.8604996</v>
      </c>
      <c r="H110" s="67"/>
      <c r="I110" s="67"/>
      <c r="J110" s="67" t="n">
        <f aca="false">G110*3.8235866717</f>
        <v>120688461.536655</v>
      </c>
      <c r="K110" s="9"/>
      <c r="L110" s="67"/>
      <c r="M110" s="67" t="n">
        <f aca="false">F110*2.511711692</f>
        <v>383744.23051083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27177316.1687067</v>
      </c>
      <c r="F111" s="157" t="n">
        <f aca="false">central_SIPA_income!I104</f>
        <v>154809.210293931</v>
      </c>
      <c r="G111" s="67" t="n">
        <f aca="false">E111-F111*0.7</f>
        <v>27068949.7215009</v>
      </c>
      <c r="H111" s="67"/>
      <c r="I111" s="67"/>
      <c r="J111" s="67" t="n">
        <f aca="false">G111*3.8235866717</f>
        <v>103500475.372048</v>
      </c>
      <c r="K111" s="9"/>
      <c r="L111" s="67"/>
      <c r="M111" s="67" t="n">
        <f aca="false">F111*2.511711692</f>
        <v>388836.103524553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32320151.9842968</v>
      </c>
      <c r="F112" s="157" t="n">
        <f aca="false">central_SIPA_income!I105</f>
        <v>149863.237631132</v>
      </c>
      <c r="G112" s="67" t="n">
        <f aca="false">E112-F112*0.7</f>
        <v>32215247.717955</v>
      </c>
      <c r="H112" s="67"/>
      <c r="I112" s="67"/>
      <c r="J112" s="67" t="n">
        <f aca="false">G112*3.8235866717</f>
        <v>123177791.799887</v>
      </c>
      <c r="K112" s="9"/>
      <c r="L112" s="67"/>
      <c r="M112" s="67" t="n">
        <f aca="false">F112*2.511711692</f>
        <v>376413.246159089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0" activeCellId="0" sqref="E10"/>
    </sheetView>
  </sheetViews>
  <sheetFormatPr defaultColWidth="9.183593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207</v>
      </c>
      <c r="F1" s="162" t="s">
        <v>208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209</v>
      </c>
      <c r="B2" s="142" t="s">
        <v>179</v>
      </c>
      <c r="C2" s="142" t="s">
        <v>180</v>
      </c>
      <c r="D2" s="142" t="s">
        <v>210</v>
      </c>
      <c r="E2" s="144" t="s">
        <v>211</v>
      </c>
      <c r="F2" s="144" t="s">
        <v>212</v>
      </c>
      <c r="G2" s="142" t="s">
        <v>213</v>
      </c>
      <c r="H2" s="142" t="s">
        <v>214</v>
      </c>
      <c r="I2" s="142" t="s">
        <v>215</v>
      </c>
      <c r="J2" s="142" t="s">
        <v>216</v>
      </c>
      <c r="K2" s="142" t="s">
        <v>217</v>
      </c>
      <c r="L2" s="142" t="s">
        <v>218</v>
      </c>
      <c r="M2" s="145" t="s">
        <v>219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220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18004034.2271816</v>
      </c>
      <c r="F9" s="155" t="n">
        <f aca="false">low_SIPA_income!I2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22160667.1184206</v>
      </c>
      <c r="F10" s="157" t="n">
        <f aca="false">low_SIPA_income!I3</f>
        <v>151084.142402353</v>
      </c>
      <c r="G10" s="67" t="n">
        <f aca="false">E10-F10*0.7</f>
        <v>22054908.218739</v>
      </c>
      <c r="H10" s="67" t="s">
        <v>221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221</v>
      </c>
      <c r="L10" s="168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20241475.2040363</v>
      </c>
      <c r="F11" s="157" t="n">
        <f aca="false">low_SIPA_income!I4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76995316.5982303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23722644.8086565</v>
      </c>
      <c r="F12" s="157" t="n">
        <f aca="false">low_SIPA_income!I5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222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19331318.9269655</v>
      </c>
      <c r="F13" s="155" t="n">
        <f aca="false">low_SIPA_income!I6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22042352.8766765</v>
      </c>
      <c r="F14" s="157" t="n">
        <f aca="false">low_SIPA_income!I7</f>
        <v>141764.810127232</v>
      </c>
      <c r="G14" s="67" t="n">
        <f aca="false">E14-F14*0.7</f>
        <v>21943117.5095874</v>
      </c>
      <c r="H14" s="67" t="n">
        <v>78650764</v>
      </c>
      <c r="I14" s="67"/>
      <c r="J14" s="67" t="n">
        <f aca="false">G14*3.8235866717</f>
        <v>83901411.6452054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19232651.4142766</v>
      </c>
      <c r="F15" s="157" t="n">
        <f aca="false">low_SIPA_income!I8</f>
        <v>144189.0349691</v>
      </c>
      <c r="G15" s="67" t="n">
        <f aca="false">E15-F15*0.7</f>
        <v>19131719.0897982</v>
      </c>
      <c r="H15" s="67" t="n">
        <v>72210474</v>
      </c>
      <c r="I15" s="67"/>
      <c r="J15" s="67" t="n">
        <f aca="false">G15*3.8235866717</f>
        <v>73151786.118461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22573512.1008919</v>
      </c>
      <c r="F16" s="157" t="n">
        <f aca="false">low_SIPA_income!I9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19517575.3041269</v>
      </c>
      <c r="F17" s="155" t="n">
        <f aca="false">low_SIPA_income!I10</f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23345722.4547066</v>
      </c>
      <c r="F18" s="157" t="n">
        <f aca="false">low_SIPA_income!I11</f>
        <v>131002.673091904</v>
      </c>
      <c r="G18" s="67" t="n">
        <f aca="false">E18-F18*0.7</f>
        <v>23254020.5835423</v>
      </c>
      <c r="H18" s="67" t="n">
        <v>80479757</v>
      </c>
      <c r="I18" s="67"/>
      <c r="J18" s="67" t="n">
        <f aca="false">G18*3.8235866717</f>
        <v>88913763.1666697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20685758.7576831</v>
      </c>
      <c r="F19" s="157" t="n">
        <f aca="false">low_SIPA_income!I12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24447912.8962081</v>
      </c>
      <c r="F20" s="157" t="n">
        <f aca="false">low_SIPA_income!I13</f>
        <v>143698.094559182</v>
      </c>
      <c r="G20" s="67" t="n">
        <f aca="false">E20-F20*0.7</f>
        <v>24347324.2300167</v>
      </c>
      <c r="H20" s="67" t="n">
        <v>82408987.5633976</v>
      </c>
      <c r="I20" s="67"/>
      <c r="J20" s="67" t="n">
        <f aca="false">G20*3.8235866717</f>
        <v>93094104.4174502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19429037.4839305</v>
      </c>
      <c r="F21" s="155" t="n">
        <f aca="false">low_SIPA_income!I14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73942133.2250189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22132191.5725256</v>
      </c>
      <c r="F22" s="157" t="n">
        <f aca="false">low_SIPA_income!I15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18149047.2019723</v>
      </c>
      <c r="F23" s="157" t="n">
        <f aca="false">low_SIPA_income!I16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69093385.2191726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19841429.2629577</v>
      </c>
      <c r="F24" s="157" t="n">
        <f aca="false">low_SIPA_income!I17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15844822.3562126</v>
      </c>
      <c r="F25" s="155" t="n">
        <f aca="false">low_SIPA_income!I18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18787233.2278504</v>
      </c>
      <c r="F26" s="157" t="n">
        <f aca="false">low_SIPA_income!I19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15864743.8177851</v>
      </c>
      <c r="F27" s="157" t="n">
        <f aca="false">low_SIPA_income!I20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18038556.4824667</v>
      </c>
      <c r="F28" s="157" t="n">
        <f aca="false">low_SIPA_income!I21</f>
        <v>109843.876246888</v>
      </c>
      <c r="G28" s="67" t="n">
        <f aca="false">E28-F28*0.7</f>
        <v>17961665.7690939</v>
      </c>
      <c r="H28" s="67"/>
      <c r="I28" s="67"/>
      <c r="J28" s="67" t="n">
        <f aca="false">G28*3.8235866717</f>
        <v>68677985.8362375</v>
      </c>
      <c r="K28" s="9"/>
      <c r="L28" s="67"/>
      <c r="M28" s="67" t="n">
        <f aca="false">F28*2.511711692</f>
        <v>275896.14826391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14924457.8878031</v>
      </c>
      <c r="F29" s="155" t="n">
        <f aca="false">low_SIPA_income!I22</f>
        <v>111198.450878821</v>
      </c>
      <c r="G29" s="8" t="n">
        <f aca="false">E29-F29*0.7</f>
        <v>14846618.9721879</v>
      </c>
      <c r="H29" s="8"/>
      <c r="I29" s="8"/>
      <c r="J29" s="8" t="n">
        <f aca="false">G29*3.8235866717</f>
        <v>56767334.4218661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17451680.284021</v>
      </c>
      <c r="F30" s="157" t="n">
        <f aca="false">low_SIPA_income!I23</f>
        <v>93759.2754446213</v>
      </c>
      <c r="G30" s="67" t="n">
        <f aca="false">E30-F30*0.7</f>
        <v>17386048.7912098</v>
      </c>
      <c r="H30" s="67"/>
      <c r="I30" s="67"/>
      <c r="J30" s="67" t="n">
        <f aca="false">G30*3.8235866717</f>
        <v>66477064.4315956</v>
      </c>
      <c r="K30" s="9"/>
      <c r="L30" s="67"/>
      <c r="M30" s="67" t="n">
        <f aca="false">F30*2.511711692</f>
        <v>235496.268367704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14887472.529022</v>
      </c>
      <c r="F31" s="157" t="n">
        <f aca="false">low_SIPA_income!I24</f>
        <v>89863.6067148663</v>
      </c>
      <c r="G31" s="67" t="n">
        <f aca="false">E31-F31*0.7</f>
        <v>14824568.0043216</v>
      </c>
      <c r="H31" s="67"/>
      <c r="I31" s="67"/>
      <c r="J31" s="67" t="n">
        <f aca="false">G31*3.8235866717</f>
        <v>56683020.6350343</v>
      </c>
      <c r="K31" s="9"/>
      <c r="L31" s="67"/>
      <c r="M31" s="67" t="n">
        <f aca="false">F31*2.511711692</f>
        <v>225711.471671019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17757192.0164934</v>
      </c>
      <c r="F32" s="157" t="n">
        <f aca="false">low_SIPA_income!I25</f>
        <v>92312.4912532015</v>
      </c>
      <c r="G32" s="67" t="n">
        <f aca="false">E32-F32*0.7</f>
        <v>17692573.2726162</v>
      </c>
      <c r="H32" s="67"/>
      <c r="I32" s="67"/>
      <c r="J32" s="67" t="n">
        <f aca="false">G32*3.8235866717</f>
        <v>67649087.3532508</v>
      </c>
      <c r="K32" s="9"/>
      <c r="L32" s="67"/>
      <c r="M32" s="67" t="n">
        <f aca="false">F32*2.511711692</f>
        <v>231862.363598314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14201048.5628654</v>
      </c>
      <c r="F33" s="155" t="n">
        <f aca="false">low_SIPA_income!I26</f>
        <v>96427.0425814031</v>
      </c>
      <c r="G33" s="8" t="n">
        <f aca="false">E33-F33*0.7</f>
        <v>14133549.6330584</v>
      </c>
      <c r="H33" s="8"/>
      <c r="I33" s="8"/>
      <c r="J33" s="8" t="n">
        <f aca="false">G33*3.8235866717</f>
        <v>54040852.0007726</v>
      </c>
      <c r="K33" s="6"/>
      <c r="L33" s="8"/>
      <c r="M33" s="8" t="n">
        <f aca="false">F33*2.511711692</f>
        <v>242196.930276692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17010216.9443063</v>
      </c>
      <c r="F34" s="157" t="n">
        <f aca="false">low_SIPA_income!I27</f>
        <v>99022.678929753</v>
      </c>
      <c r="G34" s="67" t="n">
        <f aca="false">E34-F34*0.7</f>
        <v>16940901.0690555</v>
      </c>
      <c r="H34" s="67"/>
      <c r="I34" s="67"/>
      <c r="J34" s="67" t="n">
        <f aca="false">G34*3.8235866717</f>
        <v>64775003.5342288</v>
      </c>
      <c r="K34" s="9"/>
      <c r="L34" s="67"/>
      <c r="M34" s="67" t="n">
        <f aca="false">F34*2.511711692</f>
        <v>248716.420441023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14929668.4211219</v>
      </c>
      <c r="F35" s="157" t="n">
        <f aca="false">low_SIPA_income!I28</f>
        <v>101771.217639352</v>
      </c>
      <c r="G35" s="67" t="n">
        <f aca="false">E35-F35*0.7</f>
        <v>14858428.5687744</v>
      </c>
      <c r="H35" s="67"/>
      <c r="I35" s="67"/>
      <c r="J35" s="67" t="n">
        <f aca="false">G35*3.8235866717</f>
        <v>56812489.4379721</v>
      </c>
      <c r="K35" s="9"/>
      <c r="L35" s="67"/>
      <c r="M35" s="67" t="n">
        <f aca="false">F35*2.511711692</f>
        <v>255619.957253837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17877109.6246888</v>
      </c>
      <c r="F36" s="157" t="n">
        <f aca="false">low_SIPA_income!I29</f>
        <v>104791.863795108</v>
      </c>
      <c r="G36" s="67" t="n">
        <f aca="false">E36-F36*0.7</f>
        <v>17803755.3200322</v>
      </c>
      <c r="H36" s="67"/>
      <c r="I36" s="67"/>
      <c r="J36" s="67" t="n">
        <f aca="false">G36*3.8235866717</f>
        <v>68074201.5478832</v>
      </c>
      <c r="K36" s="9"/>
      <c r="L36" s="67"/>
      <c r="M36" s="67" t="n">
        <f aca="false">F36*2.511711692</f>
        <v>263206.949520644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14167728.813637</v>
      </c>
      <c r="F37" s="155" t="n">
        <f aca="false">low_SIPA_income!I30</f>
        <v>106584.953454535</v>
      </c>
      <c r="G37" s="8" t="n">
        <f aca="false">E37-F37*0.7</f>
        <v>14093119.3462188</v>
      </c>
      <c r="H37" s="8"/>
      <c r="I37" s="8"/>
      <c r="J37" s="8" t="n">
        <f aca="false">G37*3.8235866717</f>
        <v>53886263.2948797</v>
      </c>
      <c r="K37" s="6"/>
      <c r="L37" s="8"/>
      <c r="M37" s="8" t="n">
        <f aca="false">F37*2.511711692</f>
        <v>267710.673783031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16941732.5038769</v>
      </c>
      <c r="F38" s="157" t="n">
        <f aca="false">low_SIPA_income!I31</f>
        <v>103082.122940514</v>
      </c>
      <c r="G38" s="67" t="n">
        <f aca="false">E38-F38*0.7</f>
        <v>16869575.0178185</v>
      </c>
      <c r="H38" s="67"/>
      <c r="I38" s="67"/>
      <c r="J38" s="67" t="n">
        <f aca="false">G38*3.8235866717</f>
        <v>64502282.1953743</v>
      </c>
      <c r="K38" s="9"/>
      <c r="L38" s="67"/>
      <c r="M38" s="67" t="n">
        <f aca="false">F38*2.511711692</f>
        <v>258912.57342587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14761902.8514524</v>
      </c>
      <c r="F39" s="157" t="n">
        <f aca="false">low_SIPA_income!I32</f>
        <v>106645.666792089</v>
      </c>
      <c r="G39" s="67" t="n">
        <f aca="false">E39-F39*0.7</f>
        <v>14687250.8846979</v>
      </c>
      <c r="H39" s="67"/>
      <c r="I39" s="67"/>
      <c r="J39" s="67" t="n">
        <f aca="false">G39*3.8235866717</f>
        <v>56157976.7266451</v>
      </c>
      <c r="K39" s="9"/>
      <c r="L39" s="67"/>
      <c r="M39" s="67" t="n">
        <f aca="false">F39*2.511711692</f>
        <v>267863.168182826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17828356.2036953</v>
      </c>
      <c r="F40" s="157" t="n">
        <f aca="false">low_SIPA_income!I33</f>
        <v>104810.492950968</v>
      </c>
      <c r="G40" s="67" t="n">
        <f aca="false">E40-F40*0.7</f>
        <v>17754988.8586296</v>
      </c>
      <c r="H40" s="67"/>
      <c r="I40" s="67"/>
      <c r="J40" s="67" t="n">
        <f aca="false">G40*3.8235866717</f>
        <v>67887738.7560382</v>
      </c>
      <c r="K40" s="9"/>
      <c r="L40" s="67"/>
      <c r="M40" s="67" t="n">
        <f aca="false">F40*2.511711692</f>
        <v>263253.74058923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14709822.6060849</v>
      </c>
      <c r="F41" s="155" t="n">
        <f aca="false">low_SIPA_income!I34</f>
        <v>109270.596672501</v>
      </c>
      <c r="G41" s="8" t="n">
        <f aca="false">E41-F41*0.7</f>
        <v>14633333.1884141</v>
      </c>
      <c r="H41" s="8"/>
      <c r="I41" s="8"/>
      <c r="J41" s="8" t="n">
        <f aca="false">G41*3.8235866717</f>
        <v>55951817.7417656</v>
      </c>
      <c r="K41" s="6"/>
      <c r="L41" s="8"/>
      <c r="M41" s="8" t="n">
        <f aca="false">F41*2.511711692</f>
        <v>274456.235254137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17516792.5512781</v>
      </c>
      <c r="F42" s="157" t="n">
        <f aca="false">low_SIPA_income!I35</f>
        <v>105689.296464918</v>
      </c>
      <c r="G42" s="67" t="n">
        <f aca="false">E42-F42*0.7</f>
        <v>17442810.0437527</v>
      </c>
      <c r="H42" s="67"/>
      <c r="I42" s="67"/>
      <c r="J42" s="67" t="n">
        <f aca="false">G42*3.8235866717</f>
        <v>66694096.0002875</v>
      </c>
      <c r="K42" s="9"/>
      <c r="L42" s="67"/>
      <c r="M42" s="67" t="n">
        <f aca="false">F42*2.511711692</f>
        <v>265461.041650189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15229692.2779839</v>
      </c>
      <c r="F43" s="157" t="n">
        <f aca="false">low_SIPA_income!I36</f>
        <v>107061.858997191</v>
      </c>
      <c r="G43" s="67" t="n">
        <f aca="false">E43-F43*0.7</f>
        <v>15154748.9766859</v>
      </c>
      <c r="H43" s="67"/>
      <c r="I43" s="67"/>
      <c r="J43" s="67" t="n">
        <f aca="false">G43*3.8235866717</f>
        <v>57945496.2002153</v>
      </c>
      <c r="K43" s="9"/>
      <c r="L43" s="67"/>
      <c r="M43" s="67" t="n">
        <f aca="false">F43*2.511711692</f>
        <v>268908.5230105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18111634.5024498</v>
      </c>
      <c r="F44" s="157" t="n">
        <f aca="false">low_SIPA_income!I37</f>
        <v>107231.124498204</v>
      </c>
      <c r="G44" s="67" t="n">
        <f aca="false">E44-F44*0.7</f>
        <v>18036572.7153011</v>
      </c>
      <c r="H44" s="67"/>
      <c r="I44" s="67"/>
      <c r="J44" s="67" t="n">
        <f aca="false">G44*3.8235866717</f>
        <v>68964399.037373</v>
      </c>
      <c r="K44" s="9"/>
      <c r="L44" s="67"/>
      <c r="M44" s="67" t="n">
        <f aca="false">F44*2.511711692</f>
        <v>269333.669148447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15236505.0429405</v>
      </c>
      <c r="F45" s="155" t="n">
        <f aca="false">low_SIPA_income!I38</f>
        <v>109225.990571396</v>
      </c>
      <c r="G45" s="8" t="n">
        <f aca="false">E45-F45*0.7</f>
        <v>15160046.8495405</v>
      </c>
      <c r="H45" s="8"/>
      <c r="I45" s="8"/>
      <c r="J45" s="8" t="n">
        <f aca="false">G45*3.8235866717</f>
        <v>57965753.0762507</v>
      </c>
      <c r="K45" s="6"/>
      <c r="L45" s="8"/>
      <c r="M45" s="8" t="n">
        <f aca="false">F45*2.511711692</f>
        <v>274344.197588457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18050010.4672584</v>
      </c>
      <c r="F46" s="157" t="n">
        <f aca="false">low_SIPA_income!I39</f>
        <v>108348.487640592</v>
      </c>
      <c r="G46" s="67" t="n">
        <f aca="false">E46-F46*0.7</f>
        <v>17974166.52591</v>
      </c>
      <c r="H46" s="67"/>
      <c r="I46" s="67"/>
      <c r="J46" s="67" t="n">
        <f aca="false">G46*3.8235866717</f>
        <v>68725783.5633857</v>
      </c>
      <c r="K46" s="9"/>
      <c r="L46" s="67"/>
      <c r="M46" s="67" t="n">
        <f aca="false">F46*2.511711692</f>
        <v>272140.163217392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15804334.6311664</v>
      </c>
      <c r="F47" s="157" t="n">
        <f aca="false">low_SIPA_income!I40</f>
        <v>111849.534944255</v>
      </c>
      <c r="G47" s="67" t="n">
        <f aca="false">E47-F47*0.7</f>
        <v>15726039.9567054</v>
      </c>
      <c r="H47" s="67"/>
      <c r="I47" s="67"/>
      <c r="J47" s="67" t="n">
        <f aca="false">G47*3.8235866717</f>
        <v>60129876.7770805</v>
      </c>
      <c r="K47" s="9"/>
      <c r="L47" s="67"/>
      <c r="M47" s="67" t="n">
        <f aca="false">F47*2.511711692</f>
        <v>280933.784664248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18706745.0246568</v>
      </c>
      <c r="F48" s="157" t="n">
        <f aca="false">low_SIPA_income!I41</f>
        <v>110550.422171844</v>
      </c>
      <c r="G48" s="67" t="n">
        <f aca="false">E48-F48*0.7</f>
        <v>18629359.7291365</v>
      </c>
      <c r="H48" s="67"/>
      <c r="I48" s="67"/>
      <c r="J48" s="67" t="n">
        <f aca="false">G48*3.8235866717</f>
        <v>71230971.5626311</v>
      </c>
      <c r="K48" s="9"/>
      <c r="L48" s="67"/>
      <c r="M48" s="67" t="n">
        <f aca="false">F48*2.511711692</f>
        <v>277670.787924557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15695052.7330667</v>
      </c>
      <c r="F49" s="155" t="n">
        <f aca="false">low_SIPA_income!I42</f>
        <v>113966.070570816</v>
      </c>
      <c r="G49" s="8" t="n">
        <f aca="false">E49-F49*0.7</f>
        <v>15615276.4836671</v>
      </c>
      <c r="H49" s="8"/>
      <c r="I49" s="8"/>
      <c r="J49" s="8" t="n">
        <f aca="false">G49*3.8235866717</f>
        <v>59706363.0378601</v>
      </c>
      <c r="K49" s="6"/>
      <c r="L49" s="8"/>
      <c r="M49" s="8" t="n">
        <f aca="false">F49*2.511711692</f>
        <v>286249.911944016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18548958.543728</v>
      </c>
      <c r="F50" s="157" t="n">
        <f aca="false">low_SIPA_income!I43</f>
        <v>118847.213354678</v>
      </c>
      <c r="G50" s="67" t="n">
        <f aca="false">E50-F50*0.7</f>
        <v>18465765.4943797</v>
      </c>
      <c r="H50" s="67"/>
      <c r="I50" s="67"/>
      <c r="J50" s="67" t="n">
        <f aca="false">G50*3.8235866717</f>
        <v>70605454.8270481</v>
      </c>
      <c r="K50" s="9"/>
      <c r="L50" s="67"/>
      <c r="M50" s="67" t="n">
        <f aca="false">F50*2.511711692</f>
        <v>298509.935344563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16058821.5387235</v>
      </c>
      <c r="F51" s="157" t="n">
        <f aca="false">low_SIPA_income!I44</f>
        <v>117029.497257545</v>
      </c>
      <c r="G51" s="67" t="n">
        <f aca="false">E51-F51*0.7</f>
        <v>15976900.8906432</v>
      </c>
      <c r="H51" s="67"/>
      <c r="I51" s="67"/>
      <c r="J51" s="67" t="n">
        <f aca="false">G51*3.8235866717</f>
        <v>61089065.3005353</v>
      </c>
      <c r="K51" s="9"/>
      <c r="L51" s="67"/>
      <c r="M51" s="67" t="n">
        <f aca="false">F51*2.511711692</f>
        <v>293944.356570658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19103670.5257116</v>
      </c>
      <c r="F52" s="157" t="n">
        <f aca="false">low_SIPA_income!I45</f>
        <v>123005.534301509</v>
      </c>
      <c r="G52" s="67" t="n">
        <f aca="false">E52-F52*0.7</f>
        <v>19017566.6517005</v>
      </c>
      <c r="H52" s="67"/>
      <c r="I52" s="67"/>
      <c r="J52" s="67" t="n">
        <f aca="false">G52*3.8235866717</f>
        <v>72715314.3776086</v>
      </c>
      <c r="K52" s="9"/>
      <c r="L52" s="67"/>
      <c r="M52" s="67" t="n">
        <f aca="false">F52*2.511711692</f>
        <v>308954.438685807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16105557.3536597</v>
      </c>
      <c r="F53" s="155" t="n">
        <f aca="false">low_SIPA_income!I46</f>
        <v>124249.816671049</v>
      </c>
      <c r="G53" s="8" t="n">
        <f aca="false">E53-F53*0.7</f>
        <v>16018582.48199</v>
      </c>
      <c r="H53" s="8"/>
      <c r="I53" s="8"/>
      <c r="J53" s="8" t="n">
        <f aca="false">G53*3.8235866717</f>
        <v>61248438.477664</v>
      </c>
      <c r="K53" s="6"/>
      <c r="L53" s="8"/>
      <c r="M53" s="8" t="n">
        <f aca="false">F53*2.511711692</f>
        <v>312079.71726153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19141942.1310852</v>
      </c>
      <c r="F54" s="157" t="n">
        <f aca="false">low_SIPA_income!I47</f>
        <v>123109.389066992</v>
      </c>
      <c r="G54" s="67" t="n">
        <f aca="false">E54-F54*0.7</f>
        <v>19055765.5587383</v>
      </c>
      <c r="H54" s="67"/>
      <c r="I54" s="67"/>
      <c r="J54" s="67" t="n">
        <f aca="false">G54*3.8235866717</f>
        <v>72861371.2094317</v>
      </c>
      <c r="K54" s="9"/>
      <c r="L54" s="67"/>
      <c r="M54" s="67" t="n">
        <f aca="false">F54*2.511711692</f>
        <v>309215.291914541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16672800.945572</v>
      </c>
      <c r="F55" s="157" t="n">
        <f aca="false">low_SIPA_income!I48</f>
        <v>121595.560416535</v>
      </c>
      <c r="G55" s="67" t="n">
        <f aca="false">E55-F55*0.7</f>
        <v>16587684.0532804</v>
      </c>
      <c r="H55" s="67"/>
      <c r="I55" s="67"/>
      <c r="J55" s="67" t="n">
        <f aca="false">G55*3.8235866717</f>
        <v>63424447.6604937</v>
      </c>
      <c r="K55" s="9"/>
      <c r="L55" s="67"/>
      <c r="M55" s="67" t="n">
        <f aca="false">F55*2.511711692</f>
        <v>305412.990793503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19611805.8351133</v>
      </c>
      <c r="F56" s="157" t="n">
        <f aca="false">low_SIPA_income!I49</f>
        <v>128933.783215053</v>
      </c>
      <c r="G56" s="67" t="n">
        <f aca="false">E56-F56*0.7</f>
        <v>19521552.1868628</v>
      </c>
      <c r="H56" s="67"/>
      <c r="I56" s="67"/>
      <c r="J56" s="67" t="n">
        <f aca="false">G56*3.8235866717</f>
        <v>74642346.7525844</v>
      </c>
      <c r="K56" s="9"/>
      <c r="L56" s="67"/>
      <c r="M56" s="67" t="n">
        <f aca="false">F56*2.511711692</f>
        <v>323844.490795042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16730823.8301762</v>
      </c>
      <c r="F57" s="155" t="n">
        <f aca="false">low_SIPA_income!I50</f>
        <v>124276.547916188</v>
      </c>
      <c r="G57" s="8" t="n">
        <f aca="false">E57-F57*0.7</f>
        <v>16643830.2466349</v>
      </c>
      <c r="H57" s="8"/>
      <c r="I57" s="8"/>
      <c r="J57" s="8" t="n">
        <f aca="false">G57*3.8235866717</f>
        <v>63639127.4970704</v>
      </c>
      <c r="K57" s="6"/>
      <c r="L57" s="8"/>
      <c r="M57" s="8" t="n">
        <f aca="false">F57*2.511711692</f>
        <v>312146.858442488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19859062.6218192</v>
      </c>
      <c r="F58" s="157" t="n">
        <f aca="false">low_SIPA_income!I51</f>
        <v>124388.59791379</v>
      </c>
      <c r="G58" s="67" t="n">
        <f aca="false">E58-F58*0.7</f>
        <v>19771990.6032796</v>
      </c>
      <c r="H58" s="67"/>
      <c r="I58" s="67"/>
      <c r="J58" s="67" t="n">
        <f aca="false">G58*3.8235866717</f>
        <v>75599919.7436773</v>
      </c>
      <c r="K58" s="9"/>
      <c r="L58" s="67"/>
      <c r="M58" s="67" t="n">
        <f aca="false">F58*2.511711692</f>
        <v>312428.295731553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17457930.5462547</v>
      </c>
      <c r="F59" s="157" t="n">
        <f aca="false">low_SIPA_income!I52</f>
        <v>119665.537317103</v>
      </c>
      <c r="G59" s="67" t="n">
        <f aca="false">E59-F59*0.7</f>
        <v>17374164.6701327</v>
      </c>
      <c r="H59" s="67"/>
      <c r="I59" s="67"/>
      <c r="J59" s="67" t="n">
        <f aca="false">G59*3.8235866717</f>
        <v>66431624.4646405</v>
      </c>
      <c r="K59" s="9"/>
      <c r="L59" s="67"/>
      <c r="M59" s="67" t="n">
        <f aca="false">F59*2.511711692</f>
        <v>300565.32920883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20484183.4286401</v>
      </c>
      <c r="F60" s="157" t="n">
        <f aca="false">low_SIPA_income!I53</f>
        <v>121882.66856358</v>
      </c>
      <c r="G60" s="67" t="n">
        <f aca="false">E60-F60*0.7</f>
        <v>20398865.5606456</v>
      </c>
      <c r="H60" s="67"/>
      <c r="I60" s="67"/>
      <c r="J60" s="67" t="n">
        <f aca="false">G60*3.8235866717</f>
        <v>77996830.4754847</v>
      </c>
      <c r="K60" s="9"/>
      <c r="L60" s="67"/>
      <c r="M60" s="67" t="n">
        <f aca="false">F60*2.511711692</f>
        <v>306134.123683305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17466692.3646106</v>
      </c>
      <c r="F61" s="155" t="n">
        <f aca="false">low_SIPA_income!I54</f>
        <v>126053.695483214</v>
      </c>
      <c r="G61" s="8" t="n">
        <f aca="false">E61-F61*0.7</f>
        <v>17378454.7777724</v>
      </c>
      <c r="H61" s="8"/>
      <c r="I61" s="8"/>
      <c r="J61" s="8" t="n">
        <f aca="false">G61*3.8235866717</f>
        <v>66448028.0630316</v>
      </c>
      <c r="K61" s="6"/>
      <c r="L61" s="8"/>
      <c r="M61" s="8" t="n">
        <f aca="false">F61*2.511711692</f>
        <v>316610.540764996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20577061.2117509</v>
      </c>
      <c r="F62" s="157" t="n">
        <f aca="false">low_SIPA_income!I55</f>
        <v>127879.586939892</v>
      </c>
      <c r="G62" s="67" t="n">
        <f aca="false">E62-F62*0.7</f>
        <v>20487545.500893</v>
      </c>
      <c r="H62" s="67"/>
      <c r="I62" s="67"/>
      <c r="J62" s="67" t="n">
        <f aca="false">G62*3.8235866717</f>
        <v>78335905.9130617</v>
      </c>
      <c r="K62" s="9"/>
      <c r="L62" s="67"/>
      <c r="M62" s="67" t="n">
        <f aca="false">F62*2.511711692</f>
        <v>321196.653685057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17788421.1858179</v>
      </c>
      <c r="F63" s="157" t="n">
        <f aca="false">low_SIPA_income!I56</f>
        <v>127452.015661976</v>
      </c>
      <c r="G63" s="67" t="n">
        <f aca="false">E63-F63*0.7</f>
        <v>17699204.7748545</v>
      </c>
      <c r="H63" s="67"/>
      <c r="I63" s="67"/>
      <c r="J63" s="67" t="n">
        <f aca="false">G63*3.8235866717</f>
        <v>67674443.4768227</v>
      </c>
      <c r="K63" s="9"/>
      <c r="L63" s="67"/>
      <c r="M63" s="67" t="n">
        <f aca="false">F63*2.511711692</f>
        <v>320122.717907152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20959838.6969739</v>
      </c>
      <c r="F64" s="157" t="n">
        <f aca="false">low_SIPA_income!I57</f>
        <v>124570.954268488</v>
      </c>
      <c r="G64" s="67" t="n">
        <f aca="false">E64-F64*0.7</f>
        <v>20872639.028986</v>
      </c>
      <c r="H64" s="67"/>
      <c r="I64" s="67"/>
      <c r="J64" s="67" t="n">
        <f aca="false">G64*3.8235866717</f>
        <v>79808344.3944359</v>
      </c>
      <c r="K64" s="9"/>
      <c r="L64" s="67"/>
      <c r="M64" s="67" t="n">
        <f aca="false">F64*2.511711692</f>
        <v>312886.322319759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17951154.3127441</v>
      </c>
      <c r="F65" s="155" t="n">
        <f aca="false">low_SIPA_income!I58</f>
        <v>118792.146648492</v>
      </c>
      <c r="G65" s="8" t="n">
        <f aca="false">E65-F65*0.7</f>
        <v>17867999.8100902</v>
      </c>
      <c r="H65" s="8"/>
      <c r="I65" s="8"/>
      <c r="J65" s="8" t="n">
        <f aca="false">G65*3.8235866717</f>
        <v>68319845.9237988</v>
      </c>
      <c r="K65" s="6"/>
      <c r="L65" s="8"/>
      <c r="M65" s="8" t="n">
        <f aca="false">F65*2.511711692</f>
        <v>298371.623654796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20893841.0446323</v>
      </c>
      <c r="F66" s="157" t="n">
        <f aca="false">low_SIPA_income!I59</f>
        <v>127207.398453137</v>
      </c>
      <c r="G66" s="67" t="n">
        <f aca="false">E66-F66*0.7</f>
        <v>20804795.8657151</v>
      </c>
      <c r="H66" s="67"/>
      <c r="I66" s="67"/>
      <c r="J66" s="67" t="n">
        <f aca="false">G66*3.8235866717</f>
        <v>79548940.1795875</v>
      </c>
      <c r="K66" s="9"/>
      <c r="L66" s="67"/>
      <c r="M66" s="67" t="n">
        <f aca="false">F66*2.511711692</f>
        <v>319508.310003647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18056276.9426187</v>
      </c>
      <c r="F67" s="157" t="n">
        <f aca="false">low_SIPA_income!I60</f>
        <v>127355.162995668</v>
      </c>
      <c r="G67" s="67" t="n">
        <f aca="false">E67-F67*0.7</f>
        <v>17967128.3285217</v>
      </c>
      <c r="H67" s="67"/>
      <c r="I67" s="67"/>
      <c r="J67" s="67" t="n">
        <f aca="false">G67*3.8235866717</f>
        <v>68698872.4056592</v>
      </c>
      <c r="K67" s="9"/>
      <c r="L67" s="67"/>
      <c r="M67" s="67" t="n">
        <f aca="false">F67*2.511711692</f>
        <v>319879.451932785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21341580.545896</v>
      </c>
      <c r="F68" s="157" t="n">
        <f aca="false">low_SIPA_income!I61</f>
        <v>132357.193116177</v>
      </c>
      <c r="G68" s="67" t="n">
        <f aca="false">E68-F68*0.7</f>
        <v>21248930.5107147</v>
      </c>
      <c r="H68" s="67"/>
      <c r="I68" s="67"/>
      <c r="J68" s="67" t="n">
        <f aca="false">G68*3.8235866717</f>
        <v>81247127.4886481</v>
      </c>
      <c r="K68" s="9"/>
      <c r="L68" s="67"/>
      <c r="M68" s="67" t="n">
        <f aca="false">F68*2.511711692</f>
        <v>332443.109470204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18117079.8527256</v>
      </c>
      <c r="F69" s="155" t="n">
        <f aca="false">low_SIPA_income!I62</f>
        <v>130157.678298269</v>
      </c>
      <c r="G69" s="8" t="n">
        <f aca="false">E69-F69*0.7</f>
        <v>18025969.4779168</v>
      </c>
      <c r="H69" s="8"/>
      <c r="I69" s="8"/>
      <c r="J69" s="8" t="n">
        <f aca="false">G69*3.8235866717</f>
        <v>68923856.6402337</v>
      </c>
      <c r="K69" s="6"/>
      <c r="L69" s="8"/>
      <c r="M69" s="8" t="n">
        <f aca="false">F69*2.511711692</f>
        <v>326918.562385337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21387730.8464776</v>
      </c>
      <c r="F70" s="157" t="n">
        <f aca="false">low_SIPA_income!I63</f>
        <v>130535.262671291</v>
      </c>
      <c r="G70" s="67" t="n">
        <f aca="false">E70-F70*0.7</f>
        <v>21296356.1626077</v>
      </c>
      <c r="H70" s="67"/>
      <c r="I70" s="67"/>
      <c r="J70" s="67" t="n">
        <f aca="false">G70*3.8235866717</f>
        <v>81428463.579123</v>
      </c>
      <c r="K70" s="9"/>
      <c r="L70" s="67"/>
      <c r="M70" s="67" t="n">
        <f aca="false">F70*2.511711692</f>
        <v>327866.945469773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18461907.1588888</v>
      </c>
      <c r="F71" s="157" t="n">
        <f aca="false">low_SIPA_income!I64</f>
        <v>131575.828267095</v>
      </c>
      <c r="G71" s="67" t="n">
        <f aca="false">E71-F71*0.7</f>
        <v>18369804.0791018</v>
      </c>
      <c r="H71" s="67"/>
      <c r="I71" s="67"/>
      <c r="J71" s="67" t="n">
        <f aca="false">G71*3.8235866717</f>
        <v>70238538.0385941</v>
      </c>
      <c r="K71" s="9"/>
      <c r="L71" s="67"/>
      <c r="M71" s="67" t="n">
        <f aca="false">F71*2.511711692</f>
        <v>330480.546243047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21776530.208946</v>
      </c>
      <c r="F72" s="157" t="n">
        <f aca="false">low_SIPA_income!I65</f>
        <v>134812.234272743</v>
      </c>
      <c r="G72" s="67" t="n">
        <f aca="false">E72-F72*0.7</f>
        <v>21682161.6449551</v>
      </c>
      <c r="H72" s="67"/>
      <c r="I72" s="67"/>
      <c r="J72" s="67" t="n">
        <f aca="false">G72*3.8235866717</f>
        <v>82903624.2792952</v>
      </c>
      <c r="K72" s="9"/>
      <c r="L72" s="67"/>
      <c r="M72" s="67" t="n">
        <f aca="false">F72*2.511711692</f>
        <v>338609.465047492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18498908.4287712</v>
      </c>
      <c r="F73" s="155" t="n">
        <f aca="false">low_SIPA_income!I66</f>
        <v>135212.012534462</v>
      </c>
      <c r="G73" s="8" t="n">
        <f aca="false">E73-F73*0.7</f>
        <v>18404260.0199971</v>
      </c>
      <c r="H73" s="8"/>
      <c r="I73" s="8"/>
      <c r="J73" s="8" t="n">
        <f aca="false">G73*3.8235866717</f>
        <v>70370283.314962</v>
      </c>
      <c r="K73" s="6"/>
      <c r="L73" s="8"/>
      <c r="M73" s="8" t="n">
        <f aca="false">F73*2.511711692</f>
        <v>339613.592781659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21734422.5624696</v>
      </c>
      <c r="F74" s="157" t="n">
        <f aca="false">low_SIPA_income!I67</f>
        <v>134477.828664962</v>
      </c>
      <c r="G74" s="67" t="n">
        <f aca="false">E74-F74*0.7</f>
        <v>21640288.0824041</v>
      </c>
      <c r="H74" s="67"/>
      <c r="I74" s="67"/>
      <c r="J74" s="67" t="n">
        <f aca="false">G74*3.8235866717</f>
        <v>82743517.0836288</v>
      </c>
      <c r="K74" s="9"/>
      <c r="L74" s="67"/>
      <c r="M74" s="67" t="n">
        <f aca="false">F74*2.511711692</f>
        <v>337769.534572558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18653370.0433512</v>
      </c>
      <c r="F75" s="157" t="n">
        <f aca="false">low_SIPA_income!I68</f>
        <v>137018.264255093</v>
      </c>
      <c r="G75" s="67" t="n">
        <f aca="false">E75-F75*0.7</f>
        <v>18557457.2583726</v>
      </c>
      <c r="H75" s="67"/>
      <c r="I75" s="67"/>
      <c r="J75" s="67" t="n">
        <f aca="false">G75*3.8235866717</f>
        <v>70956046.233756</v>
      </c>
      <c r="K75" s="9"/>
      <c r="L75" s="67"/>
      <c r="M75" s="67" t="n">
        <f aca="false">F75*2.511711692</f>
        <v>344150.376347063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22133638.8311857</v>
      </c>
      <c r="F76" s="157" t="n">
        <f aca="false">low_SIPA_income!I69</f>
        <v>137495.780000024</v>
      </c>
      <c r="G76" s="67" t="n">
        <f aca="false">E76-F76*0.7</f>
        <v>22037391.7851857</v>
      </c>
      <c r="H76" s="67"/>
      <c r="I76" s="67"/>
      <c r="J76" s="67" t="n">
        <f aca="false">G76*3.8235866717</f>
        <v>84261877.5088671</v>
      </c>
      <c r="K76" s="9"/>
      <c r="L76" s="67"/>
      <c r="M76" s="67" t="n">
        <f aca="false">F76*2.511711692</f>
        <v>345349.75822672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18819902.2036398</v>
      </c>
      <c r="F77" s="155" t="n">
        <f aca="false">low_SIPA_income!I70</f>
        <v>135402.160867354</v>
      </c>
      <c r="G77" s="8" t="n">
        <f aca="false">E77-F77*0.7</f>
        <v>18725120.6910327</v>
      </c>
      <c r="H77" s="8"/>
      <c r="I77" s="8"/>
      <c r="J77" s="8" t="n">
        <f aca="false">G77*3.8235866717</f>
        <v>71597121.9002064</v>
      </c>
      <c r="K77" s="6"/>
      <c r="L77" s="8"/>
      <c r="M77" s="8" t="n">
        <f aca="false">F77*2.511711692</f>
        <v>340091.190572598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22176510.7090817</v>
      </c>
      <c r="F78" s="157" t="n">
        <f aca="false">low_SIPA_income!I71</f>
        <v>138047.274406248</v>
      </c>
      <c r="G78" s="67" t="n">
        <f aca="false">E78-F78*0.7</f>
        <v>22079877.6169973</v>
      </c>
      <c r="H78" s="67"/>
      <c r="I78" s="67"/>
      <c r="J78" s="67" t="n">
        <f aca="false">G78*3.8235866717</f>
        <v>84424325.7691181</v>
      </c>
      <c r="K78" s="9"/>
      <c r="L78" s="67"/>
      <c r="M78" s="67" t="n">
        <f aca="false">F78*2.511711692</f>
        <v>346734.953174905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19023717.1720951</v>
      </c>
      <c r="F79" s="157" t="n">
        <f aca="false">low_SIPA_income!I72</f>
        <v>137778.30149376</v>
      </c>
      <c r="G79" s="67" t="n">
        <f aca="false">E79-F79*0.7</f>
        <v>18927272.3610495</v>
      </c>
      <c r="H79" s="67"/>
      <c r="I79" s="67"/>
      <c r="J79" s="67" t="n">
        <f aca="false">G79*3.8235866717</f>
        <v>72370066.3313445</v>
      </c>
      <c r="K79" s="9"/>
      <c r="L79" s="67"/>
      <c r="M79" s="67" t="n">
        <f aca="false">F79*2.511711692</f>
        <v>346059.370765778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22605299.6969176</v>
      </c>
      <c r="F80" s="157" t="n">
        <f aca="false">low_SIPA_income!I73</f>
        <v>132672.975315265</v>
      </c>
      <c r="G80" s="67" t="n">
        <f aca="false">E80-F80*0.7</f>
        <v>22512428.6141969</v>
      </c>
      <c r="H80" s="67"/>
      <c r="I80" s="67"/>
      <c r="J80" s="67" t="n">
        <f aca="false">G80*3.8235866717</f>
        <v>86078221.996841</v>
      </c>
      <c r="K80" s="9"/>
      <c r="L80" s="67"/>
      <c r="M80" s="67" t="n">
        <f aca="false">F80*2.511711692</f>
        <v>333236.263311778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19174011.1173115</v>
      </c>
      <c r="F81" s="155" t="n">
        <f aca="false">low_SIPA_income!I74</f>
        <v>132699.097191892</v>
      </c>
      <c r="G81" s="8" t="n">
        <f aca="false">E81-F81*0.7</f>
        <v>19081121.7492772</v>
      </c>
      <c r="H81" s="8"/>
      <c r="I81" s="8"/>
      <c r="J81" s="8" t="n">
        <f aca="false">G81*3.8235866717</f>
        <v>72958322.8016212</v>
      </c>
      <c r="K81" s="6"/>
      <c r="L81" s="8"/>
      <c r="M81" s="8" t="n">
        <f aca="false">F81*2.511711692</f>
        <v>333301.87393472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22481180.6321264</v>
      </c>
      <c r="F82" s="157" t="n">
        <f aca="false">low_SIPA_income!I75</f>
        <v>137873.793779291</v>
      </c>
      <c r="G82" s="67" t="n">
        <f aca="false">E82-F82*0.7</f>
        <v>22384668.9764809</v>
      </c>
      <c r="H82" s="67"/>
      <c r="I82" s="67"/>
      <c r="J82" s="67" t="n">
        <f aca="false">G82*3.8235866717</f>
        <v>85589721.9488888</v>
      </c>
      <c r="K82" s="9"/>
      <c r="L82" s="67"/>
      <c r="M82" s="67" t="n">
        <f aca="false">F82*2.511711692</f>
        <v>346299.219855842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19386953.8218895</v>
      </c>
      <c r="F83" s="157" t="n">
        <f aca="false">low_SIPA_income!I76</f>
        <v>141050.387802519</v>
      </c>
      <c r="G83" s="67" t="n">
        <f aca="false">E83-F83*0.7</f>
        <v>19288218.5504277</v>
      </c>
      <c r="H83" s="67"/>
      <c r="I83" s="67"/>
      <c r="J83" s="67" t="n">
        <f aca="false">G83*3.8235866717</f>
        <v>73750175.3702522</v>
      </c>
      <c r="K83" s="9"/>
      <c r="L83" s="67"/>
      <c r="M83" s="67" t="n">
        <f aca="false">F83*2.511711692</f>
        <v>354277.908204721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22875668.8805284</v>
      </c>
      <c r="F84" s="157" t="n">
        <f aca="false">low_SIPA_income!I77</f>
        <v>138643.356401354</v>
      </c>
      <c r="G84" s="67" t="n">
        <f aca="false">E84-F84*0.7</f>
        <v>22778618.5310475</v>
      </c>
      <c r="H84" s="67"/>
      <c r="I84" s="67"/>
      <c r="J84" s="67" t="n">
        <f aca="false">G84*3.8235866717</f>
        <v>87096022.2150517</v>
      </c>
      <c r="K84" s="9"/>
      <c r="L84" s="67"/>
      <c r="M84" s="67" t="n">
        <f aca="false">F84*2.511711692</f>
        <v>348232.139291404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19396245.8069723</v>
      </c>
      <c r="F85" s="155" t="n">
        <f aca="false">low_SIPA_income!I78</f>
        <v>143045.045654793</v>
      </c>
      <c r="G85" s="8" t="n">
        <f aca="false">E85-F85*0.7</f>
        <v>19296114.2750139</v>
      </c>
      <c r="H85" s="8"/>
      <c r="I85" s="8"/>
      <c r="J85" s="8" t="n">
        <f aca="false">G85*3.8235866717</f>
        <v>73780365.3575434</v>
      </c>
      <c r="K85" s="6"/>
      <c r="L85" s="8"/>
      <c r="M85" s="8" t="n">
        <f aca="false">F85*2.511711692</f>
        <v>359287.913653817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22888812.9064875</v>
      </c>
      <c r="F86" s="157" t="n">
        <f aca="false">low_SIPA_income!I79</f>
        <v>138539.683178319</v>
      </c>
      <c r="G86" s="67" t="n">
        <f aca="false">E86-F86*0.7</f>
        <v>22791835.1282627</v>
      </c>
      <c r="H86" s="67"/>
      <c r="I86" s="67"/>
      <c r="J86" s="67" t="n">
        <f aca="false">G86*3.8235866717</f>
        <v>87146557.020009</v>
      </c>
      <c r="K86" s="9"/>
      <c r="L86" s="67"/>
      <c r="M86" s="67" t="n">
        <f aca="false">F86*2.511711692</f>
        <v>347971.74204496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19651152.5946909</v>
      </c>
      <c r="F87" s="157" t="n">
        <f aca="false">low_SIPA_income!I80</f>
        <v>138678.500470911</v>
      </c>
      <c r="G87" s="67" t="n">
        <f aca="false">E87-F87*0.7</f>
        <v>19554077.6443613</v>
      </c>
      <c r="H87" s="67"/>
      <c r="I87" s="67"/>
      <c r="J87" s="67" t="n">
        <f aca="false">G87*3.8235866717</f>
        <v>74766710.6583666</v>
      </c>
      <c r="K87" s="9"/>
      <c r="L87" s="67"/>
      <c r="M87" s="67" t="n">
        <f aca="false">F87*2.511711692</f>
        <v>348320.411061815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23141672.9053465</v>
      </c>
      <c r="F88" s="157" t="n">
        <f aca="false">low_SIPA_income!I81</f>
        <v>146144.651660435</v>
      </c>
      <c r="G88" s="67" t="n">
        <f aca="false">E88-F88*0.7</f>
        <v>23039371.6491842</v>
      </c>
      <c r="H88" s="67"/>
      <c r="I88" s="67"/>
      <c r="J88" s="67" t="n">
        <f aca="false">G88*3.8235866717</f>
        <v>88093034.3621635</v>
      </c>
      <c r="K88" s="9"/>
      <c r="L88" s="67"/>
      <c r="M88" s="67" t="n">
        <f aca="false">F88*2.511711692</f>
        <v>367073.230298782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19615499.3535039</v>
      </c>
      <c r="F89" s="155" t="n">
        <f aca="false">low_SIPA_income!I82</f>
        <v>142679.700345648</v>
      </c>
      <c r="G89" s="8" t="n">
        <f aca="false">E89-F89*0.7</f>
        <v>19515623.5632619</v>
      </c>
      <c r="H89" s="8"/>
      <c r="I89" s="8"/>
      <c r="J89" s="8" t="n">
        <f aca="false">G89*3.8235866717</f>
        <v>74619678.1464029</v>
      </c>
      <c r="K89" s="6"/>
      <c r="L89" s="8"/>
      <c r="M89" s="8" t="n">
        <f aca="false">F89*2.511711692</f>
        <v>358370.27156922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22921925.910022</v>
      </c>
      <c r="F90" s="157" t="n">
        <f aca="false">low_SIPA_income!I83</f>
        <v>136430.699715463</v>
      </c>
      <c r="G90" s="67" t="n">
        <f aca="false">E90-F90*0.7</f>
        <v>22826424.4202212</v>
      </c>
      <c r="H90" s="67"/>
      <c r="I90" s="67"/>
      <c r="J90" s="67" t="n">
        <f aca="false">G90*3.8235866717</f>
        <v>87278812.1757251</v>
      </c>
      <c r="K90" s="9"/>
      <c r="L90" s="67"/>
      <c r="M90" s="67" t="n">
        <f aca="false">F90*2.511711692</f>
        <v>342674.58362307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19802652.1334235</v>
      </c>
      <c r="F91" s="157" t="n">
        <f aca="false">low_SIPA_income!I84</f>
        <v>131964.49485652</v>
      </c>
      <c r="G91" s="67" t="n">
        <f aca="false">E91-F91*0.7</f>
        <v>19710276.9870239</v>
      </c>
      <c r="H91" s="67"/>
      <c r="I91" s="67"/>
      <c r="J91" s="67" t="n">
        <f aca="false">G91*3.8235866717</f>
        <v>75363952.3831</v>
      </c>
      <c r="K91" s="9"/>
      <c r="L91" s="67"/>
      <c r="M91" s="67" t="n">
        <f aca="false">F91*2.511711692</f>
        <v>331456.764659995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23409046.9572403</v>
      </c>
      <c r="F92" s="157" t="n">
        <f aca="false">low_SIPA_income!I85</f>
        <v>136679.961254198</v>
      </c>
      <c r="G92" s="67" t="n">
        <f aca="false">E92-F92*0.7</f>
        <v>23313370.9843624</v>
      </c>
      <c r="H92" s="67"/>
      <c r="I92" s="67"/>
      <c r="J92" s="67" t="n">
        <f aca="false">G92*3.8235866717</f>
        <v>89140694.5682054</v>
      </c>
      <c r="K92" s="9"/>
      <c r="L92" s="67"/>
      <c r="M92" s="67" t="n">
        <f aca="false">F92*2.511711692</f>
        <v>343300.656744276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19851343.8635142</v>
      </c>
      <c r="F93" s="155" t="n">
        <f aca="false">low_SIPA_income!I86</f>
        <v>136289.891751467</v>
      </c>
      <c r="G93" s="8" t="n">
        <f aca="false">E93-F93*0.7</f>
        <v>19755940.9392882</v>
      </c>
      <c r="H93" s="8"/>
      <c r="I93" s="8"/>
      <c r="J93" s="8" t="n">
        <f aca="false">G93*3.8235866717</f>
        <v>75538552.4623546</v>
      </c>
      <c r="K93" s="6"/>
      <c r="L93" s="8"/>
      <c r="M93" s="8" t="n">
        <f aca="false">F93*2.511711692</f>
        <v>342320.914613574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23231700.6276435</v>
      </c>
      <c r="F94" s="157" t="n">
        <f aca="false">low_SIPA_income!I87</f>
        <v>143432.960706771</v>
      </c>
      <c r="G94" s="67" t="n">
        <f aca="false">E94-F94*0.7</f>
        <v>23131297.5551488</v>
      </c>
      <c r="H94" s="67"/>
      <c r="I94" s="67"/>
      <c r="J94" s="67" t="n">
        <f aca="false">G94*3.8235866717</f>
        <v>88444521.0309936</v>
      </c>
      <c r="K94" s="9"/>
      <c r="L94" s="67"/>
      <c r="M94" s="67" t="n">
        <f aca="false">F94*2.511711692</f>
        <v>360262.244425373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20161980.4537853</v>
      </c>
      <c r="F95" s="157" t="n">
        <f aca="false">low_SIPA_income!I88</f>
        <v>141916.655186763</v>
      </c>
      <c r="G95" s="67" t="n">
        <f aca="false">E95-F95*0.7</f>
        <v>20062638.7951546</v>
      </c>
      <c r="H95" s="67"/>
      <c r="I95" s="67"/>
      <c r="J95" s="67" t="n">
        <f aca="false">G95*3.8235866717</f>
        <v>76711238.2962844</v>
      </c>
      <c r="K95" s="9"/>
      <c r="L95" s="67"/>
      <c r="M95" s="67" t="n">
        <f aca="false">F95*2.511711692</f>
        <v>356453.722122125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23955809.486124</v>
      </c>
      <c r="F96" s="157" t="n">
        <f aca="false">low_SIPA_income!I89</f>
        <v>135253.649927695</v>
      </c>
      <c r="G96" s="67" t="n">
        <f aca="false">E96-F96*0.7</f>
        <v>23861131.9311746</v>
      </c>
      <c r="H96" s="67"/>
      <c r="I96" s="67"/>
      <c r="J96" s="67" t="n">
        <f aca="false">G96*3.8235866717</f>
        <v>91235106.0237145</v>
      </c>
      <c r="K96" s="9"/>
      <c r="L96" s="67"/>
      <c r="M96" s="67" t="n">
        <f aca="false">F96*2.511711692</f>
        <v>339718.173909066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20114587.0529564</v>
      </c>
      <c r="F97" s="155" t="n">
        <f aca="false">low_SIPA_income!I90</f>
        <v>140122.647917549</v>
      </c>
      <c r="G97" s="8" t="n">
        <f aca="false">E97-F97*0.7</f>
        <v>20016501.1994141</v>
      </c>
      <c r="H97" s="8"/>
      <c r="I97" s="8"/>
      <c r="J97" s="8" t="n">
        <f aca="false">G97*3.8235866717</f>
        <v>76534827.2001469</v>
      </c>
      <c r="K97" s="6"/>
      <c r="L97" s="8"/>
      <c r="M97" s="8" t="n">
        <f aca="false">F97*2.511711692</f>
        <v>351947.693088507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23522949.2906516</v>
      </c>
      <c r="F98" s="157" t="n">
        <f aca="false">low_SIPA_income!I91</f>
        <v>143722.999811318</v>
      </c>
      <c r="G98" s="67" t="n">
        <f aca="false">E98-F98*0.7</f>
        <v>23422343.1907837</v>
      </c>
      <c r="H98" s="67"/>
      <c r="I98" s="67"/>
      <c r="J98" s="67" t="n">
        <f aca="false">G98*3.8235866717</f>
        <v>89557359.2442637</v>
      </c>
      <c r="K98" s="9"/>
      <c r="L98" s="67"/>
      <c r="M98" s="67" t="n">
        <f aca="false">F98*2.511711692</f>
        <v>360990.739035401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20366676.7993405</v>
      </c>
      <c r="F99" s="157" t="n">
        <f aca="false">low_SIPA_income!I92</f>
        <v>142675.220545861</v>
      </c>
      <c r="G99" s="67" t="n">
        <f aca="false">E99-F99*0.7</f>
        <v>20266804.1449584</v>
      </c>
      <c r="H99" s="67"/>
      <c r="I99" s="67"/>
      <c r="J99" s="67" t="n">
        <f aca="false">G99*3.8235866717</f>
        <v>77491882.2066173</v>
      </c>
      <c r="K99" s="9"/>
      <c r="L99" s="67"/>
      <c r="M99" s="67" t="n">
        <f aca="false">F99*2.511711692</f>
        <v>358359.019603718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24029178.2093943</v>
      </c>
      <c r="F100" s="157" t="n">
        <f aca="false">low_SIPA_income!I93</f>
        <v>139787.362086034</v>
      </c>
      <c r="G100" s="67" t="n">
        <f aca="false">E100-F100*0.7</f>
        <v>23931327.0559341</v>
      </c>
      <c r="H100" s="67"/>
      <c r="I100" s="67"/>
      <c r="J100" s="67" t="n">
        <f aca="false">G100*3.8235866717</f>
        <v>91503503.1671631</v>
      </c>
      <c r="K100" s="9"/>
      <c r="L100" s="67"/>
      <c r="M100" s="67" t="n">
        <f aca="false">F100*2.511711692</f>
        <v>351105.551745329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20384522.9259602</v>
      </c>
      <c r="F101" s="155" t="n">
        <f aca="false">low_SIPA_income!I94</f>
        <v>142203.750923419</v>
      </c>
      <c r="G101" s="8" t="n">
        <f aca="false">E101-F101*0.7</f>
        <v>20284980.3003138</v>
      </c>
      <c r="H101" s="8"/>
      <c r="I101" s="8"/>
      <c r="J101" s="8" t="n">
        <f aca="false">G101*3.8235866717</f>
        <v>77561380.3119769</v>
      </c>
      <c r="K101" s="6"/>
      <c r="L101" s="8"/>
      <c r="M101" s="8" t="n">
        <f aca="false">F101*2.511711692</f>
        <v>357174.823840607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24099412.9965666</v>
      </c>
      <c r="F102" s="157" t="n">
        <f aca="false">low_SIPA_income!I95</f>
        <v>139917.198455782</v>
      </c>
      <c r="G102" s="67" t="n">
        <f aca="false">E102-F102*0.7</f>
        <v>24001470.9576476</v>
      </c>
      <c r="H102" s="67"/>
      <c r="I102" s="67"/>
      <c r="J102" s="67" t="n">
        <f aca="false">G102*3.8235866717</f>
        <v>91771704.4548558</v>
      </c>
      <c r="K102" s="9"/>
      <c r="L102" s="67"/>
      <c r="M102" s="67" t="n">
        <f aca="false">F102*2.511711692</f>
        <v>351431.663273272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20409945.4482214</v>
      </c>
      <c r="F103" s="157" t="n">
        <f aca="false">low_SIPA_income!I96</f>
        <v>148869.561331452</v>
      </c>
      <c r="G103" s="67" t="n">
        <f aca="false">E103-F103*0.7</f>
        <v>20305736.7552894</v>
      </c>
      <c r="H103" s="67"/>
      <c r="I103" s="67"/>
      <c r="J103" s="67" t="n">
        <f aca="false">G103*3.8235866717</f>
        <v>77640744.4165733</v>
      </c>
      <c r="K103" s="9"/>
      <c r="L103" s="67"/>
      <c r="M103" s="67" t="n">
        <f aca="false">F103*2.511711692</f>
        <v>373917.417779119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24005201.2140058</v>
      </c>
      <c r="F104" s="157" t="n">
        <f aca="false">low_SIPA_income!I97</f>
        <v>147177.079763207</v>
      </c>
      <c r="G104" s="67" t="n">
        <f aca="false">E104-F104*0.7</f>
        <v>23902177.2581716</v>
      </c>
      <c r="H104" s="67"/>
      <c r="I104" s="67"/>
      <c r="J104" s="67" t="n">
        <f aca="false">G104*3.8235866717</f>
        <v>91392046.3889556</v>
      </c>
      <c r="K104" s="9"/>
      <c r="L104" s="67"/>
      <c r="M104" s="67" t="n">
        <f aca="false">F104*2.511711692</f>
        <v>369666.392035664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20407520.1667431</v>
      </c>
      <c r="F105" s="155" t="n">
        <f aca="false">low_SIPA_income!I98</f>
        <v>146083.203822506</v>
      </c>
      <c r="G105" s="8" t="n">
        <f aca="false">E105-F105*0.7</f>
        <v>20305261.9240673</v>
      </c>
      <c r="H105" s="8"/>
      <c r="I105" s="8"/>
      <c r="J105" s="8" t="n">
        <f aca="false">G105*3.8235866717</f>
        <v>77638928.8582414</v>
      </c>
      <c r="K105" s="6"/>
      <c r="L105" s="8"/>
      <c r="M105" s="8" t="n">
        <f aca="false">F105*2.511711692</f>
        <v>366918.891045807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23993800.7442861</v>
      </c>
      <c r="F106" s="157" t="n">
        <f aca="false">low_SIPA_income!I99</f>
        <v>145442.631583869</v>
      </c>
      <c r="G106" s="67" t="n">
        <f aca="false">E106-F106*0.7</f>
        <v>23891990.9021774</v>
      </c>
      <c r="H106" s="67"/>
      <c r="I106" s="67"/>
      <c r="J106" s="67" t="n">
        <f aca="false">G106*3.8235866717</f>
        <v>91353097.9739431</v>
      </c>
      <c r="K106" s="9"/>
      <c r="L106" s="67"/>
      <c r="M106" s="67" t="n">
        <f aca="false">F106*2.511711692</f>
        <v>365309.958264452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20669950.2542055</v>
      </c>
      <c r="F107" s="157" t="n">
        <f aca="false">low_SIPA_income!I100</f>
        <v>145009.76921125</v>
      </c>
      <c r="G107" s="67" t="n">
        <f aca="false">E107-F107*0.7</f>
        <v>20568443.4157576</v>
      </c>
      <c r="H107" s="67"/>
      <c r="I107" s="67"/>
      <c r="J107" s="67" t="n">
        <f aca="false">G107*3.8235866717</f>
        <v>78645226.1021065</v>
      </c>
      <c r="K107" s="9"/>
      <c r="L107" s="67"/>
      <c r="M107" s="67" t="n">
        <f aca="false">F107*2.511711692</f>
        <v>364222.732782118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24317910.1403872</v>
      </c>
      <c r="F108" s="157" t="n">
        <f aca="false">low_SIPA_income!I101</f>
        <v>145372.027368392</v>
      </c>
      <c r="G108" s="67" t="n">
        <f aca="false">E108-F108*0.7</f>
        <v>24216149.7212293</v>
      </c>
      <c r="H108" s="67"/>
      <c r="I108" s="67"/>
      <c r="J108" s="67" t="n">
        <f aca="false">G108*3.8235866717</f>
        <v>92592547.3139841</v>
      </c>
      <c r="K108" s="9"/>
      <c r="L108" s="67"/>
      <c r="M108" s="67" t="n">
        <f aca="false">F108*2.511711692</f>
        <v>365132.620830934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20570823.7620728</v>
      </c>
      <c r="F109" s="155" t="n">
        <f aca="false">low_SIPA_income!I102</f>
        <v>148939.64850917</v>
      </c>
      <c r="G109" s="8" t="n">
        <f aca="false">E109-F109*0.7</f>
        <v>20466566.0081164</v>
      </c>
      <c r="H109" s="8"/>
      <c r="I109" s="8"/>
      <c r="J109" s="8" t="n">
        <f aca="false">G109*3.8235866717</f>
        <v>78255689.0041021</v>
      </c>
      <c r="K109" s="6"/>
      <c r="L109" s="8"/>
      <c r="M109" s="8" t="n">
        <f aca="false">F109*2.511711692</f>
        <v>374093.456562853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24001636.782355</v>
      </c>
      <c r="F110" s="157" t="n">
        <f aca="false">low_SIPA_income!I103</f>
        <v>145972.304532815</v>
      </c>
      <c r="G110" s="67" t="n">
        <f aca="false">E110-F110*0.7</f>
        <v>23899456.169182</v>
      </c>
      <c r="H110" s="67"/>
      <c r="I110" s="67"/>
      <c r="J110" s="67" t="n">
        <f aca="false">G110*3.8235866717</f>
        <v>91381642.0693627</v>
      </c>
      <c r="K110" s="9"/>
      <c r="L110" s="67"/>
      <c r="M110" s="67" t="n">
        <f aca="false">F110*2.511711692</f>
        <v>366640.344003256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20762284.5409658</v>
      </c>
      <c r="F111" s="157" t="n">
        <f aca="false">low_SIPA_income!I104</f>
        <v>145276.771397086</v>
      </c>
      <c r="G111" s="67" t="n">
        <f aca="false">E111-F111*0.7</f>
        <v>20660590.8009878</v>
      </c>
      <c r="H111" s="67"/>
      <c r="I111" s="67"/>
      <c r="J111" s="67" t="n">
        <f aca="false">G111*3.8235866717</f>
        <v>78997559.6161047</v>
      </c>
      <c r="K111" s="9"/>
      <c r="L111" s="67"/>
      <c r="M111" s="67" t="n">
        <f aca="false">F111*2.511711692</f>
        <v>364893.365294072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24396317.6800618</v>
      </c>
      <c r="F112" s="157" t="n">
        <f aca="false">low_SIPA_income!I105</f>
        <v>144033.044011205</v>
      </c>
      <c r="G112" s="67" t="n">
        <f aca="false">E112-F112*0.7</f>
        <v>24295494.549254</v>
      </c>
      <c r="H112" s="67"/>
      <c r="I112" s="67"/>
      <c r="J112" s="67" t="n">
        <f aca="false">G112*3.8235866717</f>
        <v>92895929.1408874</v>
      </c>
      <c r="K112" s="9"/>
      <c r="L112" s="67"/>
      <c r="M112" s="67" t="n">
        <f aca="false">F112*2.511711692</f>
        <v>361769.480677294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65" zoomScaleNormal="65" zoomScalePageLayoutView="100" workbookViewId="0">
      <selection pane="topLeft" activeCell="E9" activeCellId="0" sqref="E9"/>
    </sheetView>
  </sheetViews>
  <sheetFormatPr defaultColWidth="9.183593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207</v>
      </c>
      <c r="F1" s="162" t="s">
        <v>208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209</v>
      </c>
      <c r="B2" s="142" t="s">
        <v>179</v>
      </c>
      <c r="C2" s="142" t="s">
        <v>180</v>
      </c>
      <c r="D2" s="142" t="s">
        <v>210</v>
      </c>
      <c r="E2" s="144" t="s">
        <v>211</v>
      </c>
      <c r="F2" s="144" t="s">
        <v>212</v>
      </c>
      <c r="G2" s="142" t="s">
        <v>213</v>
      </c>
      <c r="H2" s="142" t="s">
        <v>214</v>
      </c>
      <c r="I2" s="142" t="s">
        <v>215</v>
      </c>
      <c r="J2" s="142" t="s">
        <v>216</v>
      </c>
      <c r="K2" s="142" t="s">
        <v>217</v>
      </c>
      <c r="L2" s="142" t="s">
        <v>218</v>
      </c>
      <c r="M2" s="145" t="s">
        <v>219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220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18004034.2271816</v>
      </c>
      <c r="F9" s="155" t="n">
        <f aca="false">high_SIPA_income!I2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22160667.1184206</v>
      </c>
      <c r="F10" s="157" t="n">
        <f aca="false">high_SIPA_income!I3</f>
        <v>151084.142402353</v>
      </c>
      <c r="G10" s="67" t="n">
        <f aca="false">E10-F10*0.7</f>
        <v>22054908.218739</v>
      </c>
      <c r="H10" s="67" t="s">
        <v>221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221</v>
      </c>
      <c r="L10" s="168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20241475.2040363</v>
      </c>
      <c r="F11" s="157" t="n">
        <f aca="false">high_SIPA_income!I4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76995316.5982303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23722644.8086565</v>
      </c>
      <c r="F12" s="157" t="n">
        <f aca="false">high_SIPA_income!I5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222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19331318.9269655</v>
      </c>
      <c r="F13" s="155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22042352.8766765</v>
      </c>
      <c r="F14" s="157" t="n">
        <f aca="false">high_SIPA_income!I7</f>
        <v>141764.810127232</v>
      </c>
      <c r="G14" s="67" t="n">
        <f aca="false">E14-F14*0.7</f>
        <v>21943117.5095874</v>
      </c>
      <c r="H14" s="67" t="n">
        <v>78650764</v>
      </c>
      <c r="I14" s="67"/>
      <c r="J14" s="67" t="n">
        <f aca="false">G14*3.8235866717</f>
        <v>83901411.6452054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19232651.4142766</v>
      </c>
      <c r="F15" s="157" t="n">
        <f aca="false">high_SIPA_income!I8</f>
        <v>144189.0349691</v>
      </c>
      <c r="G15" s="67" t="n">
        <f aca="false">E15-F15*0.7</f>
        <v>19131719.0897982</v>
      </c>
      <c r="H15" s="67" t="n">
        <v>72210474</v>
      </c>
      <c r="I15" s="67"/>
      <c r="J15" s="67" t="n">
        <f aca="false">G15*3.8235866717</f>
        <v>73151786.118461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22573512.1008919</v>
      </c>
      <c r="F16" s="157" t="n">
        <f aca="false">high_SIPA_income!I9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19517575.3041269</v>
      </c>
      <c r="F17" s="155" t="n">
        <f aca="false">high_SIPA_income!I10</f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23345722.4547066</v>
      </c>
      <c r="F18" s="157" t="n">
        <f aca="false">high_SIPA_income!I11</f>
        <v>131002.673091904</v>
      </c>
      <c r="G18" s="67" t="n">
        <f aca="false">E18-F18*0.7</f>
        <v>23254020.5835423</v>
      </c>
      <c r="H18" s="67" t="n">
        <v>80479757</v>
      </c>
      <c r="I18" s="67"/>
      <c r="J18" s="67" t="n">
        <f aca="false">G18*3.8235866717</f>
        <v>88913763.1666697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20685758.7576831</v>
      </c>
      <c r="F19" s="157" t="n">
        <f aca="false">high_SIPA_income!I12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24447912.8962081</v>
      </c>
      <c r="F20" s="157" t="n">
        <f aca="false">high_SIPA_income!I13</f>
        <v>143698.094559182</v>
      </c>
      <c r="G20" s="67" t="n">
        <f aca="false">E20-F20*0.7</f>
        <v>24347324.2300167</v>
      </c>
      <c r="H20" s="67" t="n">
        <v>82408987.5633976</v>
      </c>
      <c r="I20" s="67"/>
      <c r="J20" s="67" t="n">
        <f aca="false">G20*3.8235866717</f>
        <v>93094104.4174502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19429037.4839305</v>
      </c>
      <c r="F21" s="155" t="n">
        <f aca="false">high_SIPA_income!I14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73942133.2250189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22132191.5725256</v>
      </c>
      <c r="F22" s="157" t="n">
        <f aca="false">high_SIPA_income!I15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18151237.9898472</v>
      </c>
      <c r="F23" s="157" t="n">
        <f aca="false">high_SIPA_income!I16</f>
        <v>112437.805475858</v>
      </c>
      <c r="G23" s="67" t="n">
        <f aca="false">E23-F23*0.7</f>
        <v>18072531.5260141</v>
      </c>
      <c r="H23" s="67"/>
      <c r="I23" s="67"/>
      <c r="J23" s="67" t="n">
        <f aca="false">G23*3.8235866717</f>
        <v>69101890.6667456</v>
      </c>
      <c r="K23" s="9"/>
      <c r="L23" s="67"/>
      <c r="M23" s="67" t="n">
        <f aca="false">F23*2.511711692</f>
        <v>282411.350636534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19874004.807508</v>
      </c>
      <c r="F24" s="157" t="n">
        <f aca="false">high_SIPA_income!I17</f>
        <v>111506.752176317</v>
      </c>
      <c r="G24" s="67" t="n">
        <f aca="false">E24-F24*0.7</f>
        <v>19795950.0809846</v>
      </c>
      <c r="H24" s="67"/>
      <c r="I24" s="67"/>
      <c r="J24" s="67" t="n">
        <f aca="false">G24*3.8235866717</f>
        <v>75691530.8832912</v>
      </c>
      <c r="K24" s="9"/>
      <c r="L24" s="67"/>
      <c r="M24" s="67" t="n">
        <f aca="false">F24*2.511711692</f>
        <v>280072.813178202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15851828.6690586</v>
      </c>
      <c r="F25" s="155" t="n">
        <f aca="false">high_SIPA_income!I18</f>
        <v>110880.502040839</v>
      </c>
      <c r="G25" s="8" t="n">
        <f aca="false">E25-F25*0.7</f>
        <v>15774212.31763</v>
      </c>
      <c r="H25" s="8"/>
      <c r="I25" s="8"/>
      <c r="J25" s="8" t="n">
        <f aca="false">G25*3.8235866717</f>
        <v>60314067.9742561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18791871.0500234</v>
      </c>
      <c r="F26" s="157" t="n">
        <f aca="false">high_SIPA_income!I19</f>
        <v>107138.286006879</v>
      </c>
      <c r="G26" s="67" t="n">
        <f aca="false">E26-F26*0.7</f>
        <v>18716874.2498186</v>
      </c>
      <c r="H26" s="67" t="n">
        <v>1000</v>
      </c>
      <c r="I26" s="67"/>
      <c r="J26" s="67" t="n">
        <f aca="false">G26*3.8235866717</f>
        <v>71565590.9174913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15872782.2042066</v>
      </c>
      <c r="F27" s="157" t="n">
        <f aca="false">high_SIPA_income!I20</f>
        <v>108417.698425432</v>
      </c>
      <c r="G27" s="67" t="n">
        <f aca="false">E27-F27*0.7</f>
        <v>15796889.8153088</v>
      </c>
      <c r="H27" s="67"/>
      <c r="I27" s="67"/>
      <c r="J27" s="67" t="n">
        <f aca="false">G27*3.8235866717</f>
        <v>60400777.3521282</v>
      </c>
      <c r="K27" s="9"/>
      <c r="L27" s="67"/>
      <c r="M27" s="67" t="n">
        <f aca="false">F27*2.511711692</f>
        <v>272314.000754888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17890601.132799</v>
      </c>
      <c r="F28" s="157" t="n">
        <f aca="false">high_SIPA_income!I21</f>
        <v>110746.114118815</v>
      </c>
      <c r="G28" s="67" t="n">
        <f aca="false">E28-F28*0.7</f>
        <v>17813078.8529158</v>
      </c>
      <c r="H28" s="67"/>
      <c r="I28" s="67"/>
      <c r="J28" s="67" t="n">
        <f aca="false">G28*3.8235866717</f>
        <v>68109850.8839501</v>
      </c>
      <c r="K28" s="9"/>
      <c r="L28" s="67"/>
      <c r="M28" s="67" t="n">
        <f aca="false">F28*2.511711692</f>
        <v>278162.309675794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14971598.0039489</v>
      </c>
      <c r="F29" s="155" t="n">
        <f aca="false">high_SIPA_income!I22</f>
        <v>115740.880698923</v>
      </c>
      <c r="G29" s="8" t="n">
        <f aca="false">E29-F29*0.7</f>
        <v>14890579.3874597</v>
      </c>
      <c r="H29" s="8"/>
      <c r="I29" s="8"/>
      <c r="J29" s="8" t="n">
        <f aca="false">G29*3.8235866717</f>
        <v>56935420.8797815</v>
      </c>
      <c r="K29" s="6"/>
      <c r="L29" s="8"/>
      <c r="M29" s="8" t="n">
        <f aca="false">F29*2.511711692</f>
        <v>290707.723293862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17174239.2094774</v>
      </c>
      <c r="F30" s="157" t="n">
        <f aca="false">high_SIPA_income!I23</f>
        <v>91603.4623363684</v>
      </c>
      <c r="G30" s="67" t="n">
        <f aca="false">E30-F30*0.7</f>
        <v>17110116.7858419</v>
      </c>
      <c r="H30" s="67"/>
      <c r="I30" s="67"/>
      <c r="J30" s="67" t="n">
        <f aca="false">G30*3.8235866717</f>
        <v>65422014.4935757</v>
      </c>
      <c r="K30" s="9"/>
      <c r="L30" s="67"/>
      <c r="M30" s="67" t="n">
        <f aca="false">F30*2.511711692</f>
        <v>230081.487377938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14265949.3711793</v>
      </c>
      <c r="F31" s="157" t="n">
        <f aca="false">high_SIPA_income!I24</f>
        <v>86870.654939651</v>
      </c>
      <c r="G31" s="67" t="n">
        <f aca="false">E31-F31*0.7</f>
        <v>14205139.9127215</v>
      </c>
      <c r="H31" s="67"/>
      <c r="I31" s="67"/>
      <c r="J31" s="67" t="n">
        <f aca="false">G31*3.8235866717</f>
        <v>54314583.6399158</v>
      </c>
      <c r="K31" s="9"/>
      <c r="L31" s="67"/>
      <c r="M31" s="67" t="n">
        <f aca="false">F31*2.511711692</f>
        <v>218194.039703619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16984651.7392844</v>
      </c>
      <c r="F32" s="157" t="n">
        <f aca="false">high_SIPA_income!I25</f>
        <v>92930.0807766064</v>
      </c>
      <c r="G32" s="67" t="n">
        <f aca="false">E32-F32*0.7</f>
        <v>16919600.6827408</v>
      </c>
      <c r="H32" s="67"/>
      <c r="I32" s="67"/>
      <c r="J32" s="67" t="n">
        <f aca="false">G32*3.8235866717</f>
        <v>64693559.6610139</v>
      </c>
      <c r="K32" s="9"/>
      <c r="L32" s="67"/>
      <c r="M32" s="67" t="n">
        <f aca="false">F32*2.511711692</f>
        <v>233413.570425107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14127844.213428</v>
      </c>
      <c r="F33" s="155" t="n">
        <f aca="false">high_SIPA_income!I26</f>
        <v>98217.759525117</v>
      </c>
      <c r="G33" s="8" t="n">
        <f aca="false">E33-F33*0.7</f>
        <v>14059091.7817604</v>
      </c>
      <c r="H33" s="8"/>
      <c r="I33" s="8"/>
      <c r="J33" s="8" t="n">
        <f aca="false">G33*3.8235866717</f>
        <v>53756155.9529462</v>
      </c>
      <c r="K33" s="6"/>
      <c r="L33" s="8"/>
      <c r="M33" s="8" t="n">
        <f aca="false">F33*2.511711692</f>
        <v>246694.694961281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17570543.6139203</v>
      </c>
      <c r="F34" s="157" t="n">
        <f aca="false">high_SIPA_income!I27</f>
        <v>101608.031389556</v>
      </c>
      <c r="G34" s="67" t="n">
        <f aca="false">E34-F34*0.7</f>
        <v>17499417.9919476</v>
      </c>
      <c r="H34" s="67"/>
      <c r="I34" s="67"/>
      <c r="J34" s="67" t="n">
        <f aca="false">G34*3.8235866717</f>
        <v>66910541.3965181</v>
      </c>
      <c r="K34" s="9"/>
      <c r="L34" s="67"/>
      <c r="M34" s="67" t="n">
        <f aca="false">F34*2.511711692</f>
        <v>255210.080442251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15680649.6617813</v>
      </c>
      <c r="F35" s="157" t="n">
        <f aca="false">high_SIPA_income!I28</f>
        <v>110984.644041226</v>
      </c>
      <c r="G35" s="67" t="n">
        <f aca="false">E35-F35*0.7</f>
        <v>15602960.4109524</v>
      </c>
      <c r="H35" s="67"/>
      <c r="I35" s="67"/>
      <c r="J35" s="67" t="n">
        <f aca="false">G35*3.8235866717</f>
        <v>59659271.4663805</v>
      </c>
      <c r="K35" s="9"/>
      <c r="L35" s="67"/>
      <c r="M35" s="67" t="n">
        <f aca="false">F35*2.511711692</f>
        <v>278761.428070805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19504942.8984036</v>
      </c>
      <c r="F36" s="157" t="n">
        <f aca="false">high_SIPA_income!I29</f>
        <v>117330.50975687</v>
      </c>
      <c r="G36" s="67" t="n">
        <f aca="false">E36-F36*0.7</f>
        <v>19422811.5415738</v>
      </c>
      <c r="H36" s="67"/>
      <c r="I36" s="67"/>
      <c r="J36" s="67" t="n">
        <f aca="false">G36*3.8235866717</f>
        <v>74264803.3373025</v>
      </c>
      <c r="K36" s="9"/>
      <c r="L36" s="67"/>
      <c r="M36" s="67" t="n">
        <f aca="false">F36*2.511711692</f>
        <v>294700.41318465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15883365.304087</v>
      </c>
      <c r="F37" s="155" t="n">
        <f aca="false">high_SIPA_income!I30</f>
        <v>119272.96999957</v>
      </c>
      <c r="G37" s="8" t="n">
        <f aca="false">E37-F37*0.7</f>
        <v>15799874.2250873</v>
      </c>
      <c r="H37" s="8"/>
      <c r="I37" s="8"/>
      <c r="J37" s="8" t="n">
        <f aca="false">G37*3.8235866717</f>
        <v>60412188.5015802</v>
      </c>
      <c r="K37" s="6"/>
      <c r="L37" s="8"/>
      <c r="M37" s="8" t="n">
        <f aca="false">F37*2.511711692</f>
        <v>299579.313287485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19235663.2513939</v>
      </c>
      <c r="F38" s="157" t="n">
        <f aca="false">high_SIPA_income!I31</f>
        <v>120280.602277902</v>
      </c>
      <c r="G38" s="67" t="n">
        <f aca="false">E38-F38*0.7</f>
        <v>19151466.8297994</v>
      </c>
      <c r="H38" s="67"/>
      <c r="I38" s="67"/>
      <c r="J38" s="67" t="n">
        <f aca="false">G38*3.8235866717</f>
        <v>73227293.3139255</v>
      </c>
      <c r="K38" s="9"/>
      <c r="L38" s="67"/>
      <c r="M38" s="67" t="n">
        <f aca="false">F38*2.511711692</f>
        <v>302110.195062208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17025966.4992678</v>
      </c>
      <c r="F39" s="157" t="n">
        <f aca="false">high_SIPA_income!I32</f>
        <v>118265.707465167</v>
      </c>
      <c r="G39" s="67" t="n">
        <f aca="false">E39-F39*0.7</f>
        <v>16943180.5040422</v>
      </c>
      <c r="H39" s="67"/>
      <c r="I39" s="67"/>
      <c r="J39" s="67" t="n">
        <f aca="false">G39*3.8235866717</f>
        <v>64783719.151463</v>
      </c>
      <c r="K39" s="9"/>
      <c r="L39" s="67"/>
      <c r="M39" s="67" t="n">
        <f aca="false">F39*2.511711692</f>
        <v>297049.360202912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20322118.1740254</v>
      </c>
      <c r="F40" s="157" t="n">
        <f aca="false">high_SIPA_income!I33</f>
        <v>125141.152421504</v>
      </c>
      <c r="G40" s="67" t="n">
        <f aca="false">E40-F40*0.7</f>
        <v>20234519.3673303</v>
      </c>
      <c r="H40" s="67"/>
      <c r="I40" s="67"/>
      <c r="J40" s="67" t="n">
        <f aca="false">G40*3.8235866717</f>
        <v>77368438.5611799</v>
      </c>
      <c r="K40" s="9"/>
      <c r="L40" s="67"/>
      <c r="M40" s="67" t="n">
        <f aca="false">F40*2.511711692</f>
        <v>314318.495687446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17153049.7310683</v>
      </c>
      <c r="F41" s="155" t="n">
        <f aca="false">high_SIPA_income!I34</f>
        <v>127121.2041505</v>
      </c>
      <c r="G41" s="8" t="n">
        <f aca="false">E41-F41*0.7</f>
        <v>17064064.8881629</v>
      </c>
      <c r="H41" s="8"/>
      <c r="I41" s="8"/>
      <c r="J41" s="8" t="n">
        <f aca="false">G41*3.8235866717</f>
        <v>65245931.0714038</v>
      </c>
      <c r="K41" s="6"/>
      <c r="L41" s="8"/>
      <c r="M41" s="8" t="n">
        <f aca="false">F41*2.511711692</f>
        <v>319291.81476593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20611242.8595569</v>
      </c>
      <c r="F42" s="157" t="n">
        <f aca="false">high_SIPA_income!I35</f>
        <v>127114.74626057</v>
      </c>
      <c r="G42" s="67" t="n">
        <f aca="false">E42-F42*0.7</f>
        <v>20522262.5371745</v>
      </c>
      <c r="H42" s="67"/>
      <c r="I42" s="67"/>
      <c r="J42" s="67" t="n">
        <f aca="false">G42*3.8235866717</f>
        <v>78468649.5102686</v>
      </c>
      <c r="K42" s="9"/>
      <c r="L42" s="67"/>
      <c r="M42" s="67" t="n">
        <f aca="false">F42*2.511711692</f>
        <v>319275.594408287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17898634.833565</v>
      </c>
      <c r="F43" s="157" t="n">
        <f aca="false">high_SIPA_income!I36</f>
        <v>129035.437506908</v>
      </c>
      <c r="G43" s="67" t="n">
        <f aca="false">E43-F43*0.7</f>
        <v>17808310.0273102</v>
      </c>
      <c r="H43" s="67"/>
      <c r="I43" s="67"/>
      <c r="J43" s="67" t="n">
        <f aca="false">G43*3.8235866717</f>
        <v>68091616.8659246</v>
      </c>
      <c r="K43" s="9"/>
      <c r="L43" s="67"/>
      <c r="M43" s="67" t="n">
        <f aca="false">F43*2.511711692</f>
        <v>324099.817068436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21568016.5568545</v>
      </c>
      <c r="F44" s="157" t="n">
        <f aca="false">high_SIPA_income!I37</f>
        <v>124172.254779835</v>
      </c>
      <c r="G44" s="67" t="n">
        <f aca="false">E44-F44*0.7</f>
        <v>21481095.9785086</v>
      </c>
      <c r="H44" s="67"/>
      <c r="I44" s="67"/>
      <c r="J44" s="67" t="n">
        <f aca="false">G44*3.8235866717</f>
        <v>82134832.276934</v>
      </c>
      <c r="K44" s="9"/>
      <c r="L44" s="67"/>
      <c r="M44" s="67" t="n">
        <f aca="false">F44*2.511711692</f>
        <v>311884.904152514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18225338.0980427</v>
      </c>
      <c r="F45" s="155" t="n">
        <f aca="false">high_SIPA_income!I38</f>
        <v>124362.448119836</v>
      </c>
      <c r="G45" s="8" t="n">
        <f aca="false">E45-F45*0.7</f>
        <v>18138284.3843588</v>
      </c>
      <c r="H45" s="8"/>
      <c r="I45" s="8"/>
      <c r="J45" s="8" t="n">
        <f aca="false">G45*3.8235866717</f>
        <v>69353302.4195386</v>
      </c>
      <c r="K45" s="6"/>
      <c r="L45" s="8"/>
      <c r="M45" s="8" t="n">
        <f aca="false">F45*2.511711692</f>
        <v>312362.614988336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21867812.0777357</v>
      </c>
      <c r="F46" s="157" t="n">
        <f aca="false">high_SIPA_income!I39</f>
        <v>120579.069501554</v>
      </c>
      <c r="G46" s="67" t="n">
        <f aca="false">E46-F46*0.7</f>
        <v>21783406.7290846</v>
      </c>
      <c r="H46" s="67"/>
      <c r="I46" s="67"/>
      <c r="J46" s="67" t="n">
        <f aca="false">G46*3.8235866717</f>
        <v>83290743.633548</v>
      </c>
      <c r="K46" s="9"/>
      <c r="L46" s="67"/>
      <c r="M46" s="67" t="n">
        <f aca="false">F46*2.511711692</f>
        <v>302859.858677534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18923652.6628809</v>
      </c>
      <c r="F47" s="157" t="n">
        <f aca="false">high_SIPA_income!I40</f>
        <v>121827.234397624</v>
      </c>
      <c r="G47" s="67" t="n">
        <f aca="false">E47-F47*0.7</f>
        <v>18838373.5988026</v>
      </c>
      <c r="H47" s="67"/>
      <c r="I47" s="67"/>
      <c r="J47" s="67" t="n">
        <f aca="false">G47*3.8235866717</f>
        <v>72030154.2088867</v>
      </c>
      <c r="K47" s="9"/>
      <c r="L47" s="67"/>
      <c r="M47" s="67" t="n">
        <f aca="false">F47*2.511711692</f>
        <v>305994.889040537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22480448.4426293</v>
      </c>
      <c r="F48" s="157" t="n">
        <f aca="false">high_SIPA_income!I41</f>
        <v>127443.861828813</v>
      </c>
      <c r="G48" s="67" t="n">
        <f aca="false">E48-F48*0.7</f>
        <v>22391237.7393491</v>
      </c>
      <c r="H48" s="67"/>
      <c r="I48" s="67"/>
      <c r="J48" s="67" t="n">
        <f aca="false">G48*3.8235866717</f>
        <v>85614838.1830414</v>
      </c>
      <c r="K48" s="9"/>
      <c r="L48" s="67"/>
      <c r="M48" s="67" t="n">
        <f aca="false">F48*2.511711692</f>
        <v>320102.237829062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18939889.0285743</v>
      </c>
      <c r="F49" s="155" t="n">
        <f aca="false">high_SIPA_income!I42</f>
        <v>124165.366115654</v>
      </c>
      <c r="G49" s="8" t="n">
        <f aca="false">E49-F49*0.7</f>
        <v>18852973.2722933</v>
      </c>
      <c r="H49" s="8"/>
      <c r="I49" s="8"/>
      <c r="J49" s="8" t="n">
        <f aca="false">G49*3.8235866717</f>
        <v>72085977.3258572</v>
      </c>
      <c r="K49" s="6"/>
      <c r="L49" s="8"/>
      <c r="M49" s="8" t="n">
        <f aca="false">F49*2.511711692</f>
        <v>311867.601814149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22560003.0203002</v>
      </c>
      <c r="F50" s="157" t="n">
        <f aca="false">high_SIPA_income!I43</f>
        <v>128757.59103939</v>
      </c>
      <c r="G50" s="67" t="n">
        <f aca="false">E50-F50*0.7</f>
        <v>22469872.7065726</v>
      </c>
      <c r="H50" s="67"/>
      <c r="I50" s="67"/>
      <c r="J50" s="67" t="n">
        <f aca="false">G50*3.8235866717</f>
        <v>85915505.7956467</v>
      </c>
      <c r="K50" s="9"/>
      <c r="L50" s="67"/>
      <c r="M50" s="67" t="n">
        <f aca="false">F50*2.511711692</f>
        <v>323401.94684739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19518275.3113049</v>
      </c>
      <c r="F51" s="157" t="n">
        <f aca="false">high_SIPA_income!I44</f>
        <v>123685.651402622</v>
      </c>
      <c r="G51" s="67" t="n">
        <f aca="false">E51-F51*0.7</f>
        <v>19431695.3553231</v>
      </c>
      <c r="H51" s="67"/>
      <c r="I51" s="67"/>
      <c r="J51" s="67" t="n">
        <f aca="false">G51*3.8235866717</f>
        <v>74298771.3691481</v>
      </c>
      <c r="K51" s="9"/>
      <c r="L51" s="67"/>
      <c r="M51" s="67" t="n">
        <f aca="false">F51*2.511711692</f>
        <v>310662.696760602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23360582.1792102</v>
      </c>
      <c r="F52" s="157" t="n">
        <f aca="false">high_SIPA_income!I45</f>
        <v>125290.836186676</v>
      </c>
      <c r="G52" s="67" t="n">
        <f aca="false">E52-F52*0.7</f>
        <v>23272878.5938795</v>
      </c>
      <c r="H52" s="67"/>
      <c r="I52" s="67"/>
      <c r="J52" s="67" t="n">
        <f aca="false">G52*3.8235866717</f>
        <v>88985868.40365</v>
      </c>
      <c r="K52" s="9"/>
      <c r="L52" s="67"/>
      <c r="M52" s="67" t="n">
        <f aca="false">F52*2.511711692</f>
        <v>314694.458150531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19834026.5993005</v>
      </c>
      <c r="F53" s="155" t="n">
        <f aca="false">high_SIPA_income!I46</f>
        <v>127479.622220574</v>
      </c>
      <c r="G53" s="8" t="n">
        <f aca="false">E53-F53*0.7</f>
        <v>19744790.8637461</v>
      </c>
      <c r="H53" s="8"/>
      <c r="I53" s="8"/>
      <c r="J53" s="8" t="n">
        <f aca="false">G53*3.8235866717</f>
        <v>75495919.1821235</v>
      </c>
      <c r="K53" s="6"/>
      <c r="L53" s="8"/>
      <c r="M53" s="8" t="n">
        <f aca="false">F53*2.511711692</f>
        <v>320192.057623159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23603117.8193349</v>
      </c>
      <c r="F54" s="157" t="n">
        <f aca="false">high_SIPA_income!I47</f>
        <v>126843.516567014</v>
      </c>
      <c r="G54" s="67" t="n">
        <f aca="false">E54-F54*0.7</f>
        <v>23514327.357738</v>
      </c>
      <c r="H54" s="67"/>
      <c r="I54" s="67"/>
      <c r="J54" s="67" t="n">
        <f aca="false">G54*3.8235866717</f>
        <v>89909068.6790377</v>
      </c>
      <c r="K54" s="9"/>
      <c r="L54" s="67"/>
      <c r="M54" s="67" t="n">
        <f aca="false">F54*2.511711692</f>
        <v>318594.343615765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20520284.5887811</v>
      </c>
      <c r="F55" s="157" t="n">
        <f aca="false">high_SIPA_income!I48</f>
        <v>124524.013022566</v>
      </c>
      <c r="G55" s="67" t="n">
        <f aca="false">E55-F55*0.7</f>
        <v>20433117.7796653</v>
      </c>
      <c r="H55" s="67"/>
      <c r="I55" s="67"/>
      <c r="J55" s="67" t="n">
        <f aca="false">G55*3.8235866717</f>
        <v>78127796.8036046</v>
      </c>
      <c r="K55" s="9"/>
      <c r="L55" s="67"/>
      <c r="M55" s="67" t="n">
        <f aca="false">F55*2.511711692</f>
        <v>312768.419443539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24492903.8281404</v>
      </c>
      <c r="F56" s="157" t="n">
        <f aca="false">high_SIPA_income!I49</f>
        <v>121763.039306498</v>
      </c>
      <c r="G56" s="67" t="n">
        <f aca="false">E56-F56*0.7</f>
        <v>24407669.7006259</v>
      </c>
      <c r="H56" s="67"/>
      <c r="I56" s="67"/>
      <c r="J56" s="67" t="n">
        <f aca="false">G56*3.8235866717</f>
        <v>93324840.554569</v>
      </c>
      <c r="K56" s="9"/>
      <c r="L56" s="67"/>
      <c r="M56" s="67" t="n">
        <f aca="false">F56*2.511711692</f>
        <v>305833.649479587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20974121.8995982</v>
      </c>
      <c r="F57" s="155" t="n">
        <f aca="false">high_SIPA_income!I50</f>
        <v>121584.167871802</v>
      </c>
      <c r="G57" s="8" t="n">
        <f aca="false">E57-F57*0.7</f>
        <v>20889012.9820879</v>
      </c>
      <c r="H57" s="8"/>
      <c r="I57" s="8"/>
      <c r="J57" s="8" t="n">
        <f aca="false">G57*3.8235866717</f>
        <v>79870951.6232797</v>
      </c>
      <c r="K57" s="6"/>
      <c r="L57" s="8"/>
      <c r="M57" s="8" t="n">
        <f aca="false">F57*2.511711692</f>
        <v>305384.376005696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24812568.9422559</v>
      </c>
      <c r="F58" s="157" t="n">
        <f aca="false">high_SIPA_income!I51</f>
        <v>130477.533642075</v>
      </c>
      <c r="G58" s="67" t="n">
        <f aca="false">E58-F58*0.7</f>
        <v>24721234.6687064</v>
      </c>
      <c r="H58" s="67"/>
      <c r="I58" s="67"/>
      <c r="J58" s="67" t="n">
        <f aca="false">G58*3.8235866717</f>
        <v>94523783.3872339</v>
      </c>
      <c r="K58" s="9"/>
      <c r="L58" s="67"/>
      <c r="M58" s="67" t="n">
        <f aca="false">F58*2.511711692</f>
        <v>327721.946792123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21332399.4441527</v>
      </c>
      <c r="F59" s="157" t="n">
        <f aca="false">high_SIPA_income!I52</f>
        <v>133626.42634954</v>
      </c>
      <c r="G59" s="67" t="n">
        <f aca="false">E59-F59*0.7</f>
        <v>21238860.945708</v>
      </c>
      <c r="H59" s="67"/>
      <c r="I59" s="67"/>
      <c r="J59" s="67" t="n">
        <f aca="false">G59*3.8235866717</f>
        <v>81208625.6340989</v>
      </c>
      <c r="K59" s="9"/>
      <c r="L59" s="67"/>
      <c r="M59" s="67" t="n">
        <f aca="false">F59*2.511711692</f>
        <v>335631.057422317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25437503.7772884</v>
      </c>
      <c r="F60" s="157" t="n">
        <f aca="false">high_SIPA_income!I53</f>
        <v>133659.478623896</v>
      </c>
      <c r="G60" s="67" t="n">
        <f aca="false">E60-F60*0.7</f>
        <v>25343942.1422517</v>
      </c>
      <c r="H60" s="67"/>
      <c r="I60" s="67"/>
      <c r="J60" s="67" t="n">
        <f aca="false">G60*3.8235866717</f>
        <v>96904759.3834494</v>
      </c>
      <c r="K60" s="9"/>
      <c r="L60" s="67"/>
      <c r="M60" s="67" t="n">
        <f aca="false">F60*2.511711692</f>
        <v>335714.075206264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21969586.8421965</v>
      </c>
      <c r="F61" s="155" t="n">
        <f aca="false">high_SIPA_income!I54</f>
        <v>127540.161486773</v>
      </c>
      <c r="G61" s="8" t="n">
        <f aca="false">E61-F61*0.7</f>
        <v>21880308.7291558</v>
      </c>
      <c r="H61" s="8"/>
      <c r="I61" s="8"/>
      <c r="J61" s="8" t="n">
        <f aca="false">G61*3.8235866717</f>
        <v>83661256.8294811</v>
      </c>
      <c r="K61" s="6"/>
      <c r="L61" s="8"/>
      <c r="M61" s="8" t="n">
        <f aca="false">F61*2.511711692</f>
        <v>320344.114805896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26072531.8636486</v>
      </c>
      <c r="F62" s="157" t="n">
        <f aca="false">high_SIPA_income!I55</f>
        <v>132617.411923257</v>
      </c>
      <c r="G62" s="67" t="n">
        <f aca="false">E62-F62*0.7</f>
        <v>25979699.6753023</v>
      </c>
      <c r="H62" s="67"/>
      <c r="I62" s="67"/>
      <c r="J62" s="67" t="n">
        <f aca="false">G62*3.8235866717</f>
        <v>99335633.4132548</v>
      </c>
      <c r="K62" s="9"/>
      <c r="L62" s="67"/>
      <c r="M62" s="67" t="n">
        <f aca="false">F62*2.511711692</f>
        <v>333096.704090425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22522137.4979027</v>
      </c>
      <c r="F63" s="157" t="n">
        <f aca="false">high_SIPA_income!I56</f>
        <v>129222.79162989</v>
      </c>
      <c r="G63" s="67" t="n">
        <f aca="false">E63-F63*0.7</f>
        <v>22431681.5437618</v>
      </c>
      <c r="H63" s="67"/>
      <c r="I63" s="67"/>
      <c r="J63" s="67" t="n">
        <f aca="false">G63*3.8235866717</f>
        <v>85769478.5745464</v>
      </c>
      <c r="K63" s="9"/>
      <c r="L63" s="67"/>
      <c r="M63" s="67" t="n">
        <f aca="false">F63*2.511711692</f>
        <v>324570.396609674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26872710.028812</v>
      </c>
      <c r="F64" s="157" t="n">
        <f aca="false">high_SIPA_income!I57</f>
        <v>130882.738051797</v>
      </c>
      <c r="G64" s="67" t="n">
        <f aca="false">E64-F64*0.7</f>
        <v>26781092.1121757</v>
      </c>
      <c r="H64" s="67"/>
      <c r="I64" s="67"/>
      <c r="J64" s="67" t="n">
        <f aca="false">G64*3.8235866717</f>
        <v>102399826.853685</v>
      </c>
      <c r="K64" s="9"/>
      <c r="L64" s="67"/>
      <c r="M64" s="67" t="n">
        <f aca="false">F64*2.511711692</f>
        <v>328739.703445672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23024011.9493584</v>
      </c>
      <c r="F65" s="155" t="n">
        <f aca="false">high_SIPA_income!I58</f>
        <v>132833.014258512</v>
      </c>
      <c r="G65" s="8" t="n">
        <f aca="false">E65-F65*0.7</f>
        <v>22931028.8393774</v>
      </c>
      <c r="H65" s="8"/>
      <c r="I65" s="8"/>
      <c r="J65" s="8" t="n">
        <f aca="false">G65*3.8235866717</f>
        <v>87678776.2386119</v>
      </c>
      <c r="K65" s="6"/>
      <c r="L65" s="8"/>
      <c r="M65" s="8" t="n">
        <f aca="false">F65*2.511711692</f>
        <v>333638.234996707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27254411.5101412</v>
      </c>
      <c r="F66" s="157" t="n">
        <f aca="false">high_SIPA_income!I59</f>
        <v>138995.291173011</v>
      </c>
      <c r="G66" s="67" t="n">
        <f aca="false">E66-F66*0.7</f>
        <v>27157114.8063201</v>
      </c>
      <c r="H66" s="67"/>
      <c r="I66" s="67"/>
      <c r="J66" s="67" t="n">
        <f aca="false">G66*3.8235866717</f>
        <v>103837582.215272</v>
      </c>
      <c r="K66" s="9"/>
      <c r="L66" s="67"/>
      <c r="M66" s="67" t="n">
        <f aca="false">F66*2.511711692</f>
        <v>349116.097972196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23445711.0650879</v>
      </c>
      <c r="F67" s="157" t="n">
        <f aca="false">high_SIPA_income!I60</f>
        <v>135409.710224241</v>
      </c>
      <c r="G67" s="67" t="n">
        <f aca="false">E67-F67*0.7</f>
        <v>23350924.2679309</v>
      </c>
      <c r="H67" s="67"/>
      <c r="I67" s="67"/>
      <c r="J67" s="67" t="n">
        <f aca="false">G67*3.8235866717</f>
        <v>89284282.8027368</v>
      </c>
      <c r="K67" s="9"/>
      <c r="L67" s="67"/>
      <c r="M67" s="67" t="n">
        <f aca="false">F67*2.511711692</f>
        <v>340110.152380558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27914547.9043333</v>
      </c>
      <c r="F68" s="157" t="n">
        <f aca="false">high_SIPA_income!I61</f>
        <v>135049.208705026</v>
      </c>
      <c r="G68" s="67" t="n">
        <f aca="false">E68-F68*0.7</f>
        <v>27820013.4582398</v>
      </c>
      <c r="H68" s="67"/>
      <c r="I68" s="67"/>
      <c r="J68" s="67" t="n">
        <f aca="false">G68*3.8235866717</f>
        <v>106372232.66544</v>
      </c>
      <c r="K68" s="9"/>
      <c r="L68" s="67"/>
      <c r="M68" s="67" t="n">
        <f aca="false">F68*2.511711692</f>
        <v>339204.676499762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23844108.8659942</v>
      </c>
      <c r="F69" s="155" t="n">
        <f aca="false">high_SIPA_income!I62</f>
        <v>137920.647237118</v>
      </c>
      <c r="G69" s="8" t="n">
        <f aca="false">E69-F69*0.7</f>
        <v>23747564.4129282</v>
      </c>
      <c r="H69" s="8"/>
      <c r="I69" s="8"/>
      <c r="J69" s="8" t="n">
        <f aca="false">G69*3.8235866717</f>
        <v>90800870.7746096</v>
      </c>
      <c r="K69" s="6"/>
      <c r="L69" s="8"/>
      <c r="M69" s="8" t="n">
        <f aca="false">F69*2.511711692</f>
        <v>346416.902233677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28381931.2430324</v>
      </c>
      <c r="F70" s="157" t="n">
        <f aca="false">high_SIPA_income!I63</f>
        <v>136287.950601466</v>
      </c>
      <c r="G70" s="67" t="n">
        <f aca="false">E70-F70*0.7</f>
        <v>28286529.6776114</v>
      </c>
      <c r="H70" s="67"/>
      <c r="I70" s="67"/>
      <c r="J70" s="67" t="n">
        <f aca="false">G70*3.8235866717</f>
        <v>108155997.863961</v>
      </c>
      <c r="K70" s="9"/>
      <c r="L70" s="67"/>
      <c r="M70" s="67" t="n">
        <f aca="false">F70*2.511711692</f>
        <v>342316.039004421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24530751.0508571</v>
      </c>
      <c r="F71" s="157" t="n">
        <f aca="false">high_SIPA_income!I64</f>
        <v>136990.68692997</v>
      </c>
      <c r="G71" s="67" t="n">
        <f aca="false">E71-F71*0.7</f>
        <v>24434857.5700061</v>
      </c>
      <c r="H71" s="67"/>
      <c r="I71" s="67"/>
      <c r="J71" s="67" t="n">
        <f aca="false">G71*3.8235866717</f>
        <v>93428795.7295633</v>
      </c>
      <c r="K71" s="9"/>
      <c r="L71" s="67"/>
      <c r="M71" s="67" t="n">
        <f aca="false">F71*2.511711692</f>
        <v>344081.110057117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29208209.8259803</v>
      </c>
      <c r="F72" s="157" t="n">
        <f aca="false">high_SIPA_income!I65</f>
        <v>141155.387907951</v>
      </c>
      <c r="G72" s="67" t="n">
        <f aca="false">E72-F72*0.7</f>
        <v>29109401.0544447</v>
      </c>
      <c r="H72" s="67"/>
      <c r="I72" s="67"/>
      <c r="J72" s="67" t="n">
        <f aca="false">G72*3.8235866717</f>
        <v>111302317.892945</v>
      </c>
      <c r="K72" s="9"/>
      <c r="L72" s="67"/>
      <c r="M72" s="67" t="n">
        <f aca="false">F72*2.511711692</f>
        <v>354541.638197196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24938364.6329935</v>
      </c>
      <c r="F73" s="155" t="n">
        <f aca="false">high_SIPA_income!I66</f>
        <v>137744.664673957</v>
      </c>
      <c r="G73" s="8" t="n">
        <f aca="false">E73-F73*0.7</f>
        <v>24841943.3677217</v>
      </c>
      <c r="H73" s="8"/>
      <c r="I73" s="8"/>
      <c r="J73" s="8" t="n">
        <f aca="false">G73*3.8235866717</f>
        <v>94985323.559947</v>
      </c>
      <c r="K73" s="6"/>
      <c r="L73" s="8"/>
      <c r="M73" s="8" t="n">
        <f aca="false">F73*2.511711692</f>
        <v>345974.884772197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29464158.8405351</v>
      </c>
      <c r="F74" s="157" t="n">
        <f aca="false">high_SIPA_income!I67</f>
        <v>140071.749265433</v>
      </c>
      <c r="G74" s="67" t="n">
        <f aca="false">E74-F74*0.7</f>
        <v>29366108.6160493</v>
      </c>
      <c r="H74" s="67"/>
      <c r="I74" s="67"/>
      <c r="J74" s="67" t="n">
        <f aca="false">G74*3.8235866717</f>
        <v>112283861.504021</v>
      </c>
      <c r="K74" s="9"/>
      <c r="L74" s="67"/>
      <c r="M74" s="67" t="n">
        <f aca="false">F74*2.511711692</f>
        <v>351819.85034888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25317896.6335136</v>
      </c>
      <c r="F75" s="157" t="n">
        <f aca="false">high_SIPA_income!I68</f>
        <v>143255.276643389</v>
      </c>
      <c r="G75" s="67" t="n">
        <f aca="false">E75-F75*0.7</f>
        <v>25217617.9398632</v>
      </c>
      <c r="H75" s="67"/>
      <c r="I75" s="67"/>
      <c r="J75" s="67" t="n">
        <f aca="false">G75*3.8235866717</f>
        <v>96421747.8468838</v>
      </c>
      <c r="K75" s="9"/>
      <c r="L75" s="67"/>
      <c r="M75" s="67" t="n">
        <f aca="false">F75*2.511711692</f>
        <v>359815.953285895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29913778.9539459</v>
      </c>
      <c r="F76" s="157" t="n">
        <f aca="false">high_SIPA_income!I69</f>
        <v>145324.142920683</v>
      </c>
      <c r="G76" s="67" t="n">
        <f aca="false">E76-F76*0.7</f>
        <v>29812052.0539014</v>
      </c>
      <c r="H76" s="67"/>
      <c r="I76" s="67"/>
      <c r="J76" s="67" t="n">
        <f aca="false">G76*3.8235866717</f>
        <v>113988964.889324</v>
      </c>
      <c r="K76" s="9"/>
      <c r="L76" s="67"/>
      <c r="M76" s="67" t="n">
        <f aca="false">F76*2.511711692</f>
        <v>365012.348903758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25526037.3591029</v>
      </c>
      <c r="F77" s="155" t="n">
        <f aca="false">high_SIPA_income!I70</f>
        <v>141275.760099951</v>
      </c>
      <c r="G77" s="8" t="n">
        <f aca="false">E77-F77*0.7</f>
        <v>25427144.3270329</v>
      </c>
      <c r="H77" s="8"/>
      <c r="I77" s="8"/>
      <c r="J77" s="8" t="n">
        <f aca="false">G77*3.8235866717</f>
        <v>97222890.1482354</v>
      </c>
      <c r="K77" s="6"/>
      <c r="L77" s="8"/>
      <c r="M77" s="8" t="n">
        <f aca="false">F77*2.511711692</f>
        <v>354843.978439234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30375583.5538698</v>
      </c>
      <c r="F78" s="157" t="n">
        <f aca="false">high_SIPA_income!I71</f>
        <v>142750.032205681</v>
      </c>
      <c r="G78" s="67" t="n">
        <f aca="false">E78-F78*0.7</f>
        <v>30275658.5313258</v>
      </c>
      <c r="H78" s="67"/>
      <c r="I78" s="67"/>
      <c r="J78" s="67" t="n">
        <f aca="false">G78*3.8235866717</f>
        <v>115761604.437318</v>
      </c>
      <c r="K78" s="9"/>
      <c r="L78" s="67"/>
      <c r="M78" s="67" t="n">
        <f aca="false">F78*2.511711692</f>
        <v>358546.924924386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26139645.8368453</v>
      </c>
      <c r="F79" s="157" t="n">
        <f aca="false">high_SIPA_income!I72</f>
        <v>144798.667417287</v>
      </c>
      <c r="G79" s="67" t="n">
        <f aca="false">E79-F79*0.7</f>
        <v>26038286.7696532</v>
      </c>
      <c r="H79" s="67"/>
      <c r="I79" s="67"/>
      <c r="J79" s="67" t="n">
        <f aca="false">G79*3.8235866717</f>
        <v>99559646.2463484</v>
      </c>
      <c r="K79" s="9"/>
      <c r="L79" s="67"/>
      <c r="M79" s="67" t="n">
        <f aca="false">F79*2.511711692</f>
        <v>363692.505938019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31101902.4085636</v>
      </c>
      <c r="F80" s="157" t="n">
        <f aca="false">high_SIPA_income!I73</f>
        <v>146395.666341323</v>
      </c>
      <c r="G80" s="67" t="n">
        <f aca="false">E80-F80*0.7</f>
        <v>30999425.4421247</v>
      </c>
      <c r="H80" s="67"/>
      <c r="I80" s="67"/>
      <c r="J80" s="67" t="n">
        <f aca="false">G80*3.8235866717</f>
        <v>118528989.950866</v>
      </c>
      <c r="K80" s="9"/>
      <c r="L80" s="67"/>
      <c r="M80" s="67" t="n">
        <f aca="false">F80*2.511711692</f>
        <v>367703.706807632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26573090.9925485</v>
      </c>
      <c r="F81" s="155" t="n">
        <f aca="false">high_SIPA_income!I74</f>
        <v>149132.459493875</v>
      </c>
      <c r="G81" s="8" t="n">
        <f aca="false">E81-F81*0.7</f>
        <v>26468698.2709028</v>
      </c>
      <c r="H81" s="8"/>
      <c r="I81" s="8"/>
      <c r="J81" s="8" t="n">
        <f aca="false">G81*3.8235866717</f>
        <v>101205361.925873</v>
      </c>
      <c r="K81" s="6"/>
      <c r="L81" s="8"/>
      <c r="M81" s="8" t="n">
        <f aca="false">F81*2.511711692</f>
        <v>374577.742167482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31450819.0372683</v>
      </c>
      <c r="F82" s="157" t="n">
        <f aca="false">high_SIPA_income!I75</f>
        <v>148382.212319104</v>
      </c>
      <c r="G82" s="67" t="n">
        <f aca="false">E82-F82*0.7</f>
        <v>31346951.4886449</v>
      </c>
      <c r="H82" s="67"/>
      <c r="I82" s="67"/>
      <c r="J82" s="67" t="n">
        <f aca="false">G82*3.8235866717</f>
        <v>119857785.910409</v>
      </c>
      <c r="K82" s="9"/>
      <c r="L82" s="67"/>
      <c r="M82" s="67" t="n">
        <f aca="false">F82*2.511711692</f>
        <v>372693.33756672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27067522.8752397</v>
      </c>
      <c r="F83" s="157" t="n">
        <f aca="false">high_SIPA_income!I76</f>
        <v>150446.710623985</v>
      </c>
      <c r="G83" s="67" t="n">
        <f aca="false">E83-F83*0.7</f>
        <v>26962210.1778029</v>
      </c>
      <c r="H83" s="67"/>
      <c r="I83" s="67"/>
      <c r="J83" s="67" t="n">
        <f aca="false">G83*3.8235866717</f>
        <v>103092347.475421</v>
      </c>
      <c r="K83" s="9"/>
      <c r="L83" s="67"/>
      <c r="M83" s="67" t="n">
        <f aca="false">F83*2.511711692</f>
        <v>377878.762097204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32097624.9006195</v>
      </c>
      <c r="F84" s="157" t="n">
        <f aca="false">high_SIPA_income!I77</f>
        <v>151013.77754033</v>
      </c>
      <c r="G84" s="67" t="n">
        <f aca="false">E84-F84*0.7</f>
        <v>31991915.2563413</v>
      </c>
      <c r="H84" s="67"/>
      <c r="I84" s="67"/>
      <c r="J84" s="67" t="n">
        <f aca="false">G84*3.8235866717</f>
        <v>122323860.776302</v>
      </c>
      <c r="K84" s="9"/>
      <c r="L84" s="67"/>
      <c r="M84" s="67" t="n">
        <f aca="false">F84*2.511711692</f>
        <v>379303.070701134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27398640.4313782</v>
      </c>
      <c r="F85" s="155" t="n">
        <f aca="false">high_SIPA_income!I78</f>
        <v>156238.521836895</v>
      </c>
      <c r="G85" s="8" t="n">
        <f aca="false">E85-F85*0.7</f>
        <v>27289273.4660924</v>
      </c>
      <c r="H85" s="8"/>
      <c r="I85" s="8"/>
      <c r="J85" s="8" t="n">
        <f aca="false">G85*3.8235866717</f>
        <v>104342902.305327</v>
      </c>
      <c r="K85" s="6"/>
      <c r="L85" s="8"/>
      <c r="M85" s="8" t="n">
        <f aca="false">F85*2.511711692</f>
        <v>392426.122038527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32415101.4489002</v>
      </c>
      <c r="F86" s="157" t="n">
        <f aca="false">high_SIPA_income!I79</f>
        <v>160841.125005346</v>
      </c>
      <c r="G86" s="67" t="n">
        <f aca="false">E86-F86*0.7</f>
        <v>32302512.6613965</v>
      </c>
      <c r="H86" s="67"/>
      <c r="I86" s="67"/>
      <c r="J86" s="67" t="n">
        <f aca="false">G86*3.8235866717</f>
        <v>123511456.874536</v>
      </c>
      <c r="K86" s="9"/>
      <c r="L86" s="67"/>
      <c r="M86" s="67" t="n">
        <f aca="false">F86*2.511711692</f>
        <v>403986.534230361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28046155.0682459</v>
      </c>
      <c r="F87" s="157" t="n">
        <f aca="false">high_SIPA_income!I80</f>
        <v>153447.839292192</v>
      </c>
      <c r="G87" s="67" t="n">
        <f aca="false">E87-F87*0.7</f>
        <v>27938741.5807414</v>
      </c>
      <c r="H87" s="67"/>
      <c r="I87" s="67"/>
      <c r="J87" s="67" t="n">
        <f aca="false">G87*3.8235866717</f>
        <v>106826199.932193</v>
      </c>
      <c r="K87" s="9"/>
      <c r="L87" s="67"/>
      <c r="M87" s="67" t="n">
        <f aca="false">F87*2.511711692</f>
        <v>385416.732062336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33278988.668161</v>
      </c>
      <c r="F88" s="157" t="n">
        <f aca="false">high_SIPA_income!I81</f>
        <v>147825.343164042</v>
      </c>
      <c r="G88" s="67" t="n">
        <f aca="false">E88-F88*0.7</f>
        <v>33175510.9279462</v>
      </c>
      <c r="H88" s="67"/>
      <c r="I88" s="67"/>
      <c r="J88" s="67" t="n">
        <f aca="false">G88*3.8235866717</f>
        <v>126849441.410933</v>
      </c>
      <c r="K88" s="9"/>
      <c r="L88" s="67"/>
      <c r="M88" s="67" t="n">
        <f aca="false">F88*2.511711692</f>
        <v>371294.642799036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28434787.1896374</v>
      </c>
      <c r="F89" s="155" t="n">
        <f aca="false">high_SIPA_income!I82</f>
        <v>151292.225761827</v>
      </c>
      <c r="G89" s="8" t="n">
        <f aca="false">E89-F89*0.7</f>
        <v>28328882.6316041</v>
      </c>
      <c r="H89" s="8"/>
      <c r="I89" s="8"/>
      <c r="J89" s="8" t="n">
        <f aca="false">G89*3.8235866717</f>
        <v>108317938.054355</v>
      </c>
      <c r="K89" s="6"/>
      <c r="L89" s="8"/>
      <c r="M89" s="8" t="n">
        <f aca="false">F89*2.511711692</f>
        <v>380002.452354684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33652779.3817375</v>
      </c>
      <c r="F90" s="157" t="n">
        <f aca="false">high_SIPA_income!I83</f>
        <v>150897.833256652</v>
      </c>
      <c r="G90" s="67" t="n">
        <f aca="false">E90-F90*0.7</f>
        <v>33547150.8984578</v>
      </c>
      <c r="H90" s="67"/>
      <c r="I90" s="67"/>
      <c r="J90" s="67" t="n">
        <f aca="false">G90*3.8235866717</f>
        <v>128270439.048852</v>
      </c>
      <c r="K90" s="9"/>
      <c r="L90" s="67"/>
      <c r="M90" s="67" t="n">
        <f aca="false">F90*2.511711692</f>
        <v>379011.852088199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29055868.4929279</v>
      </c>
      <c r="F91" s="157" t="n">
        <f aca="false">high_SIPA_income!I84</f>
        <v>150674.711448978</v>
      </c>
      <c r="G91" s="67" t="n">
        <f aca="false">E91-F91*0.7</f>
        <v>28950396.1949136</v>
      </c>
      <c r="H91" s="67"/>
      <c r="I91" s="67"/>
      <c r="J91" s="67" t="n">
        <f aca="false">G91*3.8235866717</f>
        <v>110694349.031306</v>
      </c>
      <c r="K91" s="9"/>
      <c r="L91" s="67"/>
      <c r="M91" s="67" t="n">
        <f aca="false">F91*2.511711692</f>
        <v>378451.434435124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34467601.1320663</v>
      </c>
      <c r="F92" s="157" t="n">
        <f aca="false">high_SIPA_income!I85</f>
        <v>151890.857042667</v>
      </c>
      <c r="G92" s="67" t="n">
        <f aca="false">E92-F92*0.7</f>
        <v>34361277.5321364</v>
      </c>
      <c r="H92" s="67"/>
      <c r="I92" s="67"/>
      <c r="J92" s="67" t="n">
        <f aca="false">G92*3.8235866717</f>
        <v>131383322.794462</v>
      </c>
      <c r="K92" s="9"/>
      <c r="L92" s="67"/>
      <c r="M92" s="67" t="n">
        <f aca="false">F92*2.511711692</f>
        <v>381506.041541967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29635514.7118548</v>
      </c>
      <c r="F93" s="155" t="n">
        <f aca="false">high_SIPA_income!I86</f>
        <v>152490.083004697</v>
      </c>
      <c r="G93" s="8" t="n">
        <f aca="false">E93-F93*0.7</f>
        <v>29528771.6537515</v>
      </c>
      <c r="H93" s="8"/>
      <c r="I93" s="8"/>
      <c r="J93" s="8" t="n">
        <f aca="false">G93*3.8235866717</f>
        <v>112905817.726957</v>
      </c>
      <c r="K93" s="6"/>
      <c r="L93" s="8"/>
      <c r="M93" s="8" t="n">
        <f aca="false">F93*2.511711692</f>
        <v>383011.124396948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35206655.1100375</v>
      </c>
      <c r="F94" s="157" t="n">
        <f aca="false">high_SIPA_income!I87</f>
        <v>153087.04508649</v>
      </c>
      <c r="G94" s="67" t="n">
        <f aca="false">E94-F94*0.7</f>
        <v>35099494.178477</v>
      </c>
      <c r="H94" s="67"/>
      <c r="I94" s="67"/>
      <c r="J94" s="67" t="n">
        <f aca="false">G94*3.8235866717</f>
        <v>134205958.124236</v>
      </c>
      <c r="K94" s="9"/>
      <c r="L94" s="67"/>
      <c r="M94" s="67" t="n">
        <f aca="false">F94*2.511711692</f>
        <v>384510.521037468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30251180.7756928</v>
      </c>
      <c r="F95" s="157" t="n">
        <f aca="false">high_SIPA_income!I88</f>
        <v>150898.474204205</v>
      </c>
      <c r="G95" s="67" t="n">
        <f aca="false">E95-F95*0.7</f>
        <v>30145551.8437499</v>
      </c>
      <c r="H95" s="67"/>
      <c r="I95" s="67"/>
      <c r="J95" s="67" t="n">
        <f aca="false">G95*3.8235866717</f>
        <v>115264130.240803</v>
      </c>
      <c r="K95" s="9"/>
      <c r="L95" s="67"/>
      <c r="M95" s="67" t="n">
        <f aca="false">F95*2.511711692</f>
        <v>379013.461963662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35897678.2658407</v>
      </c>
      <c r="F96" s="157" t="n">
        <f aca="false">high_SIPA_income!I89</f>
        <v>149485.568464368</v>
      </c>
      <c r="G96" s="67" t="n">
        <f aca="false">E96-F96*0.7</f>
        <v>35793038.3679156</v>
      </c>
      <c r="H96" s="67"/>
      <c r="I96" s="67"/>
      <c r="J96" s="67" t="n">
        <f aca="false">G96*3.8235866717</f>
        <v>136857784.443209</v>
      </c>
      <c r="K96" s="9"/>
      <c r="L96" s="67"/>
      <c r="M96" s="67" t="n">
        <f aca="false">F96*2.511711692</f>
        <v>375464.65009722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30550801.0523613</v>
      </c>
      <c r="F97" s="155" t="n">
        <f aca="false">high_SIPA_income!I90</f>
        <v>155075.124762479</v>
      </c>
      <c r="G97" s="8" t="n">
        <f aca="false">E97-F97*0.7</f>
        <v>30442248.4650276</v>
      </c>
      <c r="H97" s="8"/>
      <c r="I97" s="8"/>
      <c r="J97" s="8" t="n">
        <f aca="false">G97*3.8235866717</f>
        <v>116398575.487459</v>
      </c>
      <c r="K97" s="6"/>
      <c r="L97" s="8"/>
      <c r="M97" s="8" t="n">
        <f aca="false">F97*2.511711692</f>
        <v>389504.004004277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35986768.3953475</v>
      </c>
      <c r="F98" s="157" t="n">
        <f aca="false">high_SIPA_income!I91</f>
        <v>157700.669960794</v>
      </c>
      <c r="G98" s="67" t="n">
        <f aca="false">E98-F98*0.7</f>
        <v>35876377.9263749</v>
      </c>
      <c r="H98" s="67"/>
      <c r="I98" s="67"/>
      <c r="J98" s="67" t="n">
        <f aca="false">G98*3.8235866717</f>
        <v>137176440.468159</v>
      </c>
      <c r="K98" s="9"/>
      <c r="L98" s="67"/>
      <c r="M98" s="67" t="n">
        <f aca="false">F98*2.511711692</f>
        <v>396098.616576759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31063690.1983581</v>
      </c>
      <c r="F99" s="157" t="n">
        <f aca="false">high_SIPA_income!I92</f>
        <v>148428.640867835</v>
      </c>
      <c r="G99" s="67" t="n">
        <f aca="false">E99-F99*0.7</f>
        <v>30959790.1497506</v>
      </c>
      <c r="H99" s="67"/>
      <c r="I99" s="67"/>
      <c r="J99" s="67" t="n">
        <f aca="false">G99*3.8235866717</f>
        <v>118377440.975215</v>
      </c>
      <c r="K99" s="9"/>
      <c r="L99" s="67"/>
      <c r="M99" s="67" t="n">
        <f aca="false">F99*2.511711692</f>
        <v>372809.95269541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36663288.5963337</v>
      </c>
      <c r="F100" s="157" t="n">
        <f aca="false">high_SIPA_income!I93</f>
        <v>153920.25482041</v>
      </c>
      <c r="G100" s="67" t="n">
        <f aca="false">E100-F100*0.7</f>
        <v>36555544.4179594</v>
      </c>
      <c r="H100" s="67"/>
      <c r="I100" s="67"/>
      <c r="J100" s="67" t="n">
        <f aca="false">G100*3.8235866717</f>
        <v>139773292.413247</v>
      </c>
      <c r="K100" s="9"/>
      <c r="L100" s="67"/>
      <c r="M100" s="67" t="n">
        <f aca="false">F100*2.511711692</f>
        <v>386603.303668043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31474654.0988625</v>
      </c>
      <c r="F101" s="155" t="n">
        <f aca="false">high_SIPA_income!I94</f>
        <v>159233.427774255</v>
      </c>
      <c r="G101" s="8" t="n">
        <f aca="false">E101-F101*0.7</f>
        <v>31363190.6994205</v>
      </c>
      <c r="H101" s="8"/>
      <c r="I101" s="8"/>
      <c r="J101" s="8" t="n">
        <f aca="false">G101*3.8235866717</f>
        <v>119919877.94029</v>
      </c>
      <c r="K101" s="6"/>
      <c r="L101" s="8"/>
      <c r="M101" s="8" t="n">
        <f aca="false">F101*2.511711692</f>
        <v>399948.462297834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37433485.8805893</v>
      </c>
      <c r="F102" s="157" t="n">
        <f aca="false">high_SIPA_income!I95</f>
        <v>159791.311754621</v>
      </c>
      <c r="G102" s="67" t="n">
        <f aca="false">E102-F102*0.7</f>
        <v>37321631.9623611</v>
      </c>
      <c r="H102" s="67"/>
      <c r="I102" s="67"/>
      <c r="J102" s="67" t="n">
        <f aca="false">G102*3.8235866717</f>
        <v>142702494.537376</v>
      </c>
      <c r="K102" s="9"/>
      <c r="L102" s="67"/>
      <c r="M102" s="67" t="n">
        <f aca="false">F102*2.511711692</f>
        <v>401349.706014099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32119222.6429123</v>
      </c>
      <c r="F103" s="157" t="n">
        <f aca="false">high_SIPA_income!I96</f>
        <v>156520.933373856</v>
      </c>
      <c r="G103" s="67" t="n">
        <f aca="false">E103-F103*0.7</f>
        <v>32009657.9895506</v>
      </c>
      <c r="H103" s="67"/>
      <c r="I103" s="67"/>
      <c r="J103" s="67" t="n">
        <f aca="false">G103*3.8235866717</f>
        <v>122391701.654521</v>
      </c>
      <c r="K103" s="9"/>
      <c r="L103" s="67"/>
      <c r="M103" s="67" t="n">
        <f aca="false">F103*2.511711692</f>
        <v>393135.458397867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37970641.199265</v>
      </c>
      <c r="F104" s="157" t="n">
        <f aca="false">high_SIPA_income!I97</f>
        <v>162372.760033654</v>
      </c>
      <c r="G104" s="67" t="n">
        <f aca="false">E104-F104*0.7</f>
        <v>37856980.2672414</v>
      </c>
      <c r="H104" s="67"/>
      <c r="I104" s="67"/>
      <c r="J104" s="67" t="n">
        <f aca="false">G104*3.8235866717</f>
        <v>144749445.180634</v>
      </c>
      <c r="K104" s="9"/>
      <c r="L104" s="67"/>
      <c r="M104" s="67" t="n">
        <f aca="false">F104*2.511711692</f>
        <v>407833.559838839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32459498.0072463</v>
      </c>
      <c r="F105" s="155" t="n">
        <f aca="false">high_SIPA_income!I98</f>
        <v>166495.515275476</v>
      </c>
      <c r="G105" s="8" t="n">
        <f aca="false">E105-F105*0.7</f>
        <v>32342951.1465535</v>
      </c>
      <c r="H105" s="8"/>
      <c r="I105" s="8"/>
      <c r="J105" s="8" t="n">
        <f aca="false">G105*3.8235866717</f>
        <v>123666076.927406</v>
      </c>
      <c r="K105" s="6"/>
      <c r="L105" s="8"/>
      <c r="M105" s="8" t="n">
        <f aca="false">F105*2.511711692</f>
        <v>418188.732382978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38410793.2912682</v>
      </c>
      <c r="F106" s="157" t="n">
        <f aca="false">high_SIPA_income!I99</f>
        <v>165289.51299485</v>
      </c>
      <c r="G106" s="67" t="n">
        <f aca="false">E106-F106*0.7</f>
        <v>38295090.6321718</v>
      </c>
      <c r="H106" s="67"/>
      <c r="I106" s="67"/>
      <c r="J106" s="67" t="n">
        <f aca="false">G106*3.8235866717</f>
        <v>146424598.132716</v>
      </c>
      <c r="K106" s="9"/>
      <c r="L106" s="67"/>
      <c r="M106" s="67" t="n">
        <f aca="false">F106*2.511711692</f>
        <v>415159.602354151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33236080.5639187</v>
      </c>
      <c r="F107" s="157" t="n">
        <f aca="false">high_SIPA_income!I100</f>
        <v>155265.375866081</v>
      </c>
      <c r="G107" s="67" t="n">
        <f aca="false">E107-F107*0.7</f>
        <v>33127394.8008124</v>
      </c>
      <c r="H107" s="67"/>
      <c r="I107" s="67"/>
      <c r="J107" s="67" t="n">
        <f aca="false">G107*3.8235866717</f>
        <v>126665465.22853</v>
      </c>
      <c r="K107" s="9"/>
      <c r="L107" s="67"/>
      <c r="M107" s="67" t="n">
        <f aca="false">F107*2.511711692</f>
        <v>389981.85992561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39345488.4523726</v>
      </c>
      <c r="F108" s="157" t="n">
        <f aca="false">high_SIPA_income!I101</f>
        <v>152709.823226614</v>
      </c>
      <c r="G108" s="67" t="n">
        <f aca="false">E108-F108*0.7</f>
        <v>39238591.576114</v>
      </c>
      <c r="H108" s="67"/>
      <c r="I108" s="67"/>
      <c r="J108" s="67" t="n">
        <f aca="false">G108*3.8235866717</f>
        <v>150032155.766709</v>
      </c>
      <c r="K108" s="9"/>
      <c r="L108" s="67"/>
      <c r="M108" s="67" t="n">
        <f aca="false">F108*2.511711692</f>
        <v>383563.04848154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33584087.5351252</v>
      </c>
      <c r="F109" s="155" t="n">
        <f aca="false">high_SIPA_income!I102</f>
        <v>154745.935125209</v>
      </c>
      <c r="G109" s="8" t="n">
        <f aca="false">E109-F109*0.7</f>
        <v>33475765.3805376</v>
      </c>
      <c r="H109" s="8"/>
      <c r="I109" s="8"/>
      <c r="J109" s="8" t="n">
        <f aca="false">G109*3.8235866717</f>
        <v>127997490.33398</v>
      </c>
      <c r="K109" s="6"/>
      <c r="L109" s="8"/>
      <c r="M109" s="8" t="n">
        <f aca="false">F109*2.511711692</f>
        <v>388677.174543461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39928746.7606547</v>
      </c>
      <c r="F110" s="157" t="n">
        <f aca="false">high_SIPA_income!I103</f>
        <v>159149.814871023</v>
      </c>
      <c r="G110" s="67" t="n">
        <f aca="false">E110-F110*0.7</f>
        <v>39817341.890245</v>
      </c>
      <c r="H110" s="67"/>
      <c r="I110" s="67"/>
      <c r="J110" s="67" t="n">
        <f aca="false">G110*3.8235866717</f>
        <v>152245057.754063</v>
      </c>
      <c r="K110" s="9"/>
      <c r="L110" s="67"/>
      <c r="M110" s="67" t="n">
        <f aca="false">F110*2.511711692</f>
        <v>399738.450791184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34267895.9668532</v>
      </c>
      <c r="F111" s="157" t="n">
        <f aca="false">high_SIPA_income!I104</f>
        <v>161811.151604629</v>
      </c>
      <c r="G111" s="67" t="n">
        <f aca="false">E111-F111*0.7</f>
        <v>34154628.16073</v>
      </c>
      <c r="H111" s="67"/>
      <c r="I111" s="67"/>
      <c r="J111" s="67" t="n">
        <f aca="false">G111*3.8235866717</f>
        <v>130593181.012237</v>
      </c>
      <c r="K111" s="9"/>
      <c r="L111" s="67"/>
      <c r="M111" s="67" t="n">
        <f aca="false">F111*2.511711692</f>
        <v>406422.961381331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40375695.4714614</v>
      </c>
      <c r="F112" s="157" t="n">
        <f aca="false">high_SIPA_income!I105</f>
        <v>165110.716083615</v>
      </c>
      <c r="G112" s="67" t="n">
        <f aca="false">E112-F112*0.7</f>
        <v>40260117.9702029</v>
      </c>
      <c r="H112" s="67"/>
      <c r="I112" s="67"/>
      <c r="J112" s="67" t="n">
        <f aca="false">G112*3.8235866717</f>
        <v>153938050.471937</v>
      </c>
      <c r="K112" s="9"/>
      <c r="L112" s="67"/>
      <c r="M112" s="67" t="n">
        <f aca="false">F112*2.511711692</f>
        <v>414710.516061708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6159.72360136191</v>
      </c>
      <c r="C24" s="0" t="n">
        <v>10053943</v>
      </c>
    </row>
    <row r="25" customFormat="false" ht="12.8" hidden="false" customHeight="false" outlineLevel="0" collapsed="false">
      <c r="A25" s="0" t="n">
        <v>72</v>
      </c>
      <c r="B25" s="0" t="n">
        <v>5941.17055391639</v>
      </c>
      <c r="C25" s="0" t="n">
        <v>10334427</v>
      </c>
    </row>
    <row r="26" customFormat="false" ht="12.8" hidden="false" customHeight="false" outlineLevel="0" collapsed="false">
      <c r="A26" s="0" t="n">
        <v>73</v>
      </c>
      <c r="B26" s="0" t="n">
        <v>5854.71085476179</v>
      </c>
      <c r="C26" s="0" t="n">
        <v>10731809</v>
      </c>
    </row>
    <row r="27" customFormat="false" ht="12.8" hidden="false" customHeight="false" outlineLevel="0" collapsed="false">
      <c r="A27" s="0" t="n">
        <v>74</v>
      </c>
      <c r="B27" s="0" t="n">
        <v>5818.38630418454</v>
      </c>
      <c r="C27" s="0" t="n">
        <v>11021222</v>
      </c>
    </row>
    <row r="28" customFormat="false" ht="12.8" hidden="false" customHeight="false" outlineLevel="0" collapsed="false">
      <c r="A28" s="0" t="n">
        <v>75</v>
      </c>
      <c r="B28" s="0" t="n">
        <v>5777.17431276975</v>
      </c>
      <c r="C28" s="0" t="n">
        <v>11372056</v>
      </c>
    </row>
    <row r="29" customFormat="false" ht="12.8" hidden="false" customHeight="false" outlineLevel="0" collapsed="false">
      <c r="A29" s="0" t="n">
        <v>76</v>
      </c>
      <c r="B29" s="0" t="n">
        <v>5840.85848244741</v>
      </c>
      <c r="C29" s="0" t="n">
        <v>11385268</v>
      </c>
    </row>
    <row r="30" customFormat="false" ht="12.8" hidden="false" customHeight="false" outlineLevel="0" collapsed="false">
      <c r="A30" s="0" t="n">
        <v>77</v>
      </c>
      <c r="B30" s="0" t="n">
        <v>5862.28288740689</v>
      </c>
      <c r="C30" s="0" t="n">
        <v>11404982</v>
      </c>
    </row>
    <row r="31" customFormat="false" ht="12.8" hidden="false" customHeight="false" outlineLevel="0" collapsed="false">
      <c r="A31" s="0" t="n">
        <v>78</v>
      </c>
      <c r="B31" s="0" t="n">
        <v>5887.35947648896</v>
      </c>
      <c r="C31" s="0" t="n">
        <v>11456737</v>
      </c>
    </row>
    <row r="32" customFormat="false" ht="12.8" hidden="false" customHeight="false" outlineLevel="0" collapsed="false">
      <c r="A32" s="0" t="n">
        <v>79</v>
      </c>
      <c r="B32" s="0" t="n">
        <v>5899.00649014143</v>
      </c>
      <c r="C32" s="0" t="n">
        <v>11532716</v>
      </c>
    </row>
    <row r="33" customFormat="false" ht="12.8" hidden="false" customHeight="false" outlineLevel="0" collapsed="false">
      <c r="A33" s="0" t="n">
        <v>80</v>
      </c>
      <c r="B33" s="0" t="n">
        <v>5960.5095476454</v>
      </c>
      <c r="C33" s="0" t="n">
        <v>11542841</v>
      </c>
    </row>
    <row r="34" customFormat="false" ht="12.8" hidden="false" customHeight="false" outlineLevel="0" collapsed="false">
      <c r="A34" s="0" t="n">
        <v>81</v>
      </c>
      <c r="B34" s="0" t="n">
        <v>5976.03122342378</v>
      </c>
      <c r="C34" s="0" t="n">
        <v>11608577</v>
      </c>
    </row>
    <row r="35" customFormat="false" ht="12.8" hidden="false" customHeight="false" outlineLevel="0" collapsed="false">
      <c r="A35" s="0" t="n">
        <v>82</v>
      </c>
      <c r="B35" s="0" t="n">
        <v>5992.31476466101</v>
      </c>
      <c r="C35" s="0" t="n">
        <v>11701223</v>
      </c>
    </row>
    <row r="36" customFormat="false" ht="12.8" hidden="false" customHeight="false" outlineLevel="0" collapsed="false">
      <c r="A36" s="0" t="n">
        <v>83</v>
      </c>
      <c r="B36" s="0" t="n">
        <v>6036.48327487819</v>
      </c>
      <c r="C36" s="0" t="n">
        <v>11716079</v>
      </c>
    </row>
    <row r="37" customFormat="false" ht="12.8" hidden="false" customHeight="false" outlineLevel="0" collapsed="false">
      <c r="A37" s="0" t="n">
        <v>84</v>
      </c>
      <c r="B37" s="0" t="n">
        <v>6080.96753939162</v>
      </c>
      <c r="C37" s="0" t="n">
        <v>11726634</v>
      </c>
    </row>
    <row r="38" customFormat="false" ht="12.8" hidden="false" customHeight="false" outlineLevel="0" collapsed="false">
      <c r="A38" s="0" t="n">
        <v>85</v>
      </c>
      <c r="B38" s="0" t="n">
        <v>6119.00886355953</v>
      </c>
      <c r="C38" s="0" t="n">
        <v>11764090</v>
      </c>
    </row>
    <row r="39" customFormat="false" ht="12.8" hidden="false" customHeight="false" outlineLevel="0" collapsed="false">
      <c r="A39" s="0" t="n">
        <v>86</v>
      </c>
      <c r="B39" s="0" t="n">
        <v>6129.72661401187</v>
      </c>
      <c r="C39" s="0" t="n">
        <v>11825786</v>
      </c>
    </row>
    <row r="40" customFormat="false" ht="12.8" hidden="false" customHeight="false" outlineLevel="0" collapsed="false">
      <c r="A40" s="0" t="n">
        <v>87</v>
      </c>
      <c r="B40" s="0" t="n">
        <v>6176.82180574514</v>
      </c>
      <c r="C40" s="0" t="n">
        <v>11870315</v>
      </c>
    </row>
    <row r="41" customFormat="false" ht="12.8" hidden="false" customHeight="false" outlineLevel="0" collapsed="false">
      <c r="A41" s="0" t="n">
        <v>88</v>
      </c>
      <c r="B41" s="0" t="n">
        <v>6208.85818046708</v>
      </c>
      <c r="C41" s="0" t="n">
        <v>11960568</v>
      </c>
    </row>
    <row r="42" customFormat="false" ht="12.8" hidden="false" customHeight="false" outlineLevel="0" collapsed="false">
      <c r="A42" s="0" t="n">
        <v>89</v>
      </c>
      <c r="B42" s="0" t="n">
        <v>6265.84190922071</v>
      </c>
      <c r="C42" s="0" t="n">
        <v>12001827</v>
      </c>
    </row>
    <row r="43" customFormat="false" ht="12.8" hidden="false" customHeight="false" outlineLevel="0" collapsed="false">
      <c r="A43" s="0" t="n">
        <v>90</v>
      </c>
      <c r="B43" s="0" t="n">
        <v>6271.15252710057</v>
      </c>
      <c r="C43" s="0" t="n">
        <v>12073880</v>
      </c>
    </row>
    <row r="44" customFormat="false" ht="12.8" hidden="false" customHeight="false" outlineLevel="0" collapsed="false">
      <c r="A44" s="0" t="n">
        <v>91</v>
      </c>
      <c r="B44" s="0" t="n">
        <v>6325.8197286976</v>
      </c>
      <c r="C44" s="0" t="n">
        <v>12075815</v>
      </c>
    </row>
    <row r="45" customFormat="false" ht="12.8" hidden="false" customHeight="false" outlineLevel="0" collapsed="false">
      <c r="A45" s="0" t="n">
        <v>92</v>
      </c>
      <c r="B45" s="0" t="n">
        <v>6359.80257034086</v>
      </c>
      <c r="C45" s="0" t="n">
        <v>12173028</v>
      </c>
    </row>
    <row r="46" customFormat="false" ht="12.8" hidden="false" customHeight="false" outlineLevel="0" collapsed="false">
      <c r="A46" s="0" t="n">
        <v>93</v>
      </c>
      <c r="B46" s="0" t="n">
        <v>6952.01625009536</v>
      </c>
      <c r="C46" s="0" t="n">
        <v>12198684</v>
      </c>
    </row>
    <row r="47" customFormat="false" ht="12.8" hidden="false" customHeight="false" outlineLevel="0" collapsed="false">
      <c r="A47" s="0" t="n">
        <v>94</v>
      </c>
      <c r="B47" s="0" t="n">
        <v>7014.38473704777</v>
      </c>
      <c r="C47" s="0" t="n">
        <v>12274001</v>
      </c>
    </row>
    <row r="48" customFormat="false" ht="12.8" hidden="false" customHeight="false" outlineLevel="0" collapsed="false">
      <c r="A48" s="0" t="n">
        <v>95</v>
      </c>
      <c r="B48" s="0" t="n">
        <v>7045.91420696886</v>
      </c>
      <c r="C48" s="0" t="n">
        <v>12307164</v>
      </c>
    </row>
    <row r="49" customFormat="false" ht="12.8" hidden="false" customHeight="false" outlineLevel="0" collapsed="false">
      <c r="A49" s="0" t="n">
        <v>96</v>
      </c>
      <c r="B49" s="0" t="n">
        <v>7050.92012478761</v>
      </c>
      <c r="C49" s="0" t="n">
        <v>12383091</v>
      </c>
    </row>
    <row r="50" customFormat="false" ht="12.8" hidden="false" customHeight="false" outlineLevel="0" collapsed="false">
      <c r="A50" s="0" t="n">
        <v>97</v>
      </c>
      <c r="B50" s="0" t="n">
        <v>7063.84565215802</v>
      </c>
      <c r="C50" s="0" t="n">
        <v>12374449</v>
      </c>
    </row>
    <row r="51" customFormat="false" ht="12.8" hidden="false" customHeight="false" outlineLevel="0" collapsed="false">
      <c r="A51" s="0" t="n">
        <v>98</v>
      </c>
      <c r="B51" s="0" t="n">
        <v>7066.68890304486</v>
      </c>
      <c r="C51" s="0" t="n">
        <v>12471542</v>
      </c>
    </row>
    <row r="52" customFormat="false" ht="12.8" hidden="false" customHeight="false" outlineLevel="0" collapsed="false">
      <c r="A52" s="0" t="n">
        <v>99</v>
      </c>
      <c r="B52" s="0" t="n">
        <v>7082.47072930218</v>
      </c>
      <c r="C52" s="0" t="n">
        <v>12549383</v>
      </c>
    </row>
    <row r="53" customFormat="false" ht="12.8" hidden="false" customHeight="false" outlineLevel="0" collapsed="false">
      <c r="A53" s="0" t="n">
        <v>100</v>
      </c>
      <c r="B53" s="0" t="n">
        <v>7113.38972459548</v>
      </c>
      <c r="C53" s="0" t="n">
        <v>12553207</v>
      </c>
    </row>
    <row r="54" customFormat="false" ht="12.8" hidden="false" customHeight="false" outlineLevel="0" collapsed="false">
      <c r="A54" s="0" t="n">
        <v>101</v>
      </c>
      <c r="B54" s="0" t="n">
        <v>7149.61287367848</v>
      </c>
      <c r="C54" s="0" t="n">
        <v>12619279</v>
      </c>
    </row>
    <row r="55" customFormat="false" ht="12.8" hidden="false" customHeight="false" outlineLevel="0" collapsed="false">
      <c r="A55" s="0" t="n">
        <v>102</v>
      </c>
      <c r="B55" s="0" t="n">
        <v>7150.80852170668</v>
      </c>
      <c r="C55" s="0" t="n">
        <v>12651266</v>
      </c>
    </row>
    <row r="56" customFormat="false" ht="12.8" hidden="false" customHeight="false" outlineLevel="0" collapsed="false">
      <c r="A56" s="0" t="n">
        <v>103</v>
      </c>
      <c r="B56" s="0" t="n">
        <v>7186.48861284814</v>
      </c>
      <c r="C56" s="0" t="n">
        <v>12670409</v>
      </c>
    </row>
    <row r="57" customFormat="false" ht="12.8" hidden="false" customHeight="false" outlineLevel="0" collapsed="false">
      <c r="A57" s="0" t="n">
        <v>104</v>
      </c>
      <c r="B57" s="0" t="n">
        <v>7208.09770342251</v>
      </c>
      <c r="C57" s="0" t="n">
        <v>12745911</v>
      </c>
    </row>
    <row r="58" customFormat="false" ht="12.8" hidden="false" customHeight="false" outlineLevel="0" collapsed="false">
      <c r="A58" s="0" t="n">
        <v>105</v>
      </c>
      <c r="B58" s="0" t="n">
        <v>7301.68688198631</v>
      </c>
      <c r="C58" s="0" t="n">
        <v>12767264</v>
      </c>
    </row>
    <row r="59" customFormat="false" ht="12.8" hidden="false" customHeight="false" outlineLevel="0" collapsed="false">
      <c r="A59" s="0" t="n">
        <v>106</v>
      </c>
      <c r="B59" s="0" t="n">
        <v>7328.89925894763</v>
      </c>
      <c r="C59" s="0" t="n">
        <v>12826265</v>
      </c>
    </row>
    <row r="60" customFormat="false" ht="12.8" hidden="false" customHeight="false" outlineLevel="0" collapsed="false">
      <c r="A60" s="0" t="n">
        <v>107</v>
      </c>
      <c r="B60" s="0" t="n">
        <v>7366.41000758207</v>
      </c>
      <c r="C60" s="0" t="n">
        <v>12872200</v>
      </c>
    </row>
    <row r="61" customFormat="false" ht="12.8" hidden="false" customHeight="false" outlineLevel="0" collapsed="false">
      <c r="A61" s="0" t="n">
        <v>108</v>
      </c>
      <c r="B61" s="0" t="n">
        <v>7384.42993979682</v>
      </c>
      <c r="C61" s="0" t="n">
        <v>12890008</v>
      </c>
    </row>
    <row r="62" customFormat="false" ht="12.8" hidden="false" customHeight="false" outlineLevel="0" collapsed="false">
      <c r="A62" s="0" t="n">
        <v>109</v>
      </c>
      <c r="B62" s="0" t="n">
        <v>7394.74082698803</v>
      </c>
      <c r="C62" s="0" t="n">
        <v>12851936</v>
      </c>
    </row>
    <row r="63" customFormat="false" ht="12.8" hidden="false" customHeight="false" outlineLevel="0" collapsed="false">
      <c r="A63" s="0" t="n">
        <v>110</v>
      </c>
      <c r="B63" s="0" t="n">
        <v>7406.18548380216</v>
      </c>
      <c r="C63" s="0" t="n">
        <v>12909946</v>
      </c>
    </row>
    <row r="64" customFormat="false" ht="12.8" hidden="false" customHeight="false" outlineLevel="0" collapsed="false">
      <c r="A64" s="0" t="n">
        <v>111</v>
      </c>
      <c r="B64" s="0" t="n">
        <v>7450.9584792941</v>
      </c>
      <c r="C64" s="0" t="n">
        <v>12933032</v>
      </c>
    </row>
    <row r="65" customFormat="false" ht="12.8" hidden="false" customHeight="false" outlineLevel="0" collapsed="false">
      <c r="A65" s="0" t="n">
        <v>112</v>
      </c>
      <c r="B65" s="0" t="n">
        <v>7499.50632220861</v>
      </c>
      <c r="C65" s="0" t="n">
        <v>12930343</v>
      </c>
    </row>
    <row r="66" customFormat="false" ht="12.8" hidden="false" customHeight="false" outlineLevel="0" collapsed="false">
      <c r="A66" s="0" t="n">
        <v>113</v>
      </c>
      <c r="B66" s="0" t="n">
        <v>7529.41459332019</v>
      </c>
      <c r="C66" s="0" t="n">
        <v>12938591</v>
      </c>
    </row>
    <row r="67" customFormat="false" ht="12.8" hidden="false" customHeight="false" outlineLevel="0" collapsed="false">
      <c r="A67" s="0" t="n">
        <v>114</v>
      </c>
      <c r="B67" s="0" t="n">
        <v>7536.91447038983</v>
      </c>
      <c r="C67" s="0" t="n">
        <v>13054503</v>
      </c>
    </row>
    <row r="68" customFormat="false" ht="12.8" hidden="false" customHeight="false" outlineLevel="0" collapsed="false">
      <c r="A68" s="0" t="n">
        <v>115</v>
      </c>
      <c r="B68" s="0" t="n">
        <v>7563.66805724213</v>
      </c>
      <c r="C68" s="0" t="n">
        <v>13062496</v>
      </c>
    </row>
    <row r="69" customFormat="false" ht="12.8" hidden="false" customHeight="false" outlineLevel="0" collapsed="false">
      <c r="A69" s="0" t="n">
        <v>116</v>
      </c>
      <c r="B69" s="0" t="n">
        <v>7602.87387802195</v>
      </c>
      <c r="C69" s="0" t="n">
        <v>13141586</v>
      </c>
    </row>
    <row r="70" customFormat="false" ht="12.8" hidden="false" customHeight="false" outlineLevel="0" collapsed="false">
      <c r="A70" s="0" t="n">
        <v>117</v>
      </c>
      <c r="B70" s="0" t="n">
        <v>7631.30766727612</v>
      </c>
      <c r="C70" s="0" t="n">
        <v>13136918</v>
      </c>
    </row>
    <row r="71" customFormat="false" ht="12.8" hidden="false" customHeight="false" outlineLevel="0" collapsed="false">
      <c r="A71" s="0" t="n">
        <v>118</v>
      </c>
      <c r="B71" s="0" t="n">
        <v>7646.60637457441</v>
      </c>
      <c r="C71" s="0" t="n">
        <v>13198785</v>
      </c>
    </row>
    <row r="72" customFormat="false" ht="12.8" hidden="false" customHeight="false" outlineLevel="0" collapsed="false">
      <c r="A72" s="0" t="n">
        <v>119</v>
      </c>
      <c r="B72" s="0" t="n">
        <v>7655.69251803361</v>
      </c>
      <c r="C72" s="0" t="n">
        <v>13170310</v>
      </c>
    </row>
    <row r="73" customFormat="false" ht="12.8" hidden="false" customHeight="false" outlineLevel="0" collapsed="false">
      <c r="A73" s="0" t="n">
        <v>120</v>
      </c>
      <c r="B73" s="0" t="n">
        <v>7687.41418069467</v>
      </c>
      <c r="C73" s="0" t="n">
        <v>13200713</v>
      </c>
    </row>
    <row r="74" customFormat="false" ht="12.8" hidden="false" customHeight="false" outlineLevel="0" collapsed="false">
      <c r="A74" s="0" t="n">
        <v>121</v>
      </c>
      <c r="B74" s="0" t="n">
        <v>7748.35790777885</v>
      </c>
      <c r="C74" s="0" t="n">
        <v>13245518</v>
      </c>
    </row>
    <row r="75" customFormat="false" ht="12.8" hidden="false" customHeight="false" outlineLevel="0" collapsed="false">
      <c r="A75" s="0" t="n">
        <v>122</v>
      </c>
      <c r="B75" s="0" t="n">
        <v>7744.95054164919</v>
      </c>
      <c r="C75" s="0" t="n">
        <v>13304578</v>
      </c>
    </row>
    <row r="76" customFormat="false" ht="12.8" hidden="false" customHeight="false" outlineLevel="0" collapsed="false">
      <c r="A76" s="0" t="n">
        <v>123</v>
      </c>
      <c r="B76" s="0" t="n">
        <v>7744.21806933512</v>
      </c>
      <c r="C76" s="0" t="n">
        <v>13295780</v>
      </c>
    </row>
    <row r="77" customFormat="false" ht="12.8" hidden="false" customHeight="false" outlineLevel="0" collapsed="false">
      <c r="A77" s="0" t="n">
        <v>124</v>
      </c>
      <c r="B77" s="0" t="n">
        <v>7798.48598831126</v>
      </c>
      <c r="C77" s="0" t="n">
        <v>13358377</v>
      </c>
    </row>
    <row r="78" customFormat="false" ht="12.8" hidden="false" customHeight="false" outlineLevel="0" collapsed="false">
      <c r="A78" s="0" t="n">
        <v>125</v>
      </c>
      <c r="B78" s="0" t="n">
        <v>7812.49592086449</v>
      </c>
      <c r="C78" s="0" t="n">
        <v>13356879</v>
      </c>
    </row>
    <row r="79" customFormat="false" ht="12.8" hidden="false" customHeight="false" outlineLevel="0" collapsed="false">
      <c r="A79" s="0" t="n">
        <v>126</v>
      </c>
      <c r="B79" s="0" t="n">
        <v>7822.99654972375</v>
      </c>
      <c r="C79" s="0" t="n">
        <v>13381799</v>
      </c>
    </row>
    <row r="80" customFormat="false" ht="12.8" hidden="false" customHeight="false" outlineLevel="0" collapsed="false">
      <c r="A80" s="0" t="n">
        <v>127</v>
      </c>
      <c r="B80" s="0" t="n">
        <v>7865.99030125355</v>
      </c>
      <c r="C80" s="0" t="n">
        <v>13414099</v>
      </c>
    </row>
    <row r="81" customFormat="false" ht="12.8" hidden="false" customHeight="false" outlineLevel="0" collapsed="false">
      <c r="A81" s="0" t="n">
        <v>128</v>
      </c>
      <c r="B81" s="0" t="n">
        <v>7867.18314066196</v>
      </c>
      <c r="C81" s="0" t="n">
        <v>13507897</v>
      </c>
    </row>
    <row r="82" customFormat="false" ht="12.8" hidden="false" customHeight="false" outlineLevel="0" collapsed="false">
      <c r="A82" s="0" t="n">
        <v>129</v>
      </c>
      <c r="B82" s="0" t="n">
        <v>7907.16472663147</v>
      </c>
      <c r="C82" s="0" t="n">
        <v>13503211</v>
      </c>
    </row>
    <row r="83" customFormat="false" ht="12.8" hidden="false" customHeight="false" outlineLevel="0" collapsed="false">
      <c r="A83" s="0" t="n">
        <v>130</v>
      </c>
      <c r="B83" s="0" t="n">
        <v>7903.96118623263</v>
      </c>
      <c r="C83" s="0" t="n">
        <v>13603470</v>
      </c>
    </row>
    <row r="84" customFormat="false" ht="12.8" hidden="false" customHeight="false" outlineLevel="0" collapsed="false">
      <c r="A84" s="0" t="n">
        <v>131</v>
      </c>
      <c r="B84" s="0" t="n">
        <v>7919.00853328336</v>
      </c>
      <c r="C84" s="0" t="n">
        <v>13618142</v>
      </c>
    </row>
    <row r="85" customFormat="false" ht="12.8" hidden="false" customHeight="false" outlineLevel="0" collapsed="false">
      <c r="A85" s="0" t="n">
        <v>132</v>
      </c>
      <c r="B85" s="0" t="n">
        <v>7951.86907100295</v>
      </c>
      <c r="C85" s="0" t="n">
        <v>13672520</v>
      </c>
    </row>
    <row r="86" customFormat="false" ht="12.8" hidden="false" customHeight="false" outlineLevel="0" collapsed="false">
      <c r="A86" s="0" t="n">
        <v>133</v>
      </c>
      <c r="B86" s="0" t="n">
        <v>7997.12859932463</v>
      </c>
      <c r="C86" s="0" t="n">
        <v>13656959</v>
      </c>
    </row>
    <row r="87" customFormat="false" ht="12.8" hidden="false" customHeight="false" outlineLevel="0" collapsed="false">
      <c r="A87" s="0" t="n">
        <v>134</v>
      </c>
      <c r="B87" s="0" t="n">
        <v>8033.79296219342</v>
      </c>
      <c r="C87" s="0" t="n">
        <v>13688210</v>
      </c>
    </row>
    <row r="88" customFormat="false" ht="12.8" hidden="false" customHeight="false" outlineLevel="0" collapsed="false">
      <c r="A88" s="0" t="n">
        <v>135</v>
      </c>
      <c r="B88" s="0" t="n">
        <v>8017.59175450004</v>
      </c>
      <c r="C88" s="0" t="n">
        <v>13817842</v>
      </c>
    </row>
    <row r="89" customFormat="false" ht="12.8" hidden="false" customHeight="false" outlineLevel="0" collapsed="false">
      <c r="A89" s="0" t="n">
        <v>136</v>
      </c>
      <c r="B89" s="0" t="n">
        <v>8084.81824901161</v>
      </c>
      <c r="C89" s="0" t="n">
        <v>13773115</v>
      </c>
    </row>
    <row r="90" customFormat="false" ht="12.8" hidden="false" customHeight="false" outlineLevel="0" collapsed="false">
      <c r="A90" s="0" t="n">
        <v>137</v>
      </c>
      <c r="B90" s="0" t="n">
        <v>8126.67987471326</v>
      </c>
      <c r="C90" s="0" t="n">
        <v>13791235</v>
      </c>
    </row>
    <row r="91" customFormat="false" ht="12.8" hidden="false" customHeight="false" outlineLevel="0" collapsed="false">
      <c r="A91" s="0" t="n">
        <v>138</v>
      </c>
      <c r="B91" s="0" t="n">
        <v>8132.40690286473</v>
      </c>
      <c r="C91" s="0" t="n">
        <v>13793075</v>
      </c>
    </row>
    <row r="92" customFormat="false" ht="12.8" hidden="false" customHeight="false" outlineLevel="0" collapsed="false">
      <c r="A92" s="0" t="n">
        <v>139</v>
      </c>
      <c r="B92" s="0" t="n">
        <v>8147.01625596656</v>
      </c>
      <c r="C92" s="0" t="n">
        <v>13813313</v>
      </c>
    </row>
    <row r="93" customFormat="false" ht="12.8" hidden="false" customHeight="false" outlineLevel="0" collapsed="false">
      <c r="A93" s="0" t="n">
        <v>140</v>
      </c>
      <c r="B93" s="0" t="n">
        <v>8164.75874025171</v>
      </c>
      <c r="C93" s="0" t="n">
        <v>13874650</v>
      </c>
    </row>
    <row r="94" customFormat="false" ht="12.8" hidden="false" customHeight="false" outlineLevel="0" collapsed="false">
      <c r="A94" s="0" t="n">
        <v>141</v>
      </c>
      <c r="B94" s="0" t="n">
        <v>8183.14613525671</v>
      </c>
      <c r="C94" s="0" t="n">
        <v>13901799</v>
      </c>
    </row>
    <row r="95" customFormat="false" ht="12.8" hidden="false" customHeight="false" outlineLevel="0" collapsed="false">
      <c r="A95" s="0" t="n">
        <v>142</v>
      </c>
      <c r="B95" s="0" t="n">
        <v>8224.67346777389</v>
      </c>
      <c r="C95" s="0" t="n">
        <v>13918878</v>
      </c>
    </row>
    <row r="96" customFormat="false" ht="12.8" hidden="false" customHeight="false" outlineLevel="0" collapsed="false">
      <c r="A96" s="0" t="n">
        <v>143</v>
      </c>
      <c r="B96" s="0" t="n">
        <v>8265.08190235967</v>
      </c>
      <c r="C96" s="0" t="n">
        <v>13934877</v>
      </c>
    </row>
    <row r="97" customFormat="false" ht="12.8" hidden="false" customHeight="false" outlineLevel="0" collapsed="false">
      <c r="A97" s="0" t="n">
        <v>144</v>
      </c>
      <c r="B97" s="0" t="n">
        <v>8284.3393668604</v>
      </c>
      <c r="C97" s="0" t="n">
        <v>13995167</v>
      </c>
    </row>
    <row r="98" customFormat="false" ht="12.8" hidden="false" customHeight="false" outlineLevel="0" collapsed="false">
      <c r="A98" s="0" t="n">
        <v>145</v>
      </c>
      <c r="B98" s="0" t="n">
        <v>8314.559576501</v>
      </c>
      <c r="C98" s="0" t="n">
        <v>13970753</v>
      </c>
    </row>
    <row r="99" customFormat="false" ht="12.8" hidden="false" customHeight="false" outlineLevel="0" collapsed="false">
      <c r="A99" s="0" t="n">
        <v>146</v>
      </c>
      <c r="B99" s="0" t="n">
        <v>8341.2090418065</v>
      </c>
      <c r="C99" s="0" t="n">
        <v>13981087</v>
      </c>
    </row>
    <row r="100" customFormat="false" ht="12.8" hidden="false" customHeight="false" outlineLevel="0" collapsed="false">
      <c r="A100" s="0" t="n">
        <v>147</v>
      </c>
      <c r="B100" s="0" t="n">
        <v>8362.2087368025</v>
      </c>
      <c r="C100" s="0" t="n">
        <v>14054815</v>
      </c>
    </row>
    <row r="101" customFormat="false" ht="12.8" hidden="false" customHeight="false" outlineLevel="0" collapsed="false">
      <c r="A101" s="0" t="n">
        <v>148</v>
      </c>
      <c r="B101" s="0" t="n">
        <v>8386.87254421894</v>
      </c>
      <c r="C101" s="0" t="n">
        <v>14066920</v>
      </c>
    </row>
    <row r="102" customFormat="false" ht="12.8" hidden="false" customHeight="false" outlineLevel="0" collapsed="false">
      <c r="A102" s="0" t="n">
        <v>149</v>
      </c>
      <c r="B102" s="0" t="n">
        <v>8419.12252147657</v>
      </c>
      <c r="C102" s="0" t="n">
        <v>14084245</v>
      </c>
    </row>
    <row r="103" customFormat="false" ht="12.8" hidden="false" customHeight="false" outlineLevel="0" collapsed="false">
      <c r="A103" s="0" t="n">
        <v>150</v>
      </c>
      <c r="B103" s="0" t="n">
        <v>8411.21138852281</v>
      </c>
      <c r="C103" s="0" t="n">
        <v>14083902</v>
      </c>
    </row>
    <row r="104" customFormat="false" ht="12.8" hidden="false" customHeight="false" outlineLevel="0" collapsed="false">
      <c r="A104" s="0" t="n">
        <v>151</v>
      </c>
      <c r="B104" s="0" t="n">
        <v>8425.04607988172</v>
      </c>
      <c r="C104" s="0" t="n">
        <v>14101468</v>
      </c>
    </row>
    <row r="105" customFormat="false" ht="12.8" hidden="false" customHeight="false" outlineLevel="0" collapsed="false">
      <c r="A105" s="0" t="n">
        <v>152</v>
      </c>
      <c r="B105" s="0" t="n">
        <v>8463.82670309591</v>
      </c>
      <c r="C105" s="0" t="n">
        <v>14177622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0" activeCellId="0" sqref="E30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0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0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0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0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0" t="n">
        <v>5869.78477201805</v>
      </c>
      <c r="C20" s="0" t="n">
        <v>11558765</v>
      </c>
    </row>
    <row r="21" customFormat="false" ht="12.8" hidden="false" customHeight="false" outlineLevel="0" collapsed="false">
      <c r="A21" s="0" t="n">
        <v>68</v>
      </c>
      <c r="B21" s="0" t="n">
        <v>5675.71936373082</v>
      </c>
      <c r="C21" s="0" t="n">
        <v>11625202</v>
      </c>
    </row>
    <row r="22" customFormat="false" ht="12.8" hidden="false" customHeight="false" outlineLevel="0" collapsed="false">
      <c r="A22" s="0" t="n">
        <v>69</v>
      </c>
      <c r="B22" s="0" t="n">
        <v>5967.74206984022</v>
      </c>
      <c r="C22" s="0" t="n">
        <v>11544047</v>
      </c>
    </row>
    <row r="23" customFormat="false" ht="12.8" hidden="false" customHeight="false" outlineLevel="0" collapsed="false">
      <c r="A23" s="0" t="n">
        <v>70</v>
      </c>
      <c r="B23" s="0" t="n">
        <v>6279.53818101891</v>
      </c>
      <c r="C23" s="0" t="n">
        <v>9953911</v>
      </c>
    </row>
    <row r="24" customFormat="false" ht="12.8" hidden="false" customHeight="false" outlineLevel="0" collapsed="false">
      <c r="A24" s="0" t="n">
        <v>71</v>
      </c>
      <c r="B24" s="0" t="n">
        <v>5992.69528482481</v>
      </c>
      <c r="C24" s="0" t="n">
        <v>10055745</v>
      </c>
    </row>
    <row r="25" customFormat="false" ht="12.8" hidden="false" customHeight="false" outlineLevel="0" collapsed="false">
      <c r="A25" s="0" t="n">
        <v>72</v>
      </c>
      <c r="B25" s="0" t="n">
        <v>5936.30610066937</v>
      </c>
      <c r="C25" s="0" t="n">
        <v>10373563</v>
      </c>
    </row>
    <row r="26" customFormat="false" ht="12.8" hidden="false" customHeight="false" outlineLevel="0" collapsed="false">
      <c r="A26" s="0" t="n">
        <v>73</v>
      </c>
      <c r="B26" s="0" t="n">
        <v>6107.87136252595</v>
      </c>
      <c r="C26" s="0" t="n">
        <v>10670563</v>
      </c>
    </row>
    <row r="27" customFormat="false" ht="12.8" hidden="false" customHeight="false" outlineLevel="0" collapsed="false">
      <c r="A27" s="0" t="n">
        <v>74</v>
      </c>
      <c r="B27" s="0" t="n">
        <v>6251.19178077371</v>
      </c>
      <c r="C27" s="0" t="n">
        <v>10964481</v>
      </c>
    </row>
    <row r="28" customFormat="false" ht="12.8" hidden="false" customHeight="false" outlineLevel="0" collapsed="false">
      <c r="A28" s="0" t="n">
        <v>75</v>
      </c>
      <c r="B28" s="0" t="n">
        <v>6341.31072725225</v>
      </c>
      <c r="C28" s="0" t="n">
        <v>11306324</v>
      </c>
    </row>
    <row r="29" customFormat="false" ht="12.8" hidden="false" customHeight="false" outlineLevel="0" collapsed="false">
      <c r="A29" s="0" t="n">
        <v>76</v>
      </c>
      <c r="B29" s="0" t="n">
        <v>6572.45962221477</v>
      </c>
      <c r="C29" s="0" t="n">
        <v>11404589</v>
      </c>
    </row>
    <row r="30" customFormat="false" ht="12.8" hidden="false" customHeight="false" outlineLevel="0" collapsed="false">
      <c r="A30" s="0" t="n">
        <v>77</v>
      </c>
      <c r="B30" s="0" t="n">
        <v>6719.94062161483</v>
      </c>
      <c r="C30" s="0" t="n">
        <v>11419284</v>
      </c>
    </row>
    <row r="31" customFormat="false" ht="12.8" hidden="false" customHeight="false" outlineLevel="0" collapsed="false">
      <c r="A31" s="0" t="n">
        <v>78</v>
      </c>
      <c r="B31" s="0" t="n">
        <v>6813.08984048988</v>
      </c>
      <c r="C31" s="0" t="n">
        <v>11465338</v>
      </c>
    </row>
    <row r="32" customFormat="false" ht="12.8" hidden="false" customHeight="false" outlineLevel="0" collapsed="false">
      <c r="A32" s="0" t="n">
        <v>79</v>
      </c>
      <c r="B32" s="0" t="n">
        <v>6925.59573376471</v>
      </c>
      <c r="C32" s="0" t="n">
        <v>11522300</v>
      </c>
    </row>
    <row r="33" customFormat="false" ht="12.8" hidden="false" customHeight="false" outlineLevel="0" collapsed="false">
      <c r="A33" s="0" t="n">
        <v>80</v>
      </c>
      <c r="B33" s="0" t="n">
        <v>6960.48345230787</v>
      </c>
      <c r="C33" s="0" t="n">
        <v>11595446</v>
      </c>
    </row>
    <row r="34" customFormat="false" ht="12.8" hidden="false" customHeight="false" outlineLevel="0" collapsed="false">
      <c r="A34" s="0" t="n">
        <v>81</v>
      </c>
      <c r="B34" s="0" t="n">
        <v>7023.42476135627</v>
      </c>
      <c r="C34" s="0" t="n">
        <v>11645694</v>
      </c>
    </row>
    <row r="35" customFormat="false" ht="12.8" hidden="false" customHeight="false" outlineLevel="0" collapsed="false">
      <c r="A35" s="0" t="n">
        <v>82</v>
      </c>
      <c r="B35" s="0" t="n">
        <v>7061.0740435132</v>
      </c>
      <c r="C35" s="0" t="n">
        <v>11746100</v>
      </c>
    </row>
    <row r="36" customFormat="false" ht="12.8" hidden="false" customHeight="false" outlineLevel="0" collapsed="false">
      <c r="A36" s="0" t="n">
        <v>83</v>
      </c>
      <c r="B36" s="0" t="n">
        <v>7096.56404425265</v>
      </c>
      <c r="C36" s="0" t="n">
        <v>11794335</v>
      </c>
    </row>
    <row r="37" customFormat="false" ht="12.8" hidden="false" customHeight="false" outlineLevel="0" collapsed="false">
      <c r="A37" s="0" t="n">
        <v>84</v>
      </c>
      <c r="B37" s="0" t="n">
        <v>7154.32241554353</v>
      </c>
      <c r="C37" s="0" t="n">
        <v>11873987</v>
      </c>
    </row>
    <row r="38" customFormat="false" ht="12.8" hidden="false" customHeight="false" outlineLevel="0" collapsed="false">
      <c r="A38" s="0" t="n">
        <v>85</v>
      </c>
      <c r="B38" s="0" t="n">
        <v>7196.54152501574</v>
      </c>
      <c r="C38" s="0" t="n">
        <v>11931737</v>
      </c>
    </row>
    <row r="39" customFormat="false" ht="12.8" hidden="false" customHeight="false" outlineLevel="0" collapsed="false">
      <c r="A39" s="0" t="n">
        <v>86</v>
      </c>
      <c r="B39" s="0" t="n">
        <v>7263.11304565515</v>
      </c>
      <c r="C39" s="0" t="n">
        <v>11954295</v>
      </c>
    </row>
    <row r="40" customFormat="false" ht="12.8" hidden="false" customHeight="false" outlineLevel="0" collapsed="false">
      <c r="A40" s="0" t="n">
        <v>87</v>
      </c>
      <c r="B40" s="0" t="n">
        <v>7262.521742602</v>
      </c>
      <c r="C40" s="0" t="n">
        <v>12036101</v>
      </c>
    </row>
    <row r="41" customFormat="false" ht="12.8" hidden="false" customHeight="false" outlineLevel="0" collapsed="false">
      <c r="A41" s="0" t="n">
        <v>88</v>
      </c>
      <c r="B41" s="0" t="n">
        <v>7315.51334817647</v>
      </c>
      <c r="C41" s="0" t="n">
        <v>12077454</v>
      </c>
    </row>
    <row r="42" customFormat="false" ht="12.8" hidden="false" customHeight="false" outlineLevel="0" collapsed="false">
      <c r="A42" s="0" t="n">
        <v>89</v>
      </c>
      <c r="B42" s="0" t="n">
        <v>7322.63766159517</v>
      </c>
      <c r="C42" s="0" t="n">
        <v>12119363</v>
      </c>
    </row>
    <row r="43" customFormat="false" ht="12.8" hidden="false" customHeight="false" outlineLevel="0" collapsed="false">
      <c r="A43" s="0" t="n">
        <v>90</v>
      </c>
      <c r="B43" s="0" t="n">
        <v>7349.36403018113</v>
      </c>
      <c r="C43" s="0" t="n">
        <v>12203329</v>
      </c>
    </row>
    <row r="44" customFormat="false" ht="12.8" hidden="false" customHeight="false" outlineLevel="0" collapsed="false">
      <c r="A44" s="0" t="n">
        <v>91</v>
      </c>
      <c r="B44" s="0" t="n">
        <v>7381.1327475433</v>
      </c>
      <c r="C44" s="0" t="n">
        <v>12213863</v>
      </c>
    </row>
    <row r="45" customFormat="false" ht="12.8" hidden="false" customHeight="false" outlineLevel="0" collapsed="false">
      <c r="A45" s="0" t="n">
        <v>92</v>
      </c>
      <c r="B45" s="0" t="n">
        <v>7419.97766498049</v>
      </c>
      <c r="C45" s="0" t="n">
        <v>12326932</v>
      </c>
    </row>
    <row r="46" customFormat="false" ht="12.8" hidden="false" customHeight="false" outlineLevel="0" collapsed="false">
      <c r="A46" s="0" t="n">
        <v>93</v>
      </c>
      <c r="B46" s="0" t="n">
        <v>7461.13242872336</v>
      </c>
      <c r="C46" s="0" t="n">
        <v>12375060</v>
      </c>
    </row>
    <row r="47" customFormat="false" ht="12.8" hidden="false" customHeight="false" outlineLevel="0" collapsed="false">
      <c r="A47" s="0" t="n">
        <v>94</v>
      </c>
      <c r="B47" s="0" t="n">
        <v>7495.39028283399</v>
      </c>
      <c r="C47" s="0" t="n">
        <v>12430825</v>
      </c>
    </row>
    <row r="48" customFormat="false" ht="12.8" hidden="false" customHeight="false" outlineLevel="0" collapsed="false">
      <c r="A48" s="0" t="n">
        <v>95</v>
      </c>
      <c r="B48" s="0" t="n">
        <v>7547.33774149889</v>
      </c>
      <c r="C48" s="0" t="n">
        <v>12478606</v>
      </c>
    </row>
    <row r="49" customFormat="false" ht="12.8" hidden="false" customHeight="false" outlineLevel="0" collapsed="false">
      <c r="A49" s="0" t="n">
        <v>96</v>
      </c>
      <c r="B49" s="0" t="n">
        <v>7584.7140568534</v>
      </c>
      <c r="C49" s="0" t="n">
        <v>12584263</v>
      </c>
    </row>
    <row r="50" customFormat="false" ht="12.8" hidden="false" customHeight="false" outlineLevel="0" collapsed="false">
      <c r="A50" s="0" t="n">
        <v>97</v>
      </c>
      <c r="B50" s="0" t="n">
        <v>7640.59070428429</v>
      </c>
      <c r="C50" s="0" t="n">
        <v>12603926</v>
      </c>
    </row>
    <row r="51" customFormat="false" ht="12.8" hidden="false" customHeight="false" outlineLevel="0" collapsed="false">
      <c r="A51" s="0" t="n">
        <v>98</v>
      </c>
      <c r="B51" s="0" t="n">
        <v>7683.46762484155</v>
      </c>
      <c r="C51" s="0" t="n">
        <v>12625955</v>
      </c>
    </row>
    <row r="52" customFormat="false" ht="12.8" hidden="false" customHeight="false" outlineLevel="0" collapsed="false">
      <c r="A52" s="0" t="n">
        <v>99</v>
      </c>
      <c r="B52" s="0" t="n">
        <v>7693.82349123455</v>
      </c>
      <c r="C52" s="0" t="n">
        <v>12695020</v>
      </c>
    </row>
    <row r="53" customFormat="false" ht="12.8" hidden="false" customHeight="false" outlineLevel="0" collapsed="false">
      <c r="A53" s="0" t="n">
        <v>100</v>
      </c>
      <c r="B53" s="0" t="n">
        <v>7719.62993990371</v>
      </c>
      <c r="C53" s="0" t="n">
        <v>12819703</v>
      </c>
    </row>
    <row r="54" customFormat="false" ht="12.8" hidden="false" customHeight="false" outlineLevel="0" collapsed="false">
      <c r="A54" s="0" t="n">
        <v>101</v>
      </c>
      <c r="B54" s="0" t="n">
        <v>7785.2084541264</v>
      </c>
      <c r="C54" s="0" t="n">
        <v>12837948</v>
      </c>
    </row>
    <row r="55" customFormat="false" ht="12.8" hidden="false" customHeight="false" outlineLevel="0" collapsed="false">
      <c r="A55" s="0" t="n">
        <v>102</v>
      </c>
      <c r="B55" s="0" t="n">
        <v>7809.75898544208</v>
      </c>
      <c r="C55" s="0" t="n">
        <v>12893600</v>
      </c>
    </row>
    <row r="56" customFormat="false" ht="12.8" hidden="false" customHeight="false" outlineLevel="0" collapsed="false">
      <c r="A56" s="0" t="n">
        <v>103</v>
      </c>
      <c r="B56" s="0" t="n">
        <v>7860.69905849637</v>
      </c>
      <c r="C56" s="0" t="n">
        <v>12939542</v>
      </c>
    </row>
    <row r="57" customFormat="false" ht="12.8" hidden="false" customHeight="false" outlineLevel="0" collapsed="false">
      <c r="A57" s="0" t="n">
        <v>104</v>
      </c>
      <c r="B57" s="0" t="n">
        <v>7905.7104214154</v>
      </c>
      <c r="C57" s="0" t="n">
        <v>13041270</v>
      </c>
    </row>
    <row r="58" customFormat="false" ht="12.8" hidden="false" customHeight="false" outlineLevel="0" collapsed="false">
      <c r="A58" s="0" t="n">
        <v>105</v>
      </c>
      <c r="B58" s="0" t="n">
        <v>7954.92907337175</v>
      </c>
      <c r="C58" s="0" t="n">
        <v>13064190</v>
      </c>
    </row>
    <row r="59" customFormat="false" ht="12.8" hidden="false" customHeight="false" outlineLevel="0" collapsed="false">
      <c r="A59" s="0" t="n">
        <v>106</v>
      </c>
      <c r="B59" s="0" t="n">
        <v>7965.54893162865</v>
      </c>
      <c r="C59" s="0" t="n">
        <v>13144514</v>
      </c>
    </row>
    <row r="60" customFormat="false" ht="12.8" hidden="false" customHeight="false" outlineLevel="0" collapsed="false">
      <c r="A60" s="0" t="n">
        <v>107</v>
      </c>
      <c r="B60" s="0" t="n">
        <v>7976.19603162739</v>
      </c>
      <c r="C60" s="0" t="n">
        <v>13190830</v>
      </c>
    </row>
    <row r="61" customFormat="false" ht="12.8" hidden="false" customHeight="false" outlineLevel="0" collapsed="false">
      <c r="A61" s="0" t="n">
        <v>108</v>
      </c>
      <c r="B61" s="0" t="n">
        <v>8057.63166446559</v>
      </c>
      <c r="C61" s="0" t="n">
        <v>13199924</v>
      </c>
    </row>
    <row r="62" customFormat="false" ht="12.8" hidden="false" customHeight="false" outlineLevel="0" collapsed="false">
      <c r="A62" s="0" t="n">
        <v>109</v>
      </c>
      <c r="B62" s="0" t="n">
        <v>8110.96390430642</v>
      </c>
      <c r="C62" s="0" t="n">
        <v>13190554</v>
      </c>
    </row>
    <row r="63" customFormat="false" ht="12.8" hidden="false" customHeight="false" outlineLevel="0" collapsed="false">
      <c r="A63" s="0" t="n">
        <v>110</v>
      </c>
      <c r="B63" s="0" t="n">
        <v>8160.29565716356</v>
      </c>
      <c r="C63" s="0" t="n">
        <v>13252826</v>
      </c>
    </row>
    <row r="64" customFormat="false" ht="12.8" hidden="false" customHeight="false" outlineLevel="0" collapsed="false">
      <c r="A64" s="0" t="n">
        <v>111</v>
      </c>
      <c r="B64" s="0" t="n">
        <v>8186.81515260088</v>
      </c>
      <c r="C64" s="0" t="n">
        <v>13352113</v>
      </c>
    </row>
    <row r="65" customFormat="false" ht="12.8" hidden="false" customHeight="false" outlineLevel="0" collapsed="false">
      <c r="A65" s="0" t="n">
        <v>112</v>
      </c>
      <c r="B65" s="0" t="n">
        <v>8222.28168353179</v>
      </c>
      <c r="C65" s="0" t="n">
        <v>13439228</v>
      </c>
    </row>
    <row r="66" customFormat="false" ht="12.8" hidden="false" customHeight="false" outlineLevel="0" collapsed="false">
      <c r="A66" s="0" t="n">
        <v>113</v>
      </c>
      <c r="B66" s="0" t="n">
        <v>8262.09998734268</v>
      </c>
      <c r="C66" s="0" t="n">
        <v>13415883</v>
      </c>
    </row>
    <row r="67" customFormat="false" ht="12.8" hidden="false" customHeight="false" outlineLevel="0" collapsed="false">
      <c r="A67" s="0" t="n">
        <v>114</v>
      </c>
      <c r="B67" s="0" t="n">
        <v>8277.41596180731</v>
      </c>
      <c r="C67" s="0" t="n">
        <v>13466857</v>
      </c>
    </row>
    <row r="68" customFormat="false" ht="12.8" hidden="false" customHeight="false" outlineLevel="0" collapsed="false">
      <c r="A68" s="0" t="n">
        <v>115</v>
      </c>
      <c r="B68" s="0" t="n">
        <v>8284.70893660345</v>
      </c>
      <c r="C68" s="0" t="n">
        <v>13518354</v>
      </c>
    </row>
    <row r="69" customFormat="false" ht="12.8" hidden="false" customHeight="false" outlineLevel="0" collapsed="false">
      <c r="A69" s="0" t="n">
        <v>116</v>
      </c>
      <c r="B69" s="0" t="n">
        <v>8296.3569259063</v>
      </c>
      <c r="C69" s="0" t="n">
        <v>13591685</v>
      </c>
    </row>
    <row r="70" customFormat="false" ht="12.8" hidden="false" customHeight="false" outlineLevel="0" collapsed="false">
      <c r="A70" s="0" t="n">
        <v>117</v>
      </c>
      <c r="B70" s="0" t="n">
        <v>8332.11416225059</v>
      </c>
      <c r="C70" s="0" t="n">
        <v>13606177</v>
      </c>
    </row>
    <row r="71" customFormat="false" ht="12.8" hidden="false" customHeight="false" outlineLevel="0" collapsed="false">
      <c r="A71" s="0" t="n">
        <v>118</v>
      </c>
      <c r="B71" s="0" t="n">
        <v>8366.72409032719</v>
      </c>
      <c r="C71" s="0" t="n">
        <v>13707445</v>
      </c>
    </row>
    <row r="72" customFormat="false" ht="12.8" hidden="false" customHeight="false" outlineLevel="0" collapsed="false">
      <c r="A72" s="0" t="n">
        <v>119</v>
      </c>
      <c r="B72" s="0" t="n">
        <v>8393.51334772536</v>
      </c>
      <c r="C72" s="0" t="n">
        <v>13723402</v>
      </c>
    </row>
    <row r="73" customFormat="false" ht="12.8" hidden="false" customHeight="false" outlineLevel="0" collapsed="false">
      <c r="A73" s="0" t="n">
        <v>120</v>
      </c>
      <c r="B73" s="0" t="n">
        <v>8428.33781646935</v>
      </c>
      <c r="C73" s="0" t="n">
        <v>13829424</v>
      </c>
    </row>
    <row r="74" customFormat="false" ht="12.8" hidden="false" customHeight="false" outlineLevel="0" collapsed="false">
      <c r="A74" s="0" t="n">
        <v>121</v>
      </c>
      <c r="B74" s="0" t="n">
        <v>8506.50662641235</v>
      </c>
      <c r="C74" s="0" t="n">
        <v>13786783</v>
      </c>
    </row>
    <row r="75" customFormat="false" ht="12.8" hidden="false" customHeight="false" outlineLevel="0" collapsed="false">
      <c r="A75" s="0" t="n">
        <v>122</v>
      </c>
      <c r="B75" s="0" t="n">
        <v>8538.40288506125</v>
      </c>
      <c r="C75" s="0" t="n">
        <v>13820139</v>
      </c>
    </row>
    <row r="76" customFormat="false" ht="12.8" hidden="false" customHeight="false" outlineLevel="0" collapsed="false">
      <c r="A76" s="0" t="n">
        <v>123</v>
      </c>
      <c r="B76" s="0" t="n">
        <v>8528.90586034285</v>
      </c>
      <c r="C76" s="0" t="n">
        <v>13896787</v>
      </c>
    </row>
    <row r="77" customFormat="false" ht="12.8" hidden="false" customHeight="false" outlineLevel="0" collapsed="false">
      <c r="A77" s="0" t="n">
        <v>124</v>
      </c>
      <c r="B77" s="0" t="n">
        <v>8578.30220582856</v>
      </c>
      <c r="C77" s="0" t="n">
        <v>13964631</v>
      </c>
    </row>
    <row r="78" customFormat="false" ht="12.8" hidden="false" customHeight="false" outlineLevel="0" collapsed="false">
      <c r="A78" s="0" t="n">
        <v>125</v>
      </c>
      <c r="B78" s="0" t="n">
        <v>8595.75686333651</v>
      </c>
      <c r="C78" s="0" t="n">
        <v>14042997</v>
      </c>
    </row>
    <row r="79" customFormat="false" ht="12.8" hidden="false" customHeight="false" outlineLevel="0" collapsed="false">
      <c r="A79" s="0" t="n">
        <v>126</v>
      </c>
      <c r="B79" s="0" t="n">
        <v>8625.97901129002</v>
      </c>
      <c r="C79" s="0" t="n">
        <v>14094737</v>
      </c>
    </row>
    <row r="80" customFormat="false" ht="12.8" hidden="false" customHeight="false" outlineLevel="0" collapsed="false">
      <c r="A80" s="0" t="n">
        <v>127</v>
      </c>
      <c r="B80" s="0" t="n">
        <v>8676.9685725607</v>
      </c>
      <c r="C80" s="0" t="n">
        <v>14130909</v>
      </c>
    </row>
    <row r="81" customFormat="false" ht="12.8" hidden="false" customHeight="false" outlineLevel="0" collapsed="false">
      <c r="A81" s="0" t="n">
        <v>128</v>
      </c>
      <c r="B81" s="0" t="n">
        <v>8717.6417548304</v>
      </c>
      <c r="C81" s="0" t="n">
        <v>14164415</v>
      </c>
    </row>
    <row r="82" customFormat="false" ht="12.8" hidden="false" customHeight="false" outlineLevel="0" collapsed="false">
      <c r="A82" s="0" t="n">
        <v>129</v>
      </c>
      <c r="B82" s="0" t="n">
        <v>8750.5055832214</v>
      </c>
      <c r="C82" s="0" t="n">
        <v>14183564</v>
      </c>
    </row>
    <row r="83" customFormat="false" ht="12.8" hidden="false" customHeight="false" outlineLevel="0" collapsed="false">
      <c r="A83" s="0" t="n">
        <v>130</v>
      </c>
      <c r="B83" s="0" t="n">
        <v>8767.54488494042</v>
      </c>
      <c r="C83" s="0" t="n">
        <v>14237939</v>
      </c>
    </row>
    <row r="84" customFormat="false" ht="12.8" hidden="false" customHeight="false" outlineLevel="0" collapsed="false">
      <c r="A84" s="0" t="n">
        <v>131</v>
      </c>
      <c r="B84" s="0" t="n">
        <v>8805.81622219889</v>
      </c>
      <c r="C84" s="0" t="n">
        <v>14286487</v>
      </c>
    </row>
    <row r="85" customFormat="false" ht="12.8" hidden="false" customHeight="false" outlineLevel="0" collapsed="false">
      <c r="A85" s="0" t="n">
        <v>132</v>
      </c>
      <c r="B85" s="0" t="n">
        <v>8836.07136207585</v>
      </c>
      <c r="C85" s="0" t="n">
        <v>14363721</v>
      </c>
    </row>
    <row r="86" customFormat="false" ht="12.8" hidden="false" customHeight="false" outlineLevel="0" collapsed="false">
      <c r="A86" s="0" t="n">
        <v>133</v>
      </c>
      <c r="B86" s="0" t="n">
        <v>8901.99168805181</v>
      </c>
      <c r="C86" s="0" t="n">
        <v>14393136</v>
      </c>
    </row>
    <row r="87" customFormat="false" ht="12.8" hidden="false" customHeight="false" outlineLevel="0" collapsed="false">
      <c r="A87" s="0" t="n">
        <v>134</v>
      </c>
      <c r="B87" s="0" t="n">
        <v>8965.06778061153</v>
      </c>
      <c r="C87" s="0" t="n">
        <v>14407670</v>
      </c>
    </row>
    <row r="88" customFormat="false" ht="12.8" hidden="false" customHeight="false" outlineLevel="0" collapsed="false">
      <c r="A88" s="0" t="n">
        <v>135</v>
      </c>
      <c r="B88" s="0" t="n">
        <v>9001.49004849267</v>
      </c>
      <c r="C88" s="0" t="n">
        <v>14444232</v>
      </c>
    </row>
    <row r="89" customFormat="false" ht="12.8" hidden="false" customHeight="false" outlineLevel="0" collapsed="false">
      <c r="A89" s="0" t="n">
        <v>136</v>
      </c>
      <c r="B89" s="0" t="n">
        <v>9041.41002249531</v>
      </c>
      <c r="C89" s="0" t="n">
        <v>14469223</v>
      </c>
    </row>
    <row r="90" customFormat="false" ht="12.8" hidden="false" customHeight="false" outlineLevel="0" collapsed="false">
      <c r="A90" s="0" t="n">
        <v>137</v>
      </c>
      <c r="B90" s="0" t="n">
        <v>9046.1535832839</v>
      </c>
      <c r="C90" s="0" t="n">
        <v>14534541</v>
      </c>
    </row>
    <row r="91" customFormat="false" ht="12.8" hidden="false" customHeight="false" outlineLevel="0" collapsed="false">
      <c r="A91" s="0" t="n">
        <v>138</v>
      </c>
      <c r="B91" s="0" t="n">
        <v>9048.65457180324</v>
      </c>
      <c r="C91" s="0" t="n">
        <v>14556975</v>
      </c>
    </row>
    <row r="92" customFormat="false" ht="12.8" hidden="false" customHeight="false" outlineLevel="0" collapsed="false">
      <c r="A92" s="0" t="n">
        <v>139</v>
      </c>
      <c r="B92" s="0" t="n">
        <v>9066.23004838648</v>
      </c>
      <c r="C92" s="0" t="n">
        <v>14643243</v>
      </c>
    </row>
    <row r="93" customFormat="false" ht="12.8" hidden="false" customHeight="false" outlineLevel="0" collapsed="false">
      <c r="A93" s="0" t="n">
        <v>140</v>
      </c>
      <c r="B93" s="0" t="n">
        <v>9124.61285846869</v>
      </c>
      <c r="C93" s="0" t="n">
        <v>14629709</v>
      </c>
    </row>
    <row r="94" customFormat="false" ht="12.8" hidden="false" customHeight="false" outlineLevel="0" collapsed="false">
      <c r="A94" s="0" t="n">
        <v>141</v>
      </c>
      <c r="B94" s="0" t="n">
        <v>9158.25025995713</v>
      </c>
      <c r="C94" s="0" t="n">
        <v>14736335</v>
      </c>
    </row>
    <row r="95" customFormat="false" ht="12.8" hidden="false" customHeight="false" outlineLevel="0" collapsed="false">
      <c r="A95" s="0" t="n">
        <v>142</v>
      </c>
      <c r="B95" s="0" t="n">
        <v>9203.92330397879</v>
      </c>
      <c r="C95" s="0" t="n">
        <v>14753524</v>
      </c>
    </row>
    <row r="96" customFormat="false" ht="12.8" hidden="false" customHeight="false" outlineLevel="0" collapsed="false">
      <c r="A96" s="0" t="n">
        <v>143</v>
      </c>
      <c r="B96" s="0" t="n">
        <v>9248.81939128659</v>
      </c>
      <c r="C96" s="0" t="n">
        <v>14768086</v>
      </c>
    </row>
    <row r="97" customFormat="false" ht="12.8" hidden="false" customHeight="false" outlineLevel="0" collapsed="false">
      <c r="A97" s="0" t="n">
        <v>144</v>
      </c>
      <c r="B97" s="0" t="n">
        <v>9283.27772867082</v>
      </c>
      <c r="C97" s="0" t="n">
        <v>14806432</v>
      </c>
    </row>
    <row r="98" customFormat="false" ht="12.8" hidden="false" customHeight="false" outlineLevel="0" collapsed="false">
      <c r="A98" s="0" t="n">
        <v>145</v>
      </c>
      <c r="B98" s="0" t="n">
        <v>9318.63490411271</v>
      </c>
      <c r="C98" s="0" t="n">
        <v>14824332</v>
      </c>
    </row>
    <row r="99" customFormat="false" ht="12.8" hidden="false" customHeight="false" outlineLevel="0" collapsed="false">
      <c r="A99" s="0" t="n">
        <v>146</v>
      </c>
      <c r="B99" s="0" t="n">
        <v>9330.26303238241</v>
      </c>
      <c r="C99" s="0" t="n">
        <v>14891329</v>
      </c>
    </row>
    <row r="100" customFormat="false" ht="12.8" hidden="false" customHeight="false" outlineLevel="0" collapsed="false">
      <c r="A100" s="0" t="n">
        <v>147</v>
      </c>
      <c r="B100" s="0" t="n">
        <v>9355.09935334296</v>
      </c>
      <c r="C100" s="0" t="n">
        <v>15000554</v>
      </c>
    </row>
    <row r="101" customFormat="false" ht="12.8" hidden="false" customHeight="false" outlineLevel="0" collapsed="false">
      <c r="A101" s="0" t="n">
        <v>148</v>
      </c>
      <c r="B101" s="0" t="n">
        <v>9395.28855606358</v>
      </c>
      <c r="C101" s="0" t="n">
        <v>15034623</v>
      </c>
    </row>
    <row r="102" customFormat="false" ht="12.8" hidden="false" customHeight="false" outlineLevel="0" collapsed="false">
      <c r="A102" s="0" t="n">
        <v>149</v>
      </c>
      <c r="B102" s="0" t="n">
        <v>9418.82944501012</v>
      </c>
      <c r="C102" s="0" t="n">
        <v>15087369</v>
      </c>
    </row>
    <row r="103" customFormat="false" ht="12.8" hidden="false" customHeight="false" outlineLevel="0" collapsed="false">
      <c r="A103" s="0" t="n">
        <v>150</v>
      </c>
      <c r="B103" s="0" t="n">
        <v>9462.82848820993</v>
      </c>
      <c r="C103" s="0" t="n">
        <v>15178922</v>
      </c>
    </row>
    <row r="104" customFormat="false" ht="12.8" hidden="false" customHeight="false" outlineLevel="0" collapsed="false">
      <c r="A104" s="0" t="n">
        <v>151</v>
      </c>
      <c r="B104" s="0" t="n">
        <v>9514.23135529054</v>
      </c>
      <c r="C104" s="0" t="n">
        <v>15171804</v>
      </c>
    </row>
    <row r="105" customFormat="false" ht="12.8" hidden="false" customHeight="false" outlineLevel="0" collapsed="false">
      <c r="A105" s="0" t="n">
        <v>152</v>
      </c>
      <c r="B105" s="0" t="n">
        <v>9523.4308110083</v>
      </c>
      <c r="C105" s="0" t="n">
        <v>15188108</v>
      </c>
    </row>
    <row r="106" customFormat="false" ht="12.8" hidden="false" customHeight="false" outlineLevel="0" collapsed="false">
      <c r="A106" s="0" t="s">
        <v>223</v>
      </c>
      <c r="B106" s="0" t="s">
        <v>224</v>
      </c>
      <c r="C106" s="0" t="s">
        <v>225</v>
      </c>
    </row>
    <row r="107" customFormat="false" ht="12.8" hidden="false" customHeight="false" outlineLevel="0" collapsed="false">
      <c r="A107" s="0" t="n">
        <v>49</v>
      </c>
      <c r="B107" s="0" t="n">
        <v>6414.78904699531</v>
      </c>
      <c r="C107" s="0" t="n">
        <v>10914398</v>
      </c>
    </row>
    <row r="108" customFormat="false" ht="12.8" hidden="false" customHeight="false" outlineLevel="0" collapsed="false">
      <c r="A108" s="0" t="n">
        <v>50</v>
      </c>
      <c r="B108" s="0" t="n">
        <v>6778.90225184158</v>
      </c>
      <c r="C108" s="0" t="n">
        <v>11021763</v>
      </c>
    </row>
    <row r="109" customFormat="false" ht="12.8" hidden="false" customHeight="false" outlineLevel="0" collapsed="false">
      <c r="A109" s="0" t="n">
        <v>51</v>
      </c>
      <c r="B109" s="0" t="n">
        <v>7092.02100217064</v>
      </c>
      <c r="C109" s="0" t="n">
        <v>11059493</v>
      </c>
    </row>
    <row r="110" customFormat="false" ht="12.8" hidden="false" customHeight="false" outlineLevel="0" collapsed="false">
      <c r="A110" s="0" t="n">
        <v>52</v>
      </c>
      <c r="B110" s="0" t="n">
        <v>7113.98164433727</v>
      </c>
      <c r="C110" s="0" t="n">
        <v>11048388</v>
      </c>
    </row>
    <row r="111" customFormat="false" ht="12.8" hidden="false" customHeight="false" outlineLevel="0" collapsed="false">
      <c r="A111" s="0" t="n">
        <v>53</v>
      </c>
      <c r="B111" s="0" t="n">
        <v>6705.54599729676</v>
      </c>
      <c r="C111" s="0" t="n">
        <v>11064497</v>
      </c>
    </row>
    <row r="112" customFormat="false" ht="12.8" hidden="false" customHeight="false" outlineLevel="0" collapsed="false">
      <c r="A112" s="0" t="n">
        <v>54</v>
      </c>
      <c r="B112" s="0" t="n">
        <v>6521.17321865806</v>
      </c>
      <c r="C112" s="0" t="n">
        <v>11128156</v>
      </c>
    </row>
    <row r="113" customFormat="false" ht="12.8" hidden="false" customHeight="false" outlineLevel="0" collapsed="false">
      <c r="A113" s="0" t="n">
        <v>55</v>
      </c>
      <c r="B113" s="0" t="n">
        <v>6554.01964535573</v>
      </c>
      <c r="C113" s="0" t="n">
        <v>11235296</v>
      </c>
    </row>
    <row r="114" customFormat="false" ht="12.8" hidden="false" customHeight="false" outlineLevel="0" collapsed="false">
      <c r="A114" s="0" t="n">
        <v>56</v>
      </c>
      <c r="B114" s="0" t="n">
        <v>6660.1842529205</v>
      </c>
      <c r="C114" s="0" t="n">
        <v>11156745</v>
      </c>
    </row>
    <row r="115" customFormat="false" ht="12.8" hidden="false" customHeight="false" outlineLevel="0" collapsed="false">
      <c r="A115" s="0" t="n">
        <v>57</v>
      </c>
      <c r="B115" s="0" t="n">
        <v>6744.03429129675</v>
      </c>
      <c r="C115" s="0" t="n">
        <v>11057148</v>
      </c>
    </row>
    <row r="116" customFormat="false" ht="12.8" hidden="false" customHeight="false" outlineLevel="0" collapsed="false">
      <c r="A116" s="0" t="n">
        <v>58</v>
      </c>
      <c r="B116" s="0" t="n">
        <v>6741.66175252587</v>
      </c>
      <c r="C116" s="0" t="n">
        <v>11247506</v>
      </c>
    </row>
    <row r="117" customFormat="false" ht="12.8" hidden="false" customHeight="false" outlineLevel="0" collapsed="false">
      <c r="A117" s="0" t="n">
        <v>59</v>
      </c>
      <c r="B117" s="0" t="n">
        <v>6886.42921069284</v>
      </c>
      <c r="C117" s="0" t="n">
        <v>11410134</v>
      </c>
    </row>
    <row r="118" customFormat="false" ht="12.8" hidden="false" customHeight="false" outlineLevel="0" collapsed="false">
      <c r="A118" s="0" t="n">
        <v>60</v>
      </c>
      <c r="B118" s="0" t="n">
        <v>6890.54533395775</v>
      </c>
      <c r="C118" s="0" t="n">
        <v>11521898</v>
      </c>
    </row>
    <row r="119" customFormat="false" ht="12.8" hidden="false" customHeight="false" outlineLevel="0" collapsed="false">
      <c r="A119" s="0" t="n">
        <v>61</v>
      </c>
      <c r="B119" s="0" t="n">
        <v>6808.84926639221</v>
      </c>
      <c r="C119" s="0" t="n">
        <v>11482379</v>
      </c>
    </row>
    <row r="120" customFormat="false" ht="12.8" hidden="false" customHeight="false" outlineLevel="0" collapsed="false">
      <c r="A120" s="0" t="n">
        <v>62</v>
      </c>
      <c r="B120" s="0" t="n">
        <v>6722.87988857401</v>
      </c>
      <c r="C120" s="0" t="n">
        <v>11422089</v>
      </c>
    </row>
    <row r="121" customFormat="false" ht="12.8" hidden="false" customHeight="false" outlineLevel="0" collapsed="false">
      <c r="A121" s="0" t="n">
        <v>63</v>
      </c>
      <c r="B121" s="0" t="n">
        <v>6343.42583946065</v>
      </c>
      <c r="C121" s="0" t="n">
        <v>11521794</v>
      </c>
    </row>
    <row r="122" customFormat="false" ht="12.8" hidden="false" customHeight="false" outlineLevel="0" collapsed="false">
      <c r="A122" s="0" t="n">
        <v>64</v>
      </c>
      <c r="B122" s="0" t="n">
        <v>6007.47172090445</v>
      </c>
      <c r="C122" s="0" t="n">
        <v>11541231</v>
      </c>
    </row>
    <row r="123" customFormat="false" ht="12.8" hidden="false" customHeight="false" outlineLevel="0" collapsed="false">
      <c r="A123" s="0" t="n">
        <v>65</v>
      </c>
      <c r="B123" s="0" t="n">
        <v>5985.30123610738</v>
      </c>
      <c r="C123" s="0" t="n">
        <v>11452454</v>
      </c>
    </row>
    <row r="124" customFormat="false" ht="12.8" hidden="false" customHeight="false" outlineLevel="0" collapsed="false">
      <c r="A124" s="0" t="n">
        <v>66</v>
      </c>
      <c r="B124" s="0" t="n">
        <v>5961.97243607963</v>
      </c>
      <c r="C124" s="0" t="n">
        <v>11485377</v>
      </c>
    </row>
    <row r="125" customFormat="false" ht="12.8" hidden="false" customHeight="false" outlineLevel="0" collapsed="false">
      <c r="A125" s="0" t="n">
        <v>67</v>
      </c>
      <c r="B125" s="0" t="n">
        <v>5869.78477201805</v>
      </c>
      <c r="C125" s="0" t="n">
        <v>11558765</v>
      </c>
    </row>
    <row r="126" customFormat="false" ht="12.8" hidden="false" customHeight="false" outlineLevel="0" collapsed="false">
      <c r="A126" s="0" t="n">
        <v>68</v>
      </c>
      <c r="B126" s="0" t="n">
        <v>5675.71936373082</v>
      </c>
      <c r="C126" s="0" t="n">
        <v>11625202</v>
      </c>
    </row>
    <row r="127" customFormat="false" ht="12.8" hidden="false" customHeight="false" outlineLevel="0" collapsed="false">
      <c r="A127" s="0" t="n">
        <v>69</v>
      </c>
      <c r="B127" s="0" t="n">
        <v>5967.74206984022</v>
      </c>
      <c r="C127" s="0" t="n">
        <v>11544047</v>
      </c>
    </row>
    <row r="128" customFormat="false" ht="12.8" hidden="false" customHeight="false" outlineLevel="0" collapsed="false">
      <c r="A128" s="0" t="n">
        <v>70</v>
      </c>
      <c r="B128" s="0" t="n">
        <v>6355.84312982741</v>
      </c>
      <c r="C128" s="0" t="n">
        <v>9953911</v>
      </c>
    </row>
    <row r="129" customFormat="false" ht="12.8" hidden="false" customHeight="false" outlineLevel="0" collapsed="false">
      <c r="A129" s="0" t="n">
        <v>71</v>
      </c>
      <c r="B129" s="0" t="n">
        <v>6215.41031992892</v>
      </c>
      <c r="C129" s="0" t="n">
        <v>10055745</v>
      </c>
    </row>
    <row r="130" customFormat="false" ht="12.8" hidden="false" customHeight="false" outlineLevel="0" collapsed="false">
      <c r="A130" s="0" t="n">
        <v>72</v>
      </c>
      <c r="B130" s="0" t="n">
        <v>6162.76433557476</v>
      </c>
      <c r="C130" s="0" t="n">
        <v>10373944</v>
      </c>
    </row>
    <row r="131" customFormat="false" ht="12.8" hidden="false" customHeight="false" outlineLevel="0" collapsed="false">
      <c r="A131" s="0" t="n">
        <v>73</v>
      </c>
      <c r="B131" s="0" t="n">
        <v>6233.75670622844</v>
      </c>
      <c r="C131" s="0" t="n">
        <v>10672964</v>
      </c>
    </row>
    <row r="132" customFormat="false" ht="12.8" hidden="false" customHeight="false" outlineLevel="0" collapsed="false">
      <c r="A132" s="0" t="n">
        <v>74</v>
      </c>
      <c r="B132" s="0" t="n">
        <v>6283.36962193726</v>
      </c>
      <c r="C132" s="0" t="n">
        <v>10965140</v>
      </c>
    </row>
    <row r="133" customFormat="false" ht="12.8" hidden="false" customHeight="false" outlineLevel="0" collapsed="false">
      <c r="A133" s="0" t="n">
        <v>75</v>
      </c>
      <c r="B133" s="0" t="n">
        <v>6312.76726775369</v>
      </c>
      <c r="C133" s="0" t="n">
        <v>11305818</v>
      </c>
    </row>
    <row r="134" customFormat="false" ht="12.8" hidden="false" customHeight="false" outlineLevel="0" collapsed="false">
      <c r="A134" s="0" t="n">
        <v>76</v>
      </c>
      <c r="B134" s="0" t="n">
        <v>6493.18448138106</v>
      </c>
      <c r="C134" s="0" t="n">
        <v>11405668</v>
      </c>
    </row>
    <row r="135" customFormat="false" ht="12.8" hidden="false" customHeight="false" outlineLevel="0" collapsed="false">
      <c r="A135" s="0" t="n">
        <v>77</v>
      </c>
      <c r="B135" s="0" t="n">
        <v>6624.86034318858</v>
      </c>
      <c r="C135" s="0" t="n">
        <v>11420787</v>
      </c>
    </row>
    <row r="136" customFormat="false" ht="12.8" hidden="false" customHeight="false" outlineLevel="0" collapsed="false">
      <c r="A136" s="0" t="n">
        <v>78</v>
      </c>
      <c r="B136" s="0" t="n">
        <v>6715.30360714686</v>
      </c>
      <c r="C136" s="0" t="n">
        <v>11465450</v>
      </c>
    </row>
    <row r="137" customFormat="false" ht="12.8" hidden="false" customHeight="false" outlineLevel="0" collapsed="false">
      <c r="A137" s="0" t="n">
        <v>79</v>
      </c>
      <c r="B137" s="0" t="n">
        <v>6824.98904003637</v>
      </c>
      <c r="C137" s="0" t="n">
        <v>11525391</v>
      </c>
    </row>
    <row r="138" customFormat="false" ht="12.8" hidden="false" customHeight="false" outlineLevel="0" collapsed="false">
      <c r="A138" s="0" t="n">
        <v>80</v>
      </c>
      <c r="B138" s="0" t="n">
        <v>6862.76255175827</v>
      </c>
      <c r="C138" s="0" t="n">
        <v>11587031</v>
      </c>
    </row>
    <row r="139" customFormat="false" ht="12.8" hidden="false" customHeight="false" outlineLevel="0" collapsed="false">
      <c r="A139" s="0" t="n">
        <v>81</v>
      </c>
      <c r="B139" s="0" t="n">
        <v>6931.26597873059</v>
      </c>
      <c r="C139" s="0" t="n">
        <v>11638871</v>
      </c>
    </row>
    <row r="140" customFormat="false" ht="12.8" hidden="false" customHeight="false" outlineLevel="0" collapsed="false">
      <c r="A140" s="0" t="n">
        <v>82</v>
      </c>
      <c r="B140" s="0" t="n">
        <v>6959.16803754943</v>
      </c>
      <c r="C140" s="0" t="n">
        <v>11737493</v>
      </c>
    </row>
    <row r="141" customFormat="false" ht="12.8" hidden="false" customHeight="false" outlineLevel="0" collapsed="false">
      <c r="A141" s="0" t="n">
        <v>83</v>
      </c>
      <c r="B141" s="0" t="n">
        <v>7000.75132484701</v>
      </c>
      <c r="C141" s="0" t="n">
        <v>11797107</v>
      </c>
    </row>
    <row r="142" customFormat="false" ht="12.8" hidden="false" customHeight="false" outlineLevel="0" collapsed="false">
      <c r="A142" s="0" t="n">
        <v>84</v>
      </c>
      <c r="B142" s="0" t="n">
        <v>7043.24614899216</v>
      </c>
      <c r="C142" s="0" t="n">
        <v>11863286</v>
      </c>
    </row>
    <row r="143" customFormat="false" ht="12.8" hidden="false" customHeight="false" outlineLevel="0" collapsed="false">
      <c r="A143" s="0" t="n">
        <v>85</v>
      </c>
      <c r="B143" s="0" t="n">
        <v>7064.60795887731</v>
      </c>
      <c r="C143" s="0" t="n">
        <v>11893517</v>
      </c>
    </row>
    <row r="144" customFormat="false" ht="12.8" hidden="false" customHeight="false" outlineLevel="0" collapsed="false">
      <c r="A144" s="0" t="n">
        <v>86</v>
      </c>
      <c r="B144" s="0" t="n">
        <v>7113.50545418458</v>
      </c>
      <c r="C144" s="0" t="n">
        <v>11892527</v>
      </c>
    </row>
    <row r="145" customFormat="false" ht="12.8" hidden="false" customHeight="false" outlineLevel="0" collapsed="false">
      <c r="A145" s="0" t="n">
        <v>87</v>
      </c>
      <c r="B145" s="0" t="n">
        <v>7129.26182411564</v>
      </c>
      <c r="C145" s="0" t="n">
        <v>11995279</v>
      </c>
    </row>
    <row r="146" customFormat="false" ht="12.8" hidden="false" customHeight="false" outlineLevel="0" collapsed="false">
      <c r="A146" s="0" t="n">
        <v>88</v>
      </c>
      <c r="B146" s="0" t="n">
        <v>7159.72715772244</v>
      </c>
      <c r="C146" s="0" t="n">
        <v>12045406</v>
      </c>
    </row>
    <row r="147" customFormat="false" ht="12.8" hidden="false" customHeight="false" outlineLevel="0" collapsed="false">
      <c r="A147" s="0" t="n">
        <v>89</v>
      </c>
      <c r="B147" s="0" t="n">
        <v>7214.76985588236</v>
      </c>
      <c r="C147" s="0" t="n">
        <v>12132924</v>
      </c>
    </row>
    <row r="148" customFormat="false" ht="12.8" hidden="false" customHeight="false" outlineLevel="0" collapsed="false">
      <c r="A148" s="0" t="n">
        <v>90</v>
      </c>
      <c r="B148" s="0" t="n">
        <v>7233.25668455562</v>
      </c>
      <c r="C148" s="0" t="n">
        <v>12184178</v>
      </c>
    </row>
    <row r="149" customFormat="false" ht="12.8" hidden="false" customHeight="false" outlineLevel="0" collapsed="false">
      <c r="A149" s="0" t="n">
        <v>91</v>
      </c>
      <c r="B149" s="0" t="n">
        <v>7284.19745962865</v>
      </c>
      <c r="C149" s="0" t="n">
        <v>12297166</v>
      </c>
    </row>
    <row r="150" customFormat="false" ht="12.8" hidden="false" customHeight="false" outlineLevel="0" collapsed="false">
      <c r="A150" s="0" t="n">
        <v>92</v>
      </c>
      <c r="B150" s="0" t="n">
        <v>7303.81391309906</v>
      </c>
      <c r="C150" s="0" t="n">
        <v>12310906</v>
      </c>
    </row>
    <row r="151" customFormat="false" ht="12.8" hidden="false" customHeight="false" outlineLevel="0" collapsed="false">
      <c r="A151" s="0" t="n">
        <v>93</v>
      </c>
      <c r="B151" s="0" t="n">
        <v>7316.87481366379</v>
      </c>
      <c r="C151" s="0" t="n">
        <v>12415832</v>
      </c>
    </row>
    <row r="152" customFormat="false" ht="12.8" hidden="false" customHeight="false" outlineLevel="0" collapsed="false">
      <c r="A152" s="0" t="n">
        <v>94</v>
      </c>
      <c r="B152" s="0" t="n">
        <v>7360.17154284782</v>
      </c>
      <c r="C152" s="0" t="n">
        <v>12452397</v>
      </c>
    </row>
    <row r="153" customFormat="false" ht="12.8" hidden="false" customHeight="false" outlineLevel="0" collapsed="false">
      <c r="A153" s="0" t="n">
        <v>95</v>
      </c>
      <c r="B153" s="0" t="n">
        <v>7406.41340150593</v>
      </c>
      <c r="C153" s="0" t="n">
        <v>12513488</v>
      </c>
    </row>
    <row r="154" customFormat="false" ht="12.8" hidden="false" customHeight="false" outlineLevel="0" collapsed="false">
      <c r="A154" s="0" t="n">
        <v>96</v>
      </c>
      <c r="B154" s="0" t="n">
        <v>7435.49777364058</v>
      </c>
      <c r="C154" s="0" t="n">
        <v>12596202</v>
      </c>
    </row>
    <row r="155" customFormat="false" ht="12.8" hidden="false" customHeight="false" outlineLevel="0" collapsed="false">
      <c r="A155" s="0" t="n">
        <v>97</v>
      </c>
      <c r="B155" s="0" t="n">
        <v>7490.3956092908</v>
      </c>
      <c r="C155" s="0" t="n">
        <v>12614049</v>
      </c>
    </row>
    <row r="156" customFormat="false" ht="12.8" hidden="false" customHeight="false" outlineLevel="0" collapsed="false">
      <c r="A156" s="0" t="n">
        <v>98</v>
      </c>
      <c r="B156" s="0" t="n">
        <v>7532.6364855829</v>
      </c>
      <c r="C156" s="0" t="n">
        <v>12734266</v>
      </c>
    </row>
    <row r="157" customFormat="false" ht="12.8" hidden="false" customHeight="false" outlineLevel="0" collapsed="false">
      <c r="A157" s="0" t="n">
        <v>99</v>
      </c>
      <c r="B157" s="0" t="n">
        <v>7593.74392809965</v>
      </c>
      <c r="C157" s="0" t="n">
        <v>12768007</v>
      </c>
    </row>
    <row r="158" customFormat="false" ht="12.8" hidden="false" customHeight="false" outlineLevel="0" collapsed="false">
      <c r="A158" s="0" t="n">
        <v>100</v>
      </c>
      <c r="B158" s="0" t="n">
        <v>7602.88705112862</v>
      </c>
      <c r="C158" s="0" t="n">
        <v>12843033</v>
      </c>
    </row>
    <row r="159" customFormat="false" ht="12.8" hidden="false" customHeight="false" outlineLevel="0" collapsed="false">
      <c r="A159" s="0" t="n">
        <v>101</v>
      </c>
      <c r="B159" s="0" t="n">
        <v>7674.15622546185</v>
      </c>
      <c r="C159" s="0" t="n">
        <v>12899579</v>
      </c>
    </row>
    <row r="160" customFormat="false" ht="12.8" hidden="false" customHeight="false" outlineLevel="0" collapsed="false">
      <c r="A160" s="0" t="n">
        <v>102</v>
      </c>
      <c r="B160" s="0" t="n">
        <v>7715.91401155457</v>
      </c>
      <c r="C160" s="0" t="n">
        <v>12936781</v>
      </c>
    </row>
    <row r="161" customFormat="false" ht="12.8" hidden="false" customHeight="false" outlineLevel="0" collapsed="false">
      <c r="A161" s="0" t="n">
        <v>103</v>
      </c>
      <c r="B161" s="0" t="n">
        <v>7733.44168142288</v>
      </c>
      <c r="C161" s="0" t="n">
        <v>13006971</v>
      </c>
    </row>
    <row r="162" customFormat="false" ht="12.8" hidden="false" customHeight="false" outlineLevel="0" collapsed="false">
      <c r="A162" s="0" t="n">
        <v>104</v>
      </c>
      <c r="B162" s="0" t="n">
        <v>7782.42663569449</v>
      </c>
      <c r="C162" s="0" t="n">
        <v>13102033</v>
      </c>
    </row>
    <row r="163" customFormat="false" ht="12.8" hidden="false" customHeight="false" outlineLevel="0" collapsed="false">
      <c r="A163" s="0" t="n">
        <v>105</v>
      </c>
      <c r="B163" s="0" t="n">
        <v>7814.70531078522</v>
      </c>
      <c r="C163" s="0" t="n">
        <v>13147118</v>
      </c>
    </row>
    <row r="164" customFormat="false" ht="12.8" hidden="false" customHeight="false" outlineLevel="0" collapsed="false">
      <c r="A164" s="0" t="n">
        <v>106</v>
      </c>
      <c r="B164" s="0" t="n">
        <v>7838.43164487919</v>
      </c>
      <c r="C164" s="0" t="n">
        <v>13164689</v>
      </c>
    </row>
    <row r="165" customFormat="false" ht="12.8" hidden="false" customHeight="false" outlineLevel="0" collapsed="false">
      <c r="A165" s="0" t="n">
        <v>107</v>
      </c>
      <c r="B165" s="0" t="n">
        <v>7846.02772884803</v>
      </c>
      <c r="C165" s="0" t="n">
        <v>13221978</v>
      </c>
    </row>
    <row r="166" customFormat="false" ht="12.8" hidden="false" customHeight="false" outlineLevel="0" collapsed="false">
      <c r="A166" s="0" t="n">
        <v>108</v>
      </c>
      <c r="B166" s="0" t="n">
        <v>7892.60181725826</v>
      </c>
      <c r="C166" s="0" t="n">
        <v>13249716</v>
      </c>
    </row>
    <row r="167" customFormat="false" ht="12.8" hidden="false" customHeight="false" outlineLevel="0" collapsed="false">
      <c r="A167" s="0" t="n">
        <v>109</v>
      </c>
      <c r="B167" s="0" t="n">
        <v>7937.26284366033</v>
      </c>
      <c r="C167" s="0" t="n">
        <v>13332734</v>
      </c>
    </row>
    <row r="168" customFormat="false" ht="12.8" hidden="false" customHeight="false" outlineLevel="0" collapsed="false">
      <c r="A168" s="0" t="n">
        <v>110</v>
      </c>
      <c r="B168" s="0" t="n">
        <v>7958.95104453212</v>
      </c>
      <c r="C168" s="0" t="n">
        <v>13397109</v>
      </c>
    </row>
    <row r="169" customFormat="false" ht="12.8" hidden="false" customHeight="false" outlineLevel="0" collapsed="false">
      <c r="A169" s="0" t="n">
        <v>111</v>
      </c>
      <c r="B169" s="0" t="n">
        <v>7994.62724676988</v>
      </c>
      <c r="C169" s="0" t="n">
        <v>13434591</v>
      </c>
    </row>
    <row r="170" customFormat="false" ht="12.8" hidden="false" customHeight="false" outlineLevel="0" collapsed="false">
      <c r="A170" s="0" t="n">
        <v>112</v>
      </c>
      <c r="B170" s="0" t="n">
        <v>8045.15582702445</v>
      </c>
      <c r="C170" s="0" t="n">
        <v>13509564</v>
      </c>
    </row>
    <row r="171" customFormat="false" ht="12.8" hidden="false" customHeight="false" outlineLevel="0" collapsed="false">
      <c r="A171" s="0" t="n">
        <v>113</v>
      </c>
      <c r="B171" s="0" t="n">
        <v>8070.16366934513</v>
      </c>
      <c r="C171" s="0" t="n">
        <v>13548083</v>
      </c>
    </row>
    <row r="172" customFormat="false" ht="12.8" hidden="false" customHeight="false" outlineLevel="0" collapsed="false">
      <c r="A172" s="0" t="n">
        <v>114</v>
      </c>
      <c r="B172" s="0" t="n">
        <v>8131.25277974326</v>
      </c>
      <c r="C172" s="0" t="n">
        <v>13539761</v>
      </c>
    </row>
    <row r="173" customFormat="false" ht="12.8" hidden="false" customHeight="false" outlineLevel="0" collapsed="false">
      <c r="A173" s="0" t="n">
        <v>115</v>
      </c>
      <c r="B173" s="0" t="n">
        <v>8161.57539455849</v>
      </c>
      <c r="C173" s="0" t="n">
        <v>13586665</v>
      </c>
    </row>
    <row r="174" customFormat="false" ht="12.8" hidden="false" customHeight="false" outlineLevel="0" collapsed="false">
      <c r="A174" s="0" t="n">
        <v>116</v>
      </c>
      <c r="B174" s="0" t="n">
        <v>8157.84160192942</v>
      </c>
      <c r="C174" s="0" t="n">
        <v>13685775</v>
      </c>
    </row>
    <row r="175" customFormat="false" ht="12.8" hidden="false" customHeight="false" outlineLevel="0" collapsed="false">
      <c r="A175" s="0" t="n">
        <v>117</v>
      </c>
      <c r="B175" s="0" t="n">
        <v>8194.78070034608</v>
      </c>
      <c r="C175" s="0" t="n">
        <v>13695156</v>
      </c>
    </row>
    <row r="176" customFormat="false" ht="12.8" hidden="false" customHeight="false" outlineLevel="0" collapsed="false">
      <c r="A176" s="0" t="n">
        <v>118</v>
      </c>
      <c r="B176" s="0" t="n">
        <v>8220.47716282158</v>
      </c>
      <c r="C176" s="0" t="n">
        <v>13721213</v>
      </c>
    </row>
    <row r="177" customFormat="false" ht="12.8" hidden="false" customHeight="false" outlineLevel="0" collapsed="false">
      <c r="A177" s="0" t="n">
        <v>119</v>
      </c>
      <c r="B177" s="0" t="n">
        <v>8232.60594502275</v>
      </c>
      <c r="C177" s="0" t="n">
        <v>13774911</v>
      </c>
    </row>
    <row r="178" customFormat="false" ht="12.8" hidden="false" customHeight="false" outlineLevel="0" collapsed="false">
      <c r="A178" s="0" t="n">
        <v>120</v>
      </c>
      <c r="B178" s="0" t="n">
        <v>8276.38732199422</v>
      </c>
      <c r="C178" s="0" t="n">
        <v>13843883</v>
      </c>
    </row>
    <row r="179" customFormat="false" ht="12.8" hidden="false" customHeight="false" outlineLevel="0" collapsed="false">
      <c r="A179" s="0" t="n">
        <v>121</v>
      </c>
      <c r="B179" s="0" t="n">
        <v>8337.45788078725</v>
      </c>
      <c r="C179" s="0" t="n">
        <v>13855584</v>
      </c>
    </row>
    <row r="180" customFormat="false" ht="12.8" hidden="false" customHeight="false" outlineLevel="0" collapsed="false">
      <c r="A180" s="0" t="n">
        <v>122</v>
      </c>
      <c r="B180" s="0" t="n">
        <v>8376.12595579609</v>
      </c>
      <c r="C180" s="0" t="n">
        <v>13899752</v>
      </c>
    </row>
    <row r="181" customFormat="false" ht="12.8" hidden="false" customHeight="false" outlineLevel="0" collapsed="false">
      <c r="A181" s="0" t="n">
        <v>123</v>
      </c>
      <c r="B181" s="0" t="n">
        <v>8406.13960183561</v>
      </c>
      <c r="C181" s="0" t="n">
        <v>13929438</v>
      </c>
    </row>
    <row r="182" customFormat="false" ht="12.8" hidden="false" customHeight="false" outlineLevel="0" collapsed="false">
      <c r="A182" s="0" t="n">
        <v>124</v>
      </c>
      <c r="B182" s="0" t="n">
        <v>8422.66853061439</v>
      </c>
      <c r="C182" s="0" t="n">
        <v>13938753</v>
      </c>
    </row>
    <row r="183" customFormat="false" ht="12.8" hidden="false" customHeight="false" outlineLevel="0" collapsed="false">
      <c r="A183" s="0" t="n">
        <v>125</v>
      </c>
      <c r="B183" s="0" t="n">
        <v>8476.24143220457</v>
      </c>
      <c r="C183" s="0" t="n">
        <v>13961569</v>
      </c>
    </row>
    <row r="184" customFormat="false" ht="12.8" hidden="false" customHeight="false" outlineLevel="0" collapsed="false">
      <c r="A184" s="0" t="n">
        <v>126</v>
      </c>
      <c r="B184" s="0" t="n">
        <v>8490.09276767864</v>
      </c>
      <c r="C184" s="0" t="n">
        <v>14062193</v>
      </c>
    </row>
    <row r="185" customFormat="false" ht="12.8" hidden="false" customHeight="false" outlineLevel="0" collapsed="false">
      <c r="A185" s="0" t="n">
        <v>127</v>
      </c>
      <c r="B185" s="0" t="n">
        <v>8542.20995798098</v>
      </c>
      <c r="C185" s="0" t="n">
        <v>14066313</v>
      </c>
    </row>
    <row r="186" customFormat="false" ht="12.8" hidden="false" customHeight="false" outlineLevel="0" collapsed="false">
      <c r="A186" s="0" t="n">
        <v>128</v>
      </c>
      <c r="B186" s="0" t="n">
        <v>8590.75970075364</v>
      </c>
      <c r="C186" s="0" t="n">
        <v>14107984</v>
      </c>
    </row>
    <row r="187" customFormat="false" ht="12.8" hidden="false" customHeight="false" outlineLevel="0" collapsed="false">
      <c r="A187" s="0" t="n">
        <v>129</v>
      </c>
      <c r="B187" s="0" t="n">
        <v>8627.59809003201</v>
      </c>
      <c r="C187" s="0" t="n">
        <v>14180642</v>
      </c>
    </row>
    <row r="188" customFormat="false" ht="12.8" hidden="false" customHeight="false" outlineLevel="0" collapsed="false">
      <c r="A188" s="0" t="n">
        <v>130</v>
      </c>
      <c r="B188" s="0" t="n">
        <v>8652.77075552864</v>
      </c>
      <c r="C188" s="0" t="n">
        <v>14259486</v>
      </c>
    </row>
    <row r="189" customFormat="false" ht="12.8" hidden="false" customHeight="false" outlineLevel="0" collapsed="false">
      <c r="A189" s="0" t="n">
        <v>131</v>
      </c>
      <c r="B189" s="0" t="n">
        <v>8680.5607347737</v>
      </c>
      <c r="C189" s="0" t="n">
        <v>14319127</v>
      </c>
    </row>
    <row r="190" customFormat="false" ht="12.8" hidden="false" customHeight="false" outlineLevel="0" collapsed="false">
      <c r="A190" s="0" t="n">
        <v>132</v>
      </c>
      <c r="B190" s="0" t="n">
        <v>8721.91827295154</v>
      </c>
      <c r="C190" s="0" t="n">
        <v>14339867</v>
      </c>
    </row>
    <row r="191" customFormat="false" ht="12.8" hidden="false" customHeight="false" outlineLevel="0" collapsed="false">
      <c r="A191" s="0" t="n">
        <v>133</v>
      </c>
      <c r="B191" s="0" t="n">
        <v>8750.33051152771</v>
      </c>
      <c r="C191" s="0" t="n">
        <v>14396146</v>
      </c>
    </row>
    <row r="192" customFormat="false" ht="12.8" hidden="false" customHeight="false" outlineLevel="0" collapsed="false">
      <c r="A192" s="0" t="n">
        <v>134</v>
      </c>
      <c r="B192" s="0" t="n">
        <v>8739.85890674831</v>
      </c>
      <c r="C192" s="0" t="n">
        <v>14515681</v>
      </c>
    </row>
    <row r="193" customFormat="false" ht="12.8" hidden="false" customHeight="false" outlineLevel="0" collapsed="false">
      <c r="A193" s="0" t="n">
        <v>135</v>
      </c>
      <c r="B193" s="0" t="n">
        <v>8773.22391901789</v>
      </c>
      <c r="C193" s="0" t="n">
        <v>14529475</v>
      </c>
    </row>
    <row r="194" customFormat="false" ht="12.8" hidden="false" customHeight="false" outlineLevel="0" collapsed="false">
      <c r="A194" s="0" t="n">
        <v>136</v>
      </c>
      <c r="B194" s="0" t="n">
        <v>8794.83747841404</v>
      </c>
      <c r="C194" s="0" t="n">
        <v>14568043</v>
      </c>
    </row>
    <row r="195" customFormat="false" ht="12.8" hidden="false" customHeight="false" outlineLevel="0" collapsed="false">
      <c r="A195" s="0" t="n">
        <v>137</v>
      </c>
      <c r="B195" s="0" t="n">
        <v>8873.12229134583</v>
      </c>
      <c r="C195" s="0" t="n">
        <v>14566522</v>
      </c>
    </row>
    <row r="196" customFormat="false" ht="12.8" hidden="false" customHeight="false" outlineLevel="0" collapsed="false">
      <c r="A196" s="0" t="n">
        <v>138</v>
      </c>
      <c r="B196" s="0" t="n">
        <v>8904.07857202092</v>
      </c>
      <c r="C196" s="0" t="n">
        <v>14592218</v>
      </c>
    </row>
    <row r="197" customFormat="false" ht="12.8" hidden="false" customHeight="false" outlineLevel="0" collapsed="false">
      <c r="A197" s="0" t="n">
        <v>139</v>
      </c>
      <c r="B197" s="0" t="n">
        <v>8900.32419927349</v>
      </c>
      <c r="C197" s="0" t="n">
        <v>14653404</v>
      </c>
    </row>
    <row r="198" customFormat="false" ht="12.8" hidden="false" customHeight="false" outlineLevel="0" collapsed="false">
      <c r="A198" s="0" t="n">
        <v>140</v>
      </c>
      <c r="B198" s="0" t="n">
        <v>8910.03576007534</v>
      </c>
      <c r="C198" s="0" t="n">
        <v>14750539</v>
      </c>
    </row>
    <row r="199" customFormat="false" ht="12.8" hidden="false" customHeight="false" outlineLevel="0" collapsed="false">
      <c r="A199" s="0" t="n">
        <v>141</v>
      </c>
      <c r="B199" s="0" t="n">
        <v>8960.87079483015</v>
      </c>
      <c r="C199" s="0" t="n">
        <v>14803264</v>
      </c>
    </row>
    <row r="200" customFormat="false" ht="12.8" hidden="false" customHeight="false" outlineLevel="0" collapsed="false">
      <c r="A200" s="0" t="n">
        <v>142</v>
      </c>
      <c r="B200" s="0" t="n">
        <v>9007.77046137733</v>
      </c>
      <c r="C200" s="0" t="n">
        <v>14825755</v>
      </c>
    </row>
    <row r="201" customFormat="false" ht="12.8" hidden="false" customHeight="false" outlineLevel="0" collapsed="false">
      <c r="A201" s="0" t="n">
        <v>143</v>
      </c>
      <c r="B201" s="0" t="n">
        <v>9050.3394839596</v>
      </c>
      <c r="C201" s="0" t="n">
        <v>14851061</v>
      </c>
    </row>
    <row r="202" customFormat="false" ht="12.8" hidden="false" customHeight="false" outlineLevel="0" collapsed="false">
      <c r="A202" s="0" t="n">
        <v>144</v>
      </c>
      <c r="B202" s="0" t="n">
        <v>9076.15057218649</v>
      </c>
      <c r="C202" s="0" t="n">
        <v>14891109</v>
      </c>
    </row>
    <row r="203" customFormat="false" ht="12.8" hidden="false" customHeight="false" outlineLevel="0" collapsed="false">
      <c r="A203" s="0" t="n">
        <v>145</v>
      </c>
      <c r="B203" s="0" t="n">
        <v>9160.03896569784</v>
      </c>
      <c r="C203" s="0" t="n">
        <v>14890743</v>
      </c>
    </row>
    <row r="204" customFormat="false" ht="12.8" hidden="false" customHeight="false" outlineLevel="0" collapsed="false">
      <c r="A204" s="0" t="n">
        <v>146</v>
      </c>
      <c r="B204" s="0" t="n">
        <v>9183.11170126619</v>
      </c>
      <c r="C204" s="0" t="n">
        <v>14895187</v>
      </c>
    </row>
    <row r="205" customFormat="false" ht="12.8" hidden="false" customHeight="false" outlineLevel="0" collapsed="false">
      <c r="A205" s="0" t="n">
        <v>147</v>
      </c>
      <c r="B205" s="0" t="n">
        <v>9215.70319078412</v>
      </c>
      <c r="C205" s="0" t="n">
        <v>14975722</v>
      </c>
    </row>
    <row r="206" customFormat="false" ht="12.8" hidden="false" customHeight="false" outlineLevel="0" collapsed="false">
      <c r="A206" s="0" t="n">
        <v>148</v>
      </c>
      <c r="B206" s="0" t="n">
        <v>9237.04614141916</v>
      </c>
      <c r="C206" s="0" t="n">
        <v>15081394</v>
      </c>
    </row>
    <row r="207" customFormat="false" ht="12.8" hidden="false" customHeight="false" outlineLevel="0" collapsed="false">
      <c r="A207" s="0" t="n">
        <v>149</v>
      </c>
      <c r="B207" s="0" t="n">
        <v>9302.04673029972</v>
      </c>
      <c r="C207" s="0" t="n">
        <v>15049133</v>
      </c>
    </row>
    <row r="208" customFormat="false" ht="12.8" hidden="false" customHeight="false" outlineLevel="0" collapsed="false">
      <c r="A208" s="0" t="n">
        <v>150</v>
      </c>
      <c r="B208" s="0" t="n">
        <v>9357.43444491686</v>
      </c>
      <c r="C208" s="0" t="n">
        <v>15136833</v>
      </c>
    </row>
    <row r="209" customFormat="false" ht="12.8" hidden="false" customHeight="false" outlineLevel="0" collapsed="false">
      <c r="A209" s="0" t="n">
        <v>151</v>
      </c>
      <c r="B209" s="0" t="n">
        <v>9384.58000400698</v>
      </c>
      <c r="C209" s="0" t="n">
        <v>15207651</v>
      </c>
    </row>
    <row r="210" customFormat="false" ht="12.8" hidden="false" customHeight="false" outlineLevel="0" collapsed="false">
      <c r="A210" s="0" t="n">
        <v>152</v>
      </c>
      <c r="B210" s="0" t="n">
        <v>9434.60229998916</v>
      </c>
      <c r="C210" s="0" t="n">
        <v>15209485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6212.88198997664</v>
      </c>
      <c r="C24" s="0" t="n">
        <v>10053257</v>
      </c>
    </row>
    <row r="25" customFormat="false" ht="12.8" hidden="false" customHeight="false" outlineLevel="0" collapsed="false">
      <c r="A25" s="0" t="n">
        <v>72</v>
      </c>
      <c r="B25" s="0" t="n">
        <v>6142.24041664837</v>
      </c>
      <c r="C25" s="0" t="n">
        <v>10332286</v>
      </c>
    </row>
    <row r="26" customFormat="false" ht="12.8" hidden="false" customHeight="false" outlineLevel="0" collapsed="false">
      <c r="A26" s="0" t="n">
        <v>73</v>
      </c>
      <c r="B26" s="0" t="n">
        <v>6073.59827575442</v>
      </c>
      <c r="C26" s="0" t="n">
        <v>10735809</v>
      </c>
    </row>
    <row r="27" customFormat="false" ht="12.8" hidden="false" customHeight="false" outlineLevel="0" collapsed="false">
      <c r="A27" s="0" t="n">
        <v>74</v>
      </c>
      <c r="B27" s="0" t="n">
        <v>6039.16983658446</v>
      </c>
      <c r="C27" s="0" t="n">
        <v>11027445</v>
      </c>
    </row>
    <row r="28" customFormat="false" ht="12.8" hidden="false" customHeight="false" outlineLevel="0" collapsed="false">
      <c r="A28" s="0" t="n">
        <v>75</v>
      </c>
      <c r="B28" s="0" t="n">
        <v>6009.25192458154</v>
      </c>
      <c r="C28" s="0" t="n">
        <v>11353390</v>
      </c>
    </row>
    <row r="29" customFormat="false" ht="12.8" hidden="false" customHeight="false" outlineLevel="0" collapsed="false">
      <c r="A29" s="0" t="n">
        <v>76</v>
      </c>
      <c r="B29" s="0" t="n">
        <v>6069.8904871904</v>
      </c>
      <c r="C29" s="0" t="n">
        <v>11382751</v>
      </c>
    </row>
    <row r="30" customFormat="false" ht="12.8" hidden="false" customHeight="false" outlineLevel="0" collapsed="false">
      <c r="A30" s="0" t="n">
        <v>77</v>
      </c>
      <c r="B30" s="0" t="n">
        <v>6097.17907601195</v>
      </c>
      <c r="C30" s="0" t="n">
        <v>11376744</v>
      </c>
    </row>
    <row r="31" customFormat="false" ht="12.8" hidden="false" customHeight="false" outlineLevel="0" collapsed="false">
      <c r="A31" s="0" t="n">
        <v>78</v>
      </c>
      <c r="B31" s="0" t="n">
        <v>6112.85830838343</v>
      </c>
      <c r="C31" s="0" t="n">
        <v>11434550</v>
      </c>
    </row>
    <row r="32" customFormat="false" ht="12.8" hidden="false" customHeight="false" outlineLevel="0" collapsed="false">
      <c r="A32" s="0" t="n">
        <v>79</v>
      </c>
      <c r="B32" s="0" t="n">
        <v>6126.83644854209</v>
      </c>
      <c r="C32" s="0" t="n">
        <v>11487164</v>
      </c>
    </row>
    <row r="33" customFormat="false" ht="12.8" hidden="false" customHeight="false" outlineLevel="0" collapsed="false">
      <c r="A33" s="0" t="n">
        <v>80</v>
      </c>
      <c r="B33" s="0" t="n">
        <v>6191.73729615708</v>
      </c>
      <c r="C33" s="0" t="n">
        <v>11494648</v>
      </c>
    </row>
    <row r="34" customFormat="false" ht="12.8" hidden="false" customHeight="false" outlineLevel="0" collapsed="false">
      <c r="A34" s="0" t="n">
        <v>81</v>
      </c>
      <c r="B34" s="0" t="n">
        <v>6199.54895844002</v>
      </c>
      <c r="C34" s="0" t="n">
        <v>11570244</v>
      </c>
    </row>
    <row r="35" customFormat="false" ht="12.8" hidden="false" customHeight="false" outlineLevel="0" collapsed="false">
      <c r="A35" s="0" t="n">
        <v>82</v>
      </c>
      <c r="B35" s="0" t="n">
        <v>6220.08546873553</v>
      </c>
      <c r="C35" s="0" t="n">
        <v>11567825</v>
      </c>
    </row>
    <row r="36" customFormat="false" ht="12.8" hidden="false" customHeight="false" outlineLevel="0" collapsed="false">
      <c r="A36" s="0" t="n">
        <v>83</v>
      </c>
      <c r="B36" s="0" t="n">
        <v>6272.93960737968</v>
      </c>
      <c r="C36" s="0" t="n">
        <v>11553527</v>
      </c>
    </row>
    <row r="37" customFormat="false" ht="12.8" hidden="false" customHeight="false" outlineLevel="0" collapsed="false">
      <c r="A37" s="0" t="n">
        <v>84</v>
      </c>
      <c r="B37" s="0" t="n">
        <v>6305.56746249738</v>
      </c>
      <c r="C37" s="0" t="n">
        <v>11585544</v>
      </c>
    </row>
    <row r="38" customFormat="false" ht="12.8" hidden="false" customHeight="false" outlineLevel="0" collapsed="false">
      <c r="A38" s="0" t="n">
        <v>85</v>
      </c>
      <c r="B38" s="0" t="n">
        <v>6351.63606542738</v>
      </c>
      <c r="C38" s="0" t="n">
        <v>11636488</v>
      </c>
    </row>
    <row r="39" customFormat="false" ht="12.8" hidden="false" customHeight="false" outlineLevel="0" collapsed="false">
      <c r="A39" s="0" t="n">
        <v>86</v>
      </c>
      <c r="B39" s="0" t="n">
        <v>6366.89870523698</v>
      </c>
      <c r="C39" s="0" t="n">
        <v>11662725</v>
      </c>
    </row>
    <row r="40" customFormat="false" ht="12.8" hidden="false" customHeight="false" outlineLevel="0" collapsed="false">
      <c r="A40" s="0" t="n">
        <v>87</v>
      </c>
      <c r="B40" s="0" t="n">
        <v>6403.58005670369</v>
      </c>
      <c r="C40" s="0" t="n">
        <v>11719398</v>
      </c>
    </row>
    <row r="41" customFormat="false" ht="12.8" hidden="false" customHeight="false" outlineLevel="0" collapsed="false">
      <c r="A41" s="0" t="n">
        <v>88</v>
      </c>
      <c r="B41" s="0" t="n">
        <v>6430.40372625921</v>
      </c>
      <c r="C41" s="0" t="n">
        <v>11685659</v>
      </c>
    </row>
    <row r="42" customFormat="false" ht="12.8" hidden="false" customHeight="false" outlineLevel="0" collapsed="false">
      <c r="A42" s="0" t="n">
        <v>89</v>
      </c>
      <c r="B42" s="0" t="n">
        <v>6433.83363744017</v>
      </c>
      <c r="C42" s="0" t="n">
        <v>11795088</v>
      </c>
    </row>
    <row r="43" customFormat="false" ht="12.8" hidden="false" customHeight="false" outlineLevel="0" collapsed="false">
      <c r="A43" s="0" t="n">
        <v>90</v>
      </c>
      <c r="B43" s="0" t="n">
        <v>6473.74947589294</v>
      </c>
      <c r="C43" s="0" t="n">
        <v>11825924</v>
      </c>
    </row>
    <row r="44" customFormat="false" ht="12.8" hidden="false" customHeight="false" outlineLevel="0" collapsed="false">
      <c r="A44" s="0" t="n">
        <v>91</v>
      </c>
      <c r="B44" s="0" t="n">
        <v>6475.77568514028</v>
      </c>
      <c r="C44" s="0" t="n">
        <v>11840936</v>
      </c>
    </row>
    <row r="45" customFormat="false" ht="12.8" hidden="false" customHeight="false" outlineLevel="0" collapsed="false">
      <c r="A45" s="0" t="n">
        <v>92</v>
      </c>
      <c r="B45" s="0" t="n">
        <v>6500.58509636091</v>
      </c>
      <c r="C45" s="0" t="n">
        <v>11945855</v>
      </c>
    </row>
    <row r="46" customFormat="false" ht="12.8" hidden="false" customHeight="false" outlineLevel="0" collapsed="false">
      <c r="A46" s="0" t="n">
        <v>93</v>
      </c>
      <c r="B46" s="0" t="n">
        <v>6543.56989175069</v>
      </c>
      <c r="C46" s="0" t="n">
        <v>11936412</v>
      </c>
    </row>
    <row r="47" customFormat="false" ht="12.8" hidden="false" customHeight="false" outlineLevel="0" collapsed="false">
      <c r="A47" s="0" t="n">
        <v>94</v>
      </c>
      <c r="B47" s="0" t="n">
        <v>6582.70575637291</v>
      </c>
      <c r="C47" s="0" t="n">
        <v>11985918</v>
      </c>
    </row>
    <row r="48" customFormat="false" ht="12.8" hidden="false" customHeight="false" outlineLevel="0" collapsed="false">
      <c r="A48" s="0" t="n">
        <v>95</v>
      </c>
      <c r="B48" s="0" t="n">
        <v>6606.64225089738</v>
      </c>
      <c r="C48" s="0" t="n">
        <v>12069135</v>
      </c>
    </row>
    <row r="49" customFormat="false" ht="12.8" hidden="false" customHeight="false" outlineLevel="0" collapsed="false">
      <c r="A49" s="0" t="n">
        <v>96</v>
      </c>
      <c r="B49" s="0" t="n">
        <v>6623.09062362611</v>
      </c>
      <c r="C49" s="0" t="n">
        <v>12115325</v>
      </c>
    </row>
    <row r="50" customFormat="false" ht="12.8" hidden="false" customHeight="false" outlineLevel="0" collapsed="false">
      <c r="A50" s="0" t="n">
        <v>97</v>
      </c>
      <c r="B50" s="0" t="n">
        <v>6682.00732672928</v>
      </c>
      <c r="C50" s="0" t="n">
        <v>12086752</v>
      </c>
    </row>
    <row r="51" customFormat="false" ht="12.8" hidden="false" customHeight="false" outlineLevel="0" collapsed="false">
      <c r="A51" s="0" t="n">
        <v>98</v>
      </c>
      <c r="B51" s="0" t="n">
        <v>6725.72091629546</v>
      </c>
      <c r="C51" s="0" t="n">
        <v>12106583</v>
      </c>
    </row>
    <row r="52" customFormat="false" ht="12.8" hidden="false" customHeight="false" outlineLevel="0" collapsed="false">
      <c r="A52" s="0" t="n">
        <v>99</v>
      </c>
      <c r="B52" s="0" t="n">
        <v>6776.5258856204</v>
      </c>
      <c r="C52" s="0" t="n">
        <v>12218987</v>
      </c>
    </row>
    <row r="53" customFormat="false" ht="12.8" hidden="false" customHeight="false" outlineLevel="0" collapsed="false">
      <c r="A53" s="0" t="n">
        <v>100</v>
      </c>
      <c r="B53" s="0" t="n">
        <v>6781.46489910725</v>
      </c>
      <c r="C53" s="0" t="n">
        <v>12224982</v>
      </c>
    </row>
    <row r="54" customFormat="false" ht="12.8" hidden="false" customHeight="false" outlineLevel="0" collapsed="false">
      <c r="A54" s="0" t="n">
        <v>101</v>
      </c>
      <c r="B54" s="0" t="n">
        <v>6789.65941145052</v>
      </c>
      <c r="C54" s="0" t="n">
        <v>12310768</v>
      </c>
    </row>
    <row r="55" customFormat="false" ht="12.8" hidden="false" customHeight="false" outlineLevel="0" collapsed="false">
      <c r="A55" s="0" t="n">
        <v>102</v>
      </c>
      <c r="B55" s="0" t="n">
        <v>6808.27239354655</v>
      </c>
      <c r="C55" s="0" t="n">
        <v>12348892</v>
      </c>
    </row>
    <row r="56" customFormat="false" ht="12.8" hidden="false" customHeight="false" outlineLevel="0" collapsed="false">
      <c r="A56" s="0" t="n">
        <v>103</v>
      </c>
      <c r="B56" s="0" t="n">
        <v>6813.93914630409</v>
      </c>
      <c r="C56" s="0" t="n">
        <v>12407457</v>
      </c>
    </row>
    <row r="57" customFormat="false" ht="12.8" hidden="false" customHeight="false" outlineLevel="0" collapsed="false">
      <c r="A57" s="0" t="n">
        <v>104</v>
      </c>
      <c r="B57" s="0" t="n">
        <v>6826.05051168017</v>
      </c>
      <c r="C57" s="0" t="n">
        <v>12405529</v>
      </c>
    </row>
    <row r="58" customFormat="false" ht="12.8" hidden="false" customHeight="false" outlineLevel="0" collapsed="false">
      <c r="A58" s="0" t="n">
        <v>105</v>
      </c>
      <c r="B58" s="0" t="n">
        <v>6849.8288158222</v>
      </c>
      <c r="C58" s="0" t="n">
        <v>12438038</v>
      </c>
    </row>
    <row r="59" customFormat="false" ht="12.8" hidden="false" customHeight="false" outlineLevel="0" collapsed="false">
      <c r="A59" s="0" t="n">
        <v>106</v>
      </c>
      <c r="B59" s="0" t="n">
        <v>6847.65672956857</v>
      </c>
      <c r="C59" s="0" t="n">
        <v>12422238</v>
      </c>
    </row>
    <row r="60" customFormat="false" ht="12.8" hidden="false" customHeight="false" outlineLevel="0" collapsed="false">
      <c r="A60" s="0" t="n">
        <v>107</v>
      </c>
      <c r="B60" s="0" t="n">
        <v>6879.84198550041</v>
      </c>
      <c r="C60" s="0" t="n">
        <v>12396353</v>
      </c>
    </row>
    <row r="61" customFormat="false" ht="12.8" hidden="false" customHeight="false" outlineLevel="0" collapsed="false">
      <c r="A61" s="0" t="n">
        <v>108</v>
      </c>
      <c r="B61" s="0" t="n">
        <v>6920.56599530922</v>
      </c>
      <c r="C61" s="0" t="n">
        <v>12452071</v>
      </c>
    </row>
    <row r="62" customFormat="false" ht="12.8" hidden="false" customHeight="false" outlineLevel="0" collapsed="false">
      <c r="A62" s="0" t="n">
        <v>109</v>
      </c>
      <c r="B62" s="0" t="n">
        <v>6927.70551835114</v>
      </c>
      <c r="C62" s="0" t="n">
        <v>12472831</v>
      </c>
    </row>
    <row r="63" customFormat="false" ht="12.8" hidden="false" customHeight="false" outlineLevel="0" collapsed="false">
      <c r="A63" s="0" t="n">
        <v>110</v>
      </c>
      <c r="B63" s="0" t="n">
        <v>6954.18064103517</v>
      </c>
      <c r="C63" s="0" t="n">
        <v>12456162</v>
      </c>
    </row>
    <row r="64" customFormat="false" ht="12.8" hidden="false" customHeight="false" outlineLevel="0" collapsed="false">
      <c r="A64" s="0" t="n">
        <v>111</v>
      </c>
      <c r="B64" s="0" t="n">
        <v>6971.39578764476</v>
      </c>
      <c r="C64" s="0" t="n">
        <v>12488367</v>
      </c>
    </row>
    <row r="65" customFormat="false" ht="12.8" hidden="false" customHeight="false" outlineLevel="0" collapsed="false">
      <c r="A65" s="0" t="n">
        <v>112</v>
      </c>
      <c r="B65" s="0" t="n">
        <v>6967.11850013014</v>
      </c>
      <c r="C65" s="0" t="n">
        <v>12562233</v>
      </c>
    </row>
    <row r="66" customFormat="false" ht="12.8" hidden="false" customHeight="false" outlineLevel="0" collapsed="false">
      <c r="A66" s="0" t="n">
        <v>113</v>
      </c>
      <c r="B66" s="0" t="n">
        <v>6982.91754036869</v>
      </c>
      <c r="C66" s="0" t="n">
        <v>12579235</v>
      </c>
    </row>
    <row r="67" customFormat="false" ht="12.8" hidden="false" customHeight="false" outlineLevel="0" collapsed="false">
      <c r="A67" s="0" t="n">
        <v>114</v>
      </c>
      <c r="B67" s="0" t="n">
        <v>6996.83214435455</v>
      </c>
      <c r="C67" s="0" t="n">
        <v>12557141</v>
      </c>
    </row>
    <row r="68" customFormat="false" ht="12.8" hidden="false" customHeight="false" outlineLevel="0" collapsed="false">
      <c r="A68" s="0" t="n">
        <v>115</v>
      </c>
      <c r="B68" s="0" t="n">
        <v>6981.88159538991</v>
      </c>
      <c r="C68" s="0" t="n">
        <v>12613341</v>
      </c>
    </row>
    <row r="69" customFormat="false" ht="12.8" hidden="false" customHeight="false" outlineLevel="0" collapsed="false">
      <c r="A69" s="0" t="n">
        <v>116</v>
      </c>
      <c r="B69" s="0" t="n">
        <v>6994.61555370367</v>
      </c>
      <c r="C69" s="0" t="n">
        <v>12676949</v>
      </c>
    </row>
    <row r="70" customFormat="false" ht="12.8" hidden="false" customHeight="false" outlineLevel="0" collapsed="false">
      <c r="A70" s="0" t="n">
        <v>117</v>
      </c>
      <c r="B70" s="0" t="n">
        <v>7013.29711177869</v>
      </c>
      <c r="C70" s="0" t="n">
        <v>12696660</v>
      </c>
    </row>
    <row r="71" customFormat="false" ht="12.8" hidden="false" customHeight="false" outlineLevel="0" collapsed="false">
      <c r="A71" s="0" t="n">
        <v>118</v>
      </c>
      <c r="B71" s="0" t="n">
        <v>7042.78930762973</v>
      </c>
      <c r="C71" s="0" t="n">
        <v>12692948</v>
      </c>
    </row>
    <row r="72" customFormat="false" ht="12.8" hidden="false" customHeight="false" outlineLevel="0" collapsed="false">
      <c r="A72" s="0" t="n">
        <v>119</v>
      </c>
      <c r="B72" s="0" t="n">
        <v>7048.22650635945</v>
      </c>
      <c r="C72" s="0" t="n">
        <v>12696465</v>
      </c>
    </row>
    <row r="73" customFormat="false" ht="12.8" hidden="false" customHeight="false" outlineLevel="0" collapsed="false">
      <c r="A73" s="0" t="n">
        <v>120</v>
      </c>
      <c r="B73" s="0" t="n">
        <v>7079.16055876209</v>
      </c>
      <c r="C73" s="0" t="n">
        <v>12712495</v>
      </c>
    </row>
    <row r="74" customFormat="false" ht="12.8" hidden="false" customHeight="false" outlineLevel="0" collapsed="false">
      <c r="A74" s="0" t="n">
        <v>121</v>
      </c>
      <c r="B74" s="0" t="n">
        <v>7072.08116409982</v>
      </c>
      <c r="C74" s="0" t="n">
        <v>12748147</v>
      </c>
    </row>
    <row r="75" customFormat="false" ht="12.8" hidden="false" customHeight="false" outlineLevel="0" collapsed="false">
      <c r="A75" s="0" t="n">
        <v>122</v>
      </c>
      <c r="B75" s="0" t="n">
        <v>7080.28839996134</v>
      </c>
      <c r="C75" s="0" t="n">
        <v>12764603</v>
      </c>
    </row>
    <row r="76" customFormat="false" ht="12.8" hidden="false" customHeight="false" outlineLevel="0" collapsed="false">
      <c r="A76" s="0" t="n">
        <v>123</v>
      </c>
      <c r="B76" s="0" t="n">
        <v>7084.01928361179</v>
      </c>
      <c r="C76" s="0" t="n">
        <v>12828750</v>
      </c>
    </row>
    <row r="77" customFormat="false" ht="12.8" hidden="false" customHeight="false" outlineLevel="0" collapsed="false">
      <c r="A77" s="0" t="n">
        <v>124</v>
      </c>
      <c r="B77" s="0" t="n">
        <v>7116.513608766</v>
      </c>
      <c r="C77" s="0" t="n">
        <v>12802294</v>
      </c>
    </row>
    <row r="78" customFormat="false" ht="12.8" hidden="false" customHeight="false" outlineLevel="0" collapsed="false">
      <c r="A78" s="0" t="n">
        <v>125</v>
      </c>
      <c r="B78" s="0" t="n">
        <v>7115.91835843341</v>
      </c>
      <c r="C78" s="0" t="n">
        <v>12856477</v>
      </c>
    </row>
    <row r="79" customFormat="false" ht="12.8" hidden="false" customHeight="false" outlineLevel="0" collapsed="false">
      <c r="A79" s="0" t="n">
        <v>126</v>
      </c>
      <c r="B79" s="0" t="n">
        <v>7146.41146974608</v>
      </c>
      <c r="C79" s="0" t="n">
        <v>12826917</v>
      </c>
    </row>
    <row r="80" customFormat="false" ht="12.8" hidden="false" customHeight="false" outlineLevel="0" collapsed="false">
      <c r="A80" s="0" t="n">
        <v>127</v>
      </c>
      <c r="B80" s="0" t="n">
        <v>7143.66941413506</v>
      </c>
      <c r="C80" s="0" t="n">
        <v>12843100</v>
      </c>
    </row>
    <row r="81" customFormat="false" ht="12.8" hidden="false" customHeight="false" outlineLevel="0" collapsed="false">
      <c r="A81" s="0" t="n">
        <v>128</v>
      </c>
      <c r="B81" s="0" t="n">
        <v>7153.19886934279</v>
      </c>
      <c r="C81" s="0" t="n">
        <v>12870718</v>
      </c>
    </row>
    <row r="82" customFormat="false" ht="12.8" hidden="false" customHeight="false" outlineLevel="0" collapsed="false">
      <c r="A82" s="0" t="n">
        <v>129</v>
      </c>
      <c r="B82" s="0" t="n">
        <v>7144.78031870965</v>
      </c>
      <c r="C82" s="0" t="n">
        <v>12876508</v>
      </c>
    </row>
    <row r="83" customFormat="false" ht="12.8" hidden="false" customHeight="false" outlineLevel="0" collapsed="false">
      <c r="A83" s="0" t="n">
        <v>130</v>
      </c>
      <c r="B83" s="0" t="n">
        <v>7109.25204680261</v>
      </c>
      <c r="C83" s="0" t="n">
        <v>12894421</v>
      </c>
    </row>
    <row r="84" customFormat="false" ht="12.8" hidden="false" customHeight="false" outlineLevel="0" collapsed="false">
      <c r="A84" s="0" t="n">
        <v>131</v>
      </c>
      <c r="B84" s="0" t="n">
        <v>7142.61219001286</v>
      </c>
      <c r="C84" s="0" t="n">
        <v>12880395</v>
      </c>
    </row>
    <row r="85" customFormat="false" ht="12.8" hidden="false" customHeight="false" outlineLevel="0" collapsed="false">
      <c r="A85" s="0" t="n">
        <v>132</v>
      </c>
      <c r="B85" s="0" t="n">
        <v>7159.69962601514</v>
      </c>
      <c r="C85" s="0" t="n">
        <v>12944661</v>
      </c>
    </row>
    <row r="86" customFormat="false" ht="12.8" hidden="false" customHeight="false" outlineLevel="0" collapsed="false">
      <c r="A86" s="0" t="n">
        <v>133</v>
      </c>
      <c r="B86" s="0" t="n">
        <v>7177.63621369882</v>
      </c>
      <c r="C86" s="0" t="n">
        <v>12952916</v>
      </c>
    </row>
    <row r="87" customFormat="false" ht="12.8" hidden="false" customHeight="false" outlineLevel="0" collapsed="false">
      <c r="A87" s="0" t="n">
        <v>134</v>
      </c>
      <c r="B87" s="0" t="n">
        <v>7164.51828442889</v>
      </c>
      <c r="C87" s="0" t="n">
        <v>12972733</v>
      </c>
    </row>
    <row r="88" customFormat="false" ht="12.8" hidden="false" customHeight="false" outlineLevel="0" collapsed="false">
      <c r="A88" s="0" t="n">
        <v>135</v>
      </c>
      <c r="B88" s="0" t="n">
        <v>7180.90839389912</v>
      </c>
      <c r="C88" s="0" t="n">
        <v>12997737</v>
      </c>
    </row>
    <row r="89" customFormat="false" ht="12.8" hidden="false" customHeight="false" outlineLevel="0" collapsed="false">
      <c r="A89" s="0" t="n">
        <v>136</v>
      </c>
      <c r="B89" s="0" t="n">
        <v>7225.51702645915</v>
      </c>
      <c r="C89" s="0" t="n">
        <v>13021972</v>
      </c>
    </row>
    <row r="90" customFormat="false" ht="12.8" hidden="false" customHeight="false" outlineLevel="0" collapsed="false">
      <c r="A90" s="0" t="n">
        <v>137</v>
      </c>
      <c r="B90" s="0" t="n">
        <v>7181.32752702805</v>
      </c>
      <c r="C90" s="0" t="n">
        <v>13057505</v>
      </c>
    </row>
    <row r="91" customFormat="false" ht="12.8" hidden="false" customHeight="false" outlineLevel="0" collapsed="false">
      <c r="A91" s="0" t="n">
        <v>138</v>
      </c>
      <c r="B91" s="0" t="n">
        <v>7162.87606948396</v>
      </c>
      <c r="C91" s="0" t="n">
        <v>13072842</v>
      </c>
    </row>
    <row r="92" customFormat="false" ht="12.8" hidden="false" customHeight="false" outlineLevel="0" collapsed="false">
      <c r="A92" s="0" t="n">
        <v>139</v>
      </c>
      <c r="B92" s="0" t="n">
        <v>7197.71413301782</v>
      </c>
      <c r="C92" s="0" t="n">
        <v>13106810</v>
      </c>
    </row>
    <row r="93" customFormat="false" ht="12.8" hidden="false" customHeight="false" outlineLevel="0" collapsed="false">
      <c r="A93" s="0" t="n">
        <v>140</v>
      </c>
      <c r="B93" s="0" t="n">
        <v>7224.57910682207</v>
      </c>
      <c r="C93" s="0" t="n">
        <v>13105281</v>
      </c>
    </row>
    <row r="94" customFormat="false" ht="12.8" hidden="false" customHeight="false" outlineLevel="0" collapsed="false">
      <c r="A94" s="0" t="n">
        <v>141</v>
      </c>
      <c r="B94" s="0" t="n">
        <v>7229.70663150964</v>
      </c>
      <c r="C94" s="0" t="n">
        <v>13125125</v>
      </c>
    </row>
    <row r="95" customFormat="false" ht="12.8" hidden="false" customHeight="false" outlineLevel="0" collapsed="false">
      <c r="A95" s="0" t="n">
        <v>142</v>
      </c>
      <c r="B95" s="0" t="n">
        <v>7277.53194334065</v>
      </c>
      <c r="C95" s="0" t="n">
        <v>13110784</v>
      </c>
    </row>
    <row r="96" customFormat="false" ht="12.8" hidden="false" customHeight="false" outlineLevel="0" collapsed="false">
      <c r="A96" s="0" t="n">
        <v>143</v>
      </c>
      <c r="B96" s="0" t="n">
        <v>7234.42982427405</v>
      </c>
      <c r="C96" s="0" t="n">
        <v>13122575</v>
      </c>
    </row>
    <row r="97" customFormat="false" ht="12.8" hidden="false" customHeight="false" outlineLevel="0" collapsed="false">
      <c r="A97" s="0" t="n">
        <v>144</v>
      </c>
      <c r="B97" s="0" t="n">
        <v>7227.00811865919</v>
      </c>
      <c r="C97" s="0" t="n">
        <v>13145733</v>
      </c>
    </row>
    <row r="98" customFormat="false" ht="12.8" hidden="false" customHeight="false" outlineLevel="0" collapsed="false">
      <c r="A98" s="0" t="n">
        <v>145</v>
      </c>
      <c r="B98" s="0" t="n">
        <v>7242.29298162033</v>
      </c>
      <c r="C98" s="0" t="n">
        <v>13148212</v>
      </c>
    </row>
    <row r="99" customFormat="false" ht="12.8" hidden="false" customHeight="false" outlineLevel="0" collapsed="false">
      <c r="A99" s="0" t="n">
        <v>146</v>
      </c>
      <c r="B99" s="0" t="n">
        <v>7259.46023503426</v>
      </c>
      <c r="C99" s="0" t="n">
        <v>13172886</v>
      </c>
    </row>
    <row r="100" customFormat="false" ht="12.8" hidden="false" customHeight="false" outlineLevel="0" collapsed="false">
      <c r="A100" s="0" t="n">
        <v>147</v>
      </c>
      <c r="B100" s="0" t="n">
        <v>7254.90295110448</v>
      </c>
      <c r="C100" s="0" t="n">
        <v>13230194</v>
      </c>
    </row>
    <row r="101" customFormat="false" ht="12.8" hidden="false" customHeight="false" outlineLevel="0" collapsed="false">
      <c r="A101" s="0" t="n">
        <v>148</v>
      </c>
      <c r="B101" s="0" t="n">
        <v>7287.008527559</v>
      </c>
      <c r="C101" s="0" t="n">
        <v>13162648</v>
      </c>
    </row>
    <row r="102" customFormat="false" ht="12.8" hidden="false" customHeight="false" outlineLevel="0" collapsed="false">
      <c r="A102" s="0" t="n">
        <v>149</v>
      </c>
      <c r="B102" s="0" t="n">
        <v>7265.56943829691</v>
      </c>
      <c r="C102" s="0" t="n">
        <v>13229621</v>
      </c>
    </row>
    <row r="103" customFormat="false" ht="12.8" hidden="false" customHeight="false" outlineLevel="0" collapsed="false">
      <c r="A103" s="0" t="n">
        <v>150</v>
      </c>
      <c r="B103" s="0" t="n">
        <v>7260.21907351949</v>
      </c>
      <c r="C103" s="0" t="n">
        <v>13167798</v>
      </c>
    </row>
    <row r="104" customFormat="false" ht="12.8" hidden="false" customHeight="false" outlineLevel="0" collapsed="false">
      <c r="A104" s="0" t="n">
        <v>151</v>
      </c>
      <c r="B104" s="0" t="n">
        <v>7272.89420672988</v>
      </c>
      <c r="C104" s="0" t="n">
        <v>13195665</v>
      </c>
    </row>
    <row r="105" customFormat="false" ht="12.8" hidden="false" customHeight="false" outlineLevel="0" collapsed="false">
      <c r="A105" s="0" t="n">
        <v>152</v>
      </c>
      <c r="B105" s="0" t="n">
        <v>7276.48361583225</v>
      </c>
      <c r="C105" s="0" t="n">
        <v>13196229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4" activeCellId="0" sqref="F4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61447.822976</v>
      </c>
      <c r="G18" s="30" t="n">
        <f aca="false">(F18/F17)^(1/3)-1</f>
        <v>0.0173232074754142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95.2426252300555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0.0154215590580258</v>
      </c>
      <c r="D19" s="27" t="n">
        <v>121.065771435869</v>
      </c>
      <c r="E19" s="28" t="n">
        <f aca="false">(D19/D18)^(1/3)-1</f>
        <v>0.0269931776651018</v>
      </c>
      <c r="F19" s="27" t="n">
        <v>65400.6266164383</v>
      </c>
      <c r="G19" s="28" t="n">
        <f aca="false">(F19/F18)^(1/3)-1</f>
        <v>0.0209985754825404</v>
      </c>
      <c r="I19" s="27" t="s">
        <v>37</v>
      </c>
      <c r="J19" s="13" t="n">
        <f aca="false">B19*100/$B$16</f>
        <v>97.4931701496959</v>
      </c>
      <c r="K19" s="13" t="n">
        <f aca="false">D19*100/$D$16</f>
        <v>122.877608588107</v>
      </c>
      <c r="L19" s="13" t="n">
        <f aca="false">100*F19*100/D19/($F$16*100/$D$16)</f>
        <v>93.5845357647018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-0.00168902109572766</v>
      </c>
      <c r="D20" s="29" t="n">
        <v>129.024656642218</v>
      </c>
      <c r="E20" s="30" t="n">
        <f aca="false">(D20/D19)^(1/3)-1</f>
        <v>0.0214499999999991</v>
      </c>
      <c r="F20" s="29" t="n">
        <v>70066.6081370794</v>
      </c>
      <c r="G20" s="30" t="n">
        <f aca="false">(F20/F19)^(1/3)-1</f>
        <v>0.023237375067094</v>
      </c>
      <c r="I20" s="29" t="s">
        <v>38</v>
      </c>
      <c r="J20" s="13" t="n">
        <f aca="false">B20*100/$B$16</f>
        <v>96.9999999999998</v>
      </c>
      <c r="K20" s="13" t="n">
        <f aca="false">D20*100/$D$16</f>
        <v>130.955604288993</v>
      </c>
      <c r="L20" s="13" t="n">
        <f aca="false">100*F20*100/D20/($F$16*100/$D$16)</f>
        <v>94.0766700845849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137.506760368357</v>
      </c>
      <c r="E21" s="28" t="n">
        <f aca="false">(D21/D20)^(1/3)-1</f>
        <v>0.0214500000000004</v>
      </c>
      <c r="F21" s="27" t="n">
        <v>75144.216674557</v>
      </c>
      <c r="G21" s="28" t="n">
        <f aca="false">(F21/F20)^(1/3)-1</f>
        <v>0.0235949999999998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139.564648854627</v>
      </c>
      <c r="L21" s="13" t="n">
        <f aca="false">100*F21*100/D21/($F$16*100/$D$16)</f>
        <v>94.6705861257826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0.00802216216020413</v>
      </c>
      <c r="D22" s="29" t="n">
        <v>146.546479092228</v>
      </c>
      <c r="E22" s="30" t="n">
        <f aca="false">(D22/D21)^(1/3)-1</f>
        <v>0.0214499999999993</v>
      </c>
      <c r="F22" s="29" t="n">
        <v>80589.7909113222</v>
      </c>
      <c r="G22" s="30" t="n">
        <f aca="false">(F22/F21)^(1/3)-1</f>
        <v>0.0235950000000003</v>
      </c>
      <c r="I22" s="29" t="s">
        <v>40</v>
      </c>
      <c r="J22" s="13" t="n">
        <f aca="false">B22*100/$B$16</f>
        <v>99.6365841715996</v>
      </c>
      <c r="K22" s="13" t="n">
        <f aca="false">D22*100/$D$16</f>
        <v>148.739653531211</v>
      </c>
      <c r="L22" s="13" t="n">
        <f aca="false">100*F22*100/D22/($F$16*100/$D$16)</f>
        <v>95.2682516222247</v>
      </c>
    </row>
    <row r="23" customFormat="false" ht="12.8" hidden="false" customHeight="false" outlineLevel="0" collapsed="false">
      <c r="A23" s="27" t="s">
        <v>24</v>
      </c>
      <c r="B23" s="27" t="n">
        <v>137.88570871505</v>
      </c>
      <c r="C23" s="28" t="n">
        <f aca="false">(B23/B22)^(1/3)-1</f>
        <v>0.00752301974172109</v>
      </c>
      <c r="D23" s="27" t="n">
        <v>156.180470522312</v>
      </c>
      <c r="E23" s="28" t="n">
        <f aca="false">(D23/D22)^(1/3)-1</f>
        <v>0.0214499999999991</v>
      </c>
      <c r="F23" s="27" t="n">
        <v>86429.9966989963</v>
      </c>
      <c r="G23" s="28" t="n">
        <f aca="false">(F23/F22)^(1/3)-1</f>
        <v>0.0235949999999998</v>
      </c>
      <c r="H23" s="32" t="n">
        <f aca="false">(F18*100/D18)/(F16*100/D16)-1</f>
        <v>-0.0475737476994448</v>
      </c>
      <c r="I23" s="27" t="s">
        <v>41</v>
      </c>
      <c r="J23" s="13" t="n">
        <f aca="false">B23*100/$B$16</f>
        <v>101.902247607534</v>
      </c>
      <c r="K23" s="13" t="n">
        <f aca="false">D23*100/$D$16</f>
        <v>158.517824636445</v>
      </c>
      <c r="L23" s="13" t="n">
        <f aca="false">100*F23*100/D23/($F$16*100/$D$16)</f>
        <v>95.8696902446213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-0.0065597953964821</v>
      </c>
      <c r="D24" s="29" t="n">
        <v>164.815495033257</v>
      </c>
      <c r="E24" s="30" t="n">
        <f aca="false">(D24/D23)^(1/3)-1</f>
        <v>0.0181000000000011</v>
      </c>
      <c r="F24" s="29" t="n">
        <v>91452.0492102839</v>
      </c>
      <c r="G24" s="30" t="n">
        <f aca="false">(F24/F23)^(1/3)-1</f>
        <v>0.0190049999999999</v>
      </c>
      <c r="I24" s="29" t="s">
        <v>42</v>
      </c>
      <c r="J24" s="13" t="n">
        <f aca="false">B24*100/$B$16</f>
        <v>99.9099999999999</v>
      </c>
      <c r="K24" s="13" t="n">
        <f aca="false">D24*100/$D$16</f>
        <v>167.282078557436</v>
      </c>
      <c r="L24" s="13" t="n">
        <f aca="false">100*F24*100/D24/($F$16*100/$D$16)</f>
        <v>96.1255763547975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173.927939339744</v>
      </c>
      <c r="E25" s="28" t="n">
        <f aca="false">(D25/D24)^(1/3)-1</f>
        <v>0.0180999999999985</v>
      </c>
      <c r="F25" s="27" t="n">
        <v>96765.9102647786</v>
      </c>
      <c r="G25" s="28" t="n">
        <f aca="false">(F25/F24)^(1/3)-1</f>
        <v>0.0190049999999999</v>
      </c>
      <c r="I25" s="27" t="s">
        <v>43</v>
      </c>
      <c r="J25" s="13" t="n">
        <f aca="false">B25*100/$B$16</f>
        <v>101.167711966279</v>
      </c>
      <c r="K25" s="13" t="n">
        <f aca="false">D25*100/$D$16</f>
        <v>176.530897207772</v>
      </c>
      <c r="L25" s="13" t="n">
        <f aca="false">100*F25*100/D25/($F$16*100/$D$16)</f>
        <v>96.382145451445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0.0112427021307191</v>
      </c>
      <c r="D26" s="29" t="n">
        <v>183.544199390147</v>
      </c>
      <c r="E26" s="30" t="n">
        <f aca="false">(D26/D25)^(1/3)-1</f>
        <v>0.0181000000000013</v>
      </c>
      <c r="F26" s="29" t="n">
        <v>102388.535524672</v>
      </c>
      <c r="G26" s="30" t="n">
        <f aca="false">(F26/F25)^(1/3)-1</f>
        <v>0.0190050000000006</v>
      </c>
      <c r="I26" s="29" t="s">
        <v>44</v>
      </c>
      <c r="J26" s="13" t="n">
        <f aca="false">B26*100/$B$16</f>
        <v>104.61841338018</v>
      </c>
      <c r="K26" s="13" t="n">
        <f aca="false">D26*100/$D$16</f>
        <v>186.291071570356</v>
      </c>
      <c r="L26" s="13" t="n">
        <f aca="false">100*F26*100/D26/($F$16*100/$D$16)</f>
        <v>96.639399357524</v>
      </c>
    </row>
    <row r="27" customFormat="false" ht="12.8" hidden="false" customHeight="false" outlineLevel="0" collapsed="false">
      <c r="A27" s="27" t="s">
        <v>24</v>
      </c>
      <c r="B27" s="27" t="n">
        <v>146.578969947384</v>
      </c>
      <c r="C27" s="28" t="n">
        <f aca="false">(B27/B26)^(1/3)-1</f>
        <v>0.0116788742217753</v>
      </c>
      <c r="D27" s="27" t="n">
        <v>193.692130532083</v>
      </c>
      <c r="E27" s="28" t="n">
        <f aca="false">(D27/D26)^(1/3)-1</f>
        <v>0.0181</v>
      </c>
      <c r="F27" s="27" t="n">
        <v>108337.865868274</v>
      </c>
      <c r="G27" s="28" t="n">
        <f aca="false">(F27/F26)^(1/3)-1</f>
        <v>0.0190050000000006</v>
      </c>
      <c r="H27" s="32" t="n">
        <f aca="false">(F22*100/D22)/(F20*100/D20)-1</f>
        <v>0.0126660683947302</v>
      </c>
      <c r="I27" s="27" t="s">
        <v>45</v>
      </c>
      <c r="J27" s="13" t="n">
        <f aca="false">B27*100/$B$16</f>
        <v>108.326864537523</v>
      </c>
      <c r="K27" s="13" t="n">
        <f aca="false">D27*100/$D$16</f>
        <v>196.590873868303</v>
      </c>
      <c r="L27" s="13" t="n">
        <f aca="false">100*F27*100/D27/($F$16*100/$D$16)</f>
        <v>96.8973399008627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-0.0106407276272181</v>
      </c>
      <c r="D28" s="29" t="n">
        <v>202.719317219294</v>
      </c>
      <c r="E28" s="30" t="n">
        <f aca="false">(D28/D27)^(1/3)-1</f>
        <v>0.0152999999999996</v>
      </c>
      <c r="F28" s="29" t="n">
        <v>113592.209463152</v>
      </c>
      <c r="G28" s="30" t="n">
        <f aca="false">(F28/F27)^(1/3)-1</f>
        <v>0.0159119999999997</v>
      </c>
      <c r="I28" s="29" t="s">
        <v>46</v>
      </c>
      <c r="J28" s="13" t="n">
        <f aca="false">B28*100/$B$16</f>
        <v>104.9055</v>
      </c>
      <c r="K28" s="13" t="n">
        <f aca="false">D28*100/$D$16</f>
        <v>205.753158957202</v>
      </c>
      <c r="L28" s="13" t="n">
        <f aca="false">100*F28*100/D28/($F$16*100/$D$16)</f>
        <v>97.0726681524552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212.167223629407</v>
      </c>
      <c r="E29" s="28" t="n">
        <f aca="false">(D29/D28)^(1/3)-1</f>
        <v>0.0152999999999996</v>
      </c>
      <c r="F29" s="27" t="n">
        <v>119101.386641761</v>
      </c>
      <c r="G29" s="28" t="n">
        <f aca="false">(F29/F28)^(1/3)-1</f>
        <v>0.0159119999999982</v>
      </c>
      <c r="I29" s="27" t="s">
        <v>47</v>
      </c>
      <c r="J29" s="13" t="n">
        <f aca="false">B29*100/$B$16</f>
        <v>105.214420444931</v>
      </c>
      <c r="K29" s="13" t="n">
        <f aca="false">D29*100/$D$16</f>
        <v>215.34246014506</v>
      </c>
      <c r="L29" s="13" t="n">
        <f aca="false">100*F29*100/D29/($F$16*100/$D$16)</f>
        <v>97.2483136469751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0.00799109543099097</v>
      </c>
      <c r="D30" s="29" t="n">
        <v>222.055457763384</v>
      </c>
      <c r="E30" s="30" t="n">
        <f aca="false">(D30/D29)^(1/3)-1</f>
        <v>0.015300000000001</v>
      </c>
      <c r="F30" s="29" t="n">
        <v>124877.756732004</v>
      </c>
      <c r="G30" s="30" t="n">
        <f aca="false">(F30/F29)^(1/3)-1</f>
        <v>0.0159120000000004</v>
      </c>
      <c r="I30" s="29" t="s">
        <v>48</v>
      </c>
      <c r="J30" s="13" t="n">
        <f aca="false">B30*100/$B$16</f>
        <v>107.756965781585</v>
      </c>
      <c r="K30" s="13" t="n">
        <f aca="false">D30*100/$D$16</f>
        <v>225.378678880807</v>
      </c>
      <c r="L30" s="13" t="n">
        <f aca="false">100*F30*100/D30/($F$16*100/$D$16)</f>
        <v>97.4242769584496</v>
      </c>
    </row>
    <row r="31" customFormat="false" ht="12.8" hidden="false" customHeight="false" outlineLevel="0" collapsed="false">
      <c r="A31" s="27" t="s">
        <v>24</v>
      </c>
      <c r="B31" s="27" t="n">
        <v>149.704730461011</v>
      </c>
      <c r="C31" s="28" t="n">
        <f aca="false">(B31/B30)^(1/3)-1</f>
        <v>0.00883055085765139</v>
      </c>
      <c r="D31" s="27" t="n">
        <v>232.404541469767</v>
      </c>
      <c r="E31" s="28" t="n">
        <f aca="false">(D31/D30)^(1/3)-1</f>
        <v>0.0152999999999999</v>
      </c>
      <c r="F31" s="27" t="n">
        <v>130934.278484291</v>
      </c>
      <c r="G31" s="28" t="n">
        <f aca="false">(F31/F30)^(1/3)-1</f>
        <v>0.0159119999999999</v>
      </c>
      <c r="I31" s="27" t="s">
        <v>49</v>
      </c>
      <c r="J31" s="13" t="n">
        <f aca="false">B31*100/$B$16</f>
        <v>110.636908303406</v>
      </c>
      <c r="K31" s="13" t="n">
        <f aca="false">D31*100/$D$16</f>
        <v>235.882644137347</v>
      </c>
      <c r="L31" s="13" t="n">
        <f aca="false">100*F31*100/D31/($F$16*100/$D$16)</f>
        <v>97.600558661944</v>
      </c>
    </row>
    <row r="32" customFormat="false" ht="12.8" hidden="false" customHeight="false" outlineLevel="0" collapsed="false">
      <c r="A32" s="29" t="s">
        <v>50</v>
      </c>
      <c r="B32" s="29" t="n">
        <v>146.207945770309</v>
      </c>
      <c r="C32" s="30" t="n">
        <f aca="false">(B32/B31)^(1/3)-1</f>
        <v>-0.00784737930066681</v>
      </c>
      <c r="D32" s="29" t="n">
        <v>241.58665828239</v>
      </c>
      <c r="E32" s="30" t="n">
        <f aca="false">(D32/D31)^(1/3)-1</f>
        <v>0.012999999999999</v>
      </c>
      <c r="F32" s="29" t="n">
        <v>136212.21493209</v>
      </c>
      <c r="G32" s="30" t="n">
        <f aca="false">(F32/F31)^(1/3)-1</f>
        <v>0.0132600000000005</v>
      </c>
      <c r="I32" s="29" t="s">
        <v>50</v>
      </c>
      <c r="J32" s="13" t="n">
        <f aca="false">B32*100/$B$16</f>
        <v>108.052665</v>
      </c>
      <c r="K32" s="13" t="n">
        <f aca="false">D32*100/$D$16</f>
        <v>245.202177993449</v>
      </c>
      <c r="L32" s="13" t="n">
        <f aca="false">100*F32*100/D32/($F$16*100/$D$16)</f>
        <v>97.6757294189131</v>
      </c>
    </row>
    <row r="33" customFormat="false" ht="12.8" hidden="false" customHeight="false" outlineLevel="0" collapsed="false">
      <c r="A33" s="27" t="s">
        <v>18</v>
      </c>
      <c r="B33" s="27" t="n">
        <v>146.638491582108</v>
      </c>
      <c r="C33" s="28" t="n">
        <f aca="false">(B33/B32)^(1/3)-1</f>
        <v>0.000980621317605346</v>
      </c>
      <c r="D33" s="27" t="n">
        <v>251.131553157041</v>
      </c>
      <c r="E33" s="28" t="n">
        <f aca="false">(D33/D32)^(1/3)-1</f>
        <v>0.0130000000000006</v>
      </c>
      <c r="F33" s="27" t="n">
        <v>141702.904017849</v>
      </c>
      <c r="G33" s="28" t="n">
        <f aca="false">(F33/F32)^(1/3)-1</f>
        <v>0.0132599999999989</v>
      </c>
      <c r="I33" s="27" t="s">
        <v>51</v>
      </c>
      <c r="J33" s="13" t="n">
        <f aca="false">B33*100/$B$16</f>
        <v>108.370853058279</v>
      </c>
      <c r="K33" s="13" t="n">
        <f aca="false">D33*100/$D$16</f>
        <v>254.889919148622</v>
      </c>
      <c r="L33" s="13" t="n">
        <f aca="false">100*F33*100/D33/($F$16*100/$D$16)</f>
        <v>97.7509580714794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0.00799109543099097</v>
      </c>
      <c r="D34" s="29" t="n">
        <v>261.053559163638</v>
      </c>
      <c r="E34" s="30" t="n">
        <f aca="false">(D34/D33)^(1/3)-1</f>
        <v>0.0129999999999992</v>
      </c>
      <c r="F34" s="29" t="n">
        <v>147414.921760892</v>
      </c>
      <c r="G34" s="30" t="n">
        <f aca="false">(F34/F33)^(1/3)-1</f>
        <v>0.0132600000000009</v>
      </c>
      <c r="I34" s="29" t="s">
        <v>52</v>
      </c>
      <c r="J34" s="13" t="n">
        <f aca="false">B34*100/$B$16</f>
        <v>110.989674755033</v>
      </c>
      <c r="K34" s="13" t="n">
        <f aca="false">D34*100/$D$16</f>
        <v>264.960415177578</v>
      </c>
      <c r="L34" s="13" t="n">
        <f aca="false">100*F34*100/D34/($F$16*100/$D$16)</f>
        <v>97.826244664235</v>
      </c>
    </row>
    <row r="35" customFormat="false" ht="12.8" hidden="false" customHeight="false" outlineLevel="0" collapsed="false">
      <c r="A35" s="27" t="s">
        <v>24</v>
      </c>
      <c r="B35" s="27" t="n">
        <v>154.195872374841</v>
      </c>
      <c r="C35" s="28" t="n">
        <f aca="false">(B35/B34)^(1/3)-1</f>
        <v>0.00883055085765161</v>
      </c>
      <c r="D35" s="27" t="n">
        <v>271.367575660186</v>
      </c>
      <c r="E35" s="28" t="n">
        <f aca="false">(D35/D34)^(1/3)-1</f>
        <v>0.0130000000000008</v>
      </c>
      <c r="F35" s="27" t="n">
        <v>153357.189878286</v>
      </c>
      <c r="G35" s="28" t="n">
        <f aca="false">(F35/F34)^(1/3)-1</f>
        <v>0.0132599999999994</v>
      </c>
      <c r="I35" s="27" t="s">
        <v>53</v>
      </c>
      <c r="J35" s="13" t="n">
        <f aca="false">B35*100/$B$16</f>
        <v>113.956015552508</v>
      </c>
      <c r="K35" s="13" t="n">
        <f aca="false">D35*100/$D$16</f>
        <v>275.428788418032</v>
      </c>
      <c r="L35" s="13" t="n">
        <f aca="false">100*F35*100/D35/($F$16*100/$D$16)</f>
        <v>97.901589241803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126.675692370531</v>
      </c>
      <c r="C39" s="40" t="n">
        <f aca="false">B39/B38-1</f>
        <v>-0.112</v>
      </c>
      <c r="D39" s="40" t="n">
        <f aca="false">B19/B15-1</f>
        <v>-0.0717755314440657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133.896206835651</v>
      </c>
      <c r="C40" s="38" t="n">
        <f aca="false">B40/B39-1</f>
        <v>0.0569999999999999</v>
      </c>
      <c r="D40" s="38" t="n">
        <f aca="false">B23/B19-1</f>
        <v>0.0452244752229152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140.055432350091</v>
      </c>
      <c r="C41" s="40" t="n">
        <f aca="false">B41/B40-1</f>
        <v>0.046</v>
      </c>
      <c r="D41" s="40" t="n">
        <f aca="false">B27/B23-1</f>
        <v>0.0630468618781876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144.957372482344</v>
      </c>
      <c r="C42" s="38" t="n">
        <f aca="false">B42/B41-1</f>
        <v>0.0349999999999999</v>
      </c>
      <c r="D42" s="38" t="n">
        <f aca="false">B31/B27-1</f>
        <v>0.0213247542587365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149.306093656815</v>
      </c>
      <c r="C43" s="40" t="n">
        <f aca="false">B43/B42-1</f>
        <v>0.03</v>
      </c>
      <c r="D43" s="40" t="n">
        <f aca="false">B35/B31-1</f>
        <v>0.0300000000000005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17450045.1477961</v>
      </c>
      <c r="C19" s="0" t="n">
        <v>16757147.7460326</v>
      </c>
      <c r="D19" s="0" t="n">
        <v>17520986.58392</v>
      </c>
      <c r="E19" s="0" t="n">
        <v>16823832.6850283</v>
      </c>
      <c r="F19" s="0" t="n">
        <v>13622301.5637689</v>
      </c>
      <c r="G19" s="0" t="n">
        <v>3134846.18226364</v>
      </c>
      <c r="H19" s="0" t="n">
        <v>13688987.1586762</v>
      </c>
      <c r="I19" s="0" t="n">
        <v>3134845.52635214</v>
      </c>
      <c r="J19" s="0" t="n">
        <v>200857.994505559</v>
      </c>
      <c r="K19" s="0" t="n">
        <v>194832.254670393</v>
      </c>
      <c r="L19" s="0" t="n">
        <v>2911721.26302618</v>
      </c>
      <c r="M19" s="0" t="n">
        <v>2754398.21544579</v>
      </c>
      <c r="N19" s="0" t="n">
        <v>2923544.83377011</v>
      </c>
      <c r="O19" s="0" t="n">
        <v>2765512.37001499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17840146.4200495</v>
      </c>
      <c r="C20" s="0" t="n">
        <v>17130311.9207054</v>
      </c>
      <c r="D20" s="0" t="n">
        <v>17915077.6973653</v>
      </c>
      <c r="E20" s="0" t="n">
        <v>17200747.3101925</v>
      </c>
      <c r="F20" s="0" t="n">
        <v>13914083.0047196</v>
      </c>
      <c r="G20" s="0" t="n">
        <v>3216228.91598582</v>
      </c>
      <c r="H20" s="0" t="n">
        <v>13984519.0668738</v>
      </c>
      <c r="I20" s="0" t="n">
        <v>3216228.24331873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17644284.9595951</v>
      </c>
      <c r="C21" s="0" t="n">
        <v>16941047.4687454</v>
      </c>
      <c r="D21" s="0" t="n">
        <v>17719542.0514623</v>
      </c>
      <c r="E21" s="0" t="n">
        <v>17011789.1241134</v>
      </c>
      <c r="F21" s="0" t="n">
        <v>13759630.1156936</v>
      </c>
      <c r="G21" s="0" t="n">
        <v>3181417.35305178</v>
      </c>
      <c r="H21" s="0" t="n">
        <v>13830372.4315461</v>
      </c>
      <c r="I21" s="0" t="n">
        <v>3181416.69256738</v>
      </c>
      <c r="J21" s="0" t="n">
        <v>206664.82215155</v>
      </c>
      <c r="K21" s="0" t="n">
        <v>200464.877487003</v>
      </c>
      <c r="L21" s="0" t="n">
        <v>2944110.03769457</v>
      </c>
      <c r="M21" s="0" t="n">
        <v>2783332.33225674</v>
      </c>
      <c r="N21" s="0" t="n">
        <v>2956652.88439103</v>
      </c>
      <c r="O21" s="0" t="n">
        <v>2795122.60621687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18079956.2730033</v>
      </c>
      <c r="C22" s="0" t="n">
        <v>17358826.962568</v>
      </c>
      <c r="D22" s="0" t="n">
        <v>18157284.8730794</v>
      </c>
      <c r="E22" s="0" t="n">
        <v>17431515.8355952</v>
      </c>
      <c r="F22" s="0" t="n">
        <v>14078657.5238581</v>
      </c>
      <c r="G22" s="0" t="n">
        <v>3280169.43870987</v>
      </c>
      <c r="H22" s="0" t="n">
        <v>14151347.0608085</v>
      </c>
      <c r="I22" s="0" t="n">
        <v>3280168.77478668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18492237.2398928</v>
      </c>
      <c r="C23" s="0" t="n">
        <v>17753676.6348562</v>
      </c>
      <c r="D23" s="0" t="n">
        <v>18573096.6956837</v>
      </c>
      <c r="E23" s="0" t="n">
        <v>17829684.5120978</v>
      </c>
      <c r="F23" s="0" t="n">
        <v>14329257.4364897</v>
      </c>
      <c r="G23" s="0" t="n">
        <v>3424419.19836644</v>
      </c>
      <c r="H23" s="0" t="n">
        <v>14405265.9921683</v>
      </c>
      <c r="I23" s="0" t="n">
        <v>3424418.51992948</v>
      </c>
      <c r="J23" s="0" t="n">
        <v>263282.905886904</v>
      </c>
      <c r="K23" s="0" t="n">
        <v>255384.418710297</v>
      </c>
      <c r="L23" s="0" t="n">
        <v>3084833.15578318</v>
      </c>
      <c r="M23" s="0" t="n">
        <v>2911252.22329606</v>
      </c>
      <c r="N23" s="0" t="n">
        <v>3098309.72976219</v>
      </c>
      <c r="O23" s="0" t="n">
        <v>2923920.20086368</v>
      </c>
      <c r="P23" s="0" t="n">
        <v>43880.4843144841</v>
      </c>
      <c r="Q23" s="0" t="n">
        <v>42564.0697850495</v>
      </c>
    </row>
    <row r="24" customFormat="false" ht="12.8" hidden="false" customHeight="false" outlineLevel="0" collapsed="false">
      <c r="A24" s="0" t="n">
        <v>71</v>
      </c>
      <c r="B24" s="0" t="n">
        <v>19502170.4684713</v>
      </c>
      <c r="C24" s="0" t="n">
        <v>18721495.2043633</v>
      </c>
      <c r="D24" s="0" t="n">
        <v>19589441.5847854</v>
      </c>
      <c r="E24" s="0" t="n">
        <v>18803530.0426696</v>
      </c>
      <c r="F24" s="0" t="n">
        <v>15049291.1904056</v>
      </c>
      <c r="G24" s="0" t="n">
        <v>3672204.01395768</v>
      </c>
      <c r="H24" s="0" t="n">
        <v>15131326.7174719</v>
      </c>
      <c r="I24" s="0" t="n">
        <v>3672203.3251977</v>
      </c>
      <c r="J24" s="0" t="n">
        <v>297621.588530879</v>
      </c>
      <c r="K24" s="0" t="n">
        <v>288692.940874953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19553417.334358</v>
      </c>
      <c r="C25" s="0" t="n">
        <v>18768529.1480625</v>
      </c>
      <c r="D25" s="0" t="n">
        <v>19641587.5166707</v>
      </c>
      <c r="E25" s="0" t="n">
        <v>18851409.9981322</v>
      </c>
      <c r="F25" s="0" t="n">
        <v>15011543.9431221</v>
      </c>
      <c r="G25" s="0" t="n">
        <v>3756985.20494044</v>
      </c>
      <c r="H25" s="0" t="n">
        <v>15094425.4805281</v>
      </c>
      <c r="I25" s="0" t="n">
        <v>3756984.5176041</v>
      </c>
      <c r="J25" s="0" t="n">
        <v>316626.88147481</v>
      </c>
      <c r="K25" s="0" t="n">
        <v>307128.075030565</v>
      </c>
      <c r="L25" s="0" t="n">
        <v>3261228.96460435</v>
      </c>
      <c r="M25" s="0" t="n">
        <v>3077413.47475098</v>
      </c>
      <c r="N25" s="0" t="n">
        <v>3275924.15078692</v>
      </c>
      <c r="O25" s="0" t="n">
        <v>3091226.94782136</v>
      </c>
      <c r="P25" s="0" t="n">
        <v>52771.1469124683</v>
      </c>
      <c r="Q25" s="0" t="n">
        <v>51188.0125050942</v>
      </c>
    </row>
    <row r="26" customFormat="false" ht="12.8" hidden="false" customHeight="false" outlineLevel="0" collapsed="false">
      <c r="A26" s="0" t="n">
        <v>73</v>
      </c>
      <c r="B26" s="0" t="n">
        <v>19110735.3271348</v>
      </c>
      <c r="C26" s="0" t="n">
        <v>18341439.2921506</v>
      </c>
      <c r="D26" s="0" t="n">
        <v>19196146.5195451</v>
      </c>
      <c r="E26" s="0" t="n">
        <v>18421726.6646366</v>
      </c>
      <c r="F26" s="0" t="n">
        <v>14588231.5885676</v>
      </c>
      <c r="G26" s="0" t="n">
        <v>3753207.70358302</v>
      </c>
      <c r="H26" s="0" t="n">
        <v>14668519.6309187</v>
      </c>
      <c r="I26" s="0" t="n">
        <v>3753207.03371787</v>
      </c>
      <c r="J26" s="0" t="n">
        <v>333648.086188147</v>
      </c>
      <c r="K26" s="0" t="n">
        <v>323638.643602502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19151215.4780043</v>
      </c>
      <c r="C27" s="0" t="n">
        <v>18378728.7419758</v>
      </c>
      <c r="D27" s="0" t="n">
        <v>19237320.6846293</v>
      </c>
      <c r="E27" s="0" t="n">
        <v>18459668.4880253</v>
      </c>
      <c r="F27" s="0" t="n">
        <v>14552398.5319214</v>
      </c>
      <c r="G27" s="0" t="n">
        <v>3826330.21005445</v>
      </c>
      <c r="H27" s="0" t="n">
        <v>14633338.9412106</v>
      </c>
      <c r="I27" s="0" t="n">
        <v>3826329.54681464</v>
      </c>
      <c r="J27" s="0" t="n">
        <v>346391.587957519</v>
      </c>
      <c r="K27" s="0" t="n">
        <v>335999.840318793</v>
      </c>
      <c r="L27" s="0" t="n">
        <v>3193624.83747428</v>
      </c>
      <c r="M27" s="0" t="n">
        <v>3012606.90992515</v>
      </c>
      <c r="N27" s="0" t="n">
        <v>3207975.85627736</v>
      </c>
      <c r="O27" s="0" t="n">
        <v>3026096.86573437</v>
      </c>
      <c r="P27" s="0" t="n">
        <v>57731.9313262532</v>
      </c>
      <c r="Q27" s="0" t="n">
        <v>55999.9733864656</v>
      </c>
    </row>
    <row r="28" customFormat="false" ht="12.8" hidden="false" customHeight="false" outlineLevel="0" collapsed="false">
      <c r="A28" s="0" t="n">
        <v>75</v>
      </c>
      <c r="B28" s="0" t="n">
        <v>19473972.4596028</v>
      </c>
      <c r="C28" s="0" t="n">
        <v>18686611.1957955</v>
      </c>
      <c r="D28" s="0" t="n">
        <v>19562713.1781151</v>
      </c>
      <c r="E28" s="0" t="n">
        <v>18770028.3340327</v>
      </c>
      <c r="F28" s="0" t="n">
        <v>14762688.3446278</v>
      </c>
      <c r="G28" s="0" t="n">
        <v>3923922.85116766</v>
      </c>
      <c r="H28" s="0" t="n">
        <v>14846106.1456378</v>
      </c>
      <c r="I28" s="0" t="n">
        <v>3923922.18839498</v>
      </c>
      <c r="J28" s="0" t="n">
        <v>382402.093660816</v>
      </c>
      <c r="K28" s="0" t="n">
        <v>370930.030850991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19581161.6242806</v>
      </c>
      <c r="C29" s="0" t="n">
        <v>18788586.0561609</v>
      </c>
      <c r="D29" s="0" t="n">
        <v>19671708.8203798</v>
      </c>
      <c r="E29" s="0" t="n">
        <v>18873701.2848694</v>
      </c>
      <c r="F29" s="0" t="n">
        <v>14808247.3716054</v>
      </c>
      <c r="G29" s="0" t="n">
        <v>3980338.6845555</v>
      </c>
      <c r="H29" s="0" t="n">
        <v>14893363.2382631</v>
      </c>
      <c r="I29" s="0" t="n">
        <v>3980338.04660627</v>
      </c>
      <c r="J29" s="0" t="n">
        <v>404676.967228057</v>
      </c>
      <c r="K29" s="0" t="n">
        <v>392536.658211216</v>
      </c>
      <c r="L29" s="0" t="n">
        <v>3265859.88063558</v>
      </c>
      <c r="M29" s="0" t="n">
        <v>3080609.30878402</v>
      </c>
      <c r="N29" s="0" t="n">
        <v>3280951.23324346</v>
      </c>
      <c r="O29" s="0" t="n">
        <v>3094795.43067172</v>
      </c>
      <c r="P29" s="0" t="n">
        <v>67446.1612046762</v>
      </c>
      <c r="Q29" s="0" t="n">
        <v>65422.7763685359</v>
      </c>
    </row>
    <row r="30" customFormat="false" ht="12.8" hidden="false" customHeight="false" outlineLevel="0" collapsed="false">
      <c r="A30" s="0" t="n">
        <v>77</v>
      </c>
      <c r="B30" s="0" t="n">
        <v>19671909.5971159</v>
      </c>
      <c r="C30" s="0" t="n">
        <v>18874135.0296706</v>
      </c>
      <c r="D30" s="0" t="n">
        <v>19765059.0406844</v>
      </c>
      <c r="E30" s="0" t="n">
        <v>18961696.3726982</v>
      </c>
      <c r="F30" s="0" t="n">
        <v>14859031.5527972</v>
      </c>
      <c r="G30" s="0" t="n">
        <v>4015103.47687336</v>
      </c>
      <c r="H30" s="0" t="n">
        <v>14946593.5330156</v>
      </c>
      <c r="I30" s="0" t="n">
        <v>4015102.8396826</v>
      </c>
      <c r="J30" s="0" t="n">
        <v>415907.577439256</v>
      </c>
      <c r="K30" s="0" t="n">
        <v>403430.350116078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19850221.8038737</v>
      </c>
      <c r="C31" s="0" t="n">
        <v>19043857.983498</v>
      </c>
      <c r="D31" s="0" t="n">
        <v>19945228.2267052</v>
      </c>
      <c r="E31" s="0" t="n">
        <v>19133164.8929042</v>
      </c>
      <c r="F31" s="0" t="n">
        <v>14952219.6103128</v>
      </c>
      <c r="G31" s="0" t="n">
        <v>4091638.37318523</v>
      </c>
      <c r="H31" s="0" t="n">
        <v>15041527.1590494</v>
      </c>
      <c r="I31" s="0" t="n">
        <v>4091637.73385478</v>
      </c>
      <c r="J31" s="0" t="n">
        <v>441076.489074689</v>
      </c>
      <c r="K31" s="0" t="n">
        <v>427844.194402448</v>
      </c>
      <c r="L31" s="0" t="n">
        <v>3310204.82423803</v>
      </c>
      <c r="M31" s="0" t="n">
        <v>3121820.98860364</v>
      </c>
      <c r="N31" s="0" t="n">
        <v>3326039.38264338</v>
      </c>
      <c r="O31" s="0" t="n">
        <v>3136705.7261268</v>
      </c>
      <c r="P31" s="0" t="n">
        <v>73512.7481791148</v>
      </c>
      <c r="Q31" s="0" t="n">
        <v>71307.3657337414</v>
      </c>
    </row>
    <row r="32" customFormat="false" ht="12.8" hidden="false" customHeight="false" outlineLevel="0" collapsed="false">
      <c r="A32" s="0" t="n">
        <v>79</v>
      </c>
      <c r="B32" s="0" t="n">
        <v>20048565.617442</v>
      </c>
      <c r="C32" s="0" t="n">
        <v>19233504.6494765</v>
      </c>
      <c r="D32" s="0" t="n">
        <v>20144794.638359</v>
      </c>
      <c r="E32" s="0" t="n">
        <v>19323960.8084774</v>
      </c>
      <c r="F32" s="0" t="n">
        <v>15066387.9271145</v>
      </c>
      <c r="G32" s="0" t="n">
        <v>4167116.72236206</v>
      </c>
      <c r="H32" s="0" t="n">
        <v>15156844.7310286</v>
      </c>
      <c r="I32" s="0" t="n">
        <v>4167116.07744878</v>
      </c>
      <c r="J32" s="0" t="n">
        <v>467397.622489627</v>
      </c>
      <c r="K32" s="0" t="n">
        <v>453375.693814938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20022225.441748</v>
      </c>
      <c r="C33" s="0" t="n">
        <v>19207242.9093886</v>
      </c>
      <c r="D33" s="0" t="n">
        <v>20120689.7712411</v>
      </c>
      <c r="E33" s="0" t="n">
        <v>19299799.6079411</v>
      </c>
      <c r="F33" s="0" t="n">
        <v>15020118.9583154</v>
      </c>
      <c r="G33" s="0" t="n">
        <v>4187123.95107323</v>
      </c>
      <c r="H33" s="0" t="n">
        <v>15112676.2981933</v>
      </c>
      <c r="I33" s="0" t="n">
        <v>4187123.30974777</v>
      </c>
      <c r="J33" s="0" t="n">
        <v>479629.460775042</v>
      </c>
      <c r="K33" s="0" t="n">
        <v>465240.57695179</v>
      </c>
      <c r="L33" s="0" t="n">
        <v>3338530.23396731</v>
      </c>
      <c r="M33" s="0" t="n">
        <v>3148050.75156635</v>
      </c>
      <c r="N33" s="0" t="n">
        <v>3354940.99612201</v>
      </c>
      <c r="O33" s="0" t="n">
        <v>3163476.86612862</v>
      </c>
      <c r="P33" s="0" t="n">
        <v>79938.2434625069</v>
      </c>
      <c r="Q33" s="0" t="n">
        <v>77540.0961586317</v>
      </c>
    </row>
    <row r="34" customFormat="false" ht="12.8" hidden="false" customHeight="false" outlineLevel="0" collapsed="false">
      <c r="A34" s="0" t="n">
        <v>81</v>
      </c>
      <c r="B34" s="0" t="n">
        <v>20059982.7786864</v>
      </c>
      <c r="C34" s="0" t="n">
        <v>19242148.9833309</v>
      </c>
      <c r="D34" s="0" t="n">
        <v>20158781.2017</v>
      </c>
      <c r="E34" s="0" t="n">
        <v>19335019.7299758</v>
      </c>
      <c r="F34" s="0" t="n">
        <v>14985868.2616664</v>
      </c>
      <c r="G34" s="0" t="n">
        <v>4256280.72166445</v>
      </c>
      <c r="H34" s="0" t="n">
        <v>15078739.6501504</v>
      </c>
      <c r="I34" s="0" t="n">
        <v>4256280.07982545</v>
      </c>
      <c r="J34" s="0" t="n">
        <v>498485.985259038</v>
      </c>
      <c r="K34" s="0" t="n">
        <v>483531.405701267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20227443.1105237</v>
      </c>
      <c r="C35" s="0" t="n">
        <v>19401712.7129358</v>
      </c>
      <c r="D35" s="0" t="n">
        <v>20327204.1102331</v>
      </c>
      <c r="E35" s="0" t="n">
        <v>19495488.2827874</v>
      </c>
      <c r="F35" s="0" t="n">
        <v>15051627.9068712</v>
      </c>
      <c r="G35" s="0" t="n">
        <v>4350084.80606465</v>
      </c>
      <c r="H35" s="0" t="n">
        <v>15145404.12168</v>
      </c>
      <c r="I35" s="0" t="n">
        <v>4350084.16110739</v>
      </c>
      <c r="J35" s="0" t="n">
        <v>519165.834324298</v>
      </c>
      <c r="K35" s="0" t="n">
        <v>503590.859294569</v>
      </c>
      <c r="L35" s="0" t="n">
        <v>3372699.42949169</v>
      </c>
      <c r="M35" s="0" t="n">
        <v>3179984.26641463</v>
      </c>
      <c r="N35" s="0" t="n">
        <v>3389326.30357885</v>
      </c>
      <c r="O35" s="0" t="n">
        <v>3195613.52621033</v>
      </c>
      <c r="P35" s="0" t="n">
        <v>86527.6390540496</v>
      </c>
      <c r="Q35" s="0" t="n">
        <v>83931.8098824282</v>
      </c>
    </row>
    <row r="36" customFormat="false" ht="12.8" hidden="false" customHeight="false" outlineLevel="0" collapsed="false">
      <c r="A36" s="0" t="n">
        <v>83</v>
      </c>
      <c r="B36" s="0" t="n">
        <v>20419222.2721032</v>
      </c>
      <c r="C36" s="0" t="n">
        <v>19584725.0458836</v>
      </c>
      <c r="D36" s="0" t="n">
        <v>20520773.9700917</v>
      </c>
      <c r="E36" s="0" t="n">
        <v>19680183.8735901</v>
      </c>
      <c r="F36" s="0" t="n">
        <v>15117025.9826324</v>
      </c>
      <c r="G36" s="0" t="n">
        <v>4467699.06325113</v>
      </c>
      <c r="H36" s="0" t="n">
        <v>15212485.4666873</v>
      </c>
      <c r="I36" s="0" t="n">
        <v>4467698.40690276</v>
      </c>
      <c r="J36" s="0" t="n">
        <v>546175.721705439</v>
      </c>
      <c r="K36" s="0" t="n">
        <v>529790.450054276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20506894.6634338</v>
      </c>
      <c r="C37" s="0" t="n">
        <v>19667145.2644112</v>
      </c>
      <c r="D37" s="0" t="n">
        <v>20609144.4164912</v>
      </c>
      <c r="E37" s="0" t="n">
        <v>19763260.2641789</v>
      </c>
      <c r="F37" s="0" t="n">
        <v>15134858.6985929</v>
      </c>
      <c r="G37" s="0" t="n">
        <v>4532286.56581829</v>
      </c>
      <c r="H37" s="0" t="n">
        <v>15230974.3579675</v>
      </c>
      <c r="I37" s="0" t="n">
        <v>4532285.90621142</v>
      </c>
      <c r="J37" s="0" t="n">
        <v>564577.221298647</v>
      </c>
      <c r="K37" s="0" t="n">
        <v>547639.904659688</v>
      </c>
      <c r="L37" s="0" t="n">
        <v>3420033.64356274</v>
      </c>
      <c r="M37" s="0" t="n">
        <v>3224495.79643548</v>
      </c>
      <c r="N37" s="0" t="n">
        <v>3437075.31018822</v>
      </c>
      <c r="O37" s="0" t="n">
        <v>3240514.96115978</v>
      </c>
      <c r="P37" s="0" t="n">
        <v>94096.2035497745</v>
      </c>
      <c r="Q37" s="0" t="n">
        <v>91273.3174432813</v>
      </c>
    </row>
    <row r="38" customFormat="false" ht="12.8" hidden="false" customHeight="false" outlineLevel="0" collapsed="false">
      <c r="A38" s="0" t="n">
        <v>85</v>
      </c>
      <c r="B38" s="0" t="n">
        <v>20647396.0810496</v>
      </c>
      <c r="C38" s="0" t="n">
        <v>19800645.0273059</v>
      </c>
      <c r="D38" s="0" t="n">
        <v>20751032.1568243</v>
      </c>
      <c r="E38" s="0" t="n">
        <v>19898063.1707564</v>
      </c>
      <c r="F38" s="0" t="n">
        <v>15224355.2486286</v>
      </c>
      <c r="G38" s="0" t="n">
        <v>4576289.77867731</v>
      </c>
      <c r="H38" s="0" t="n">
        <v>15321774.0526203</v>
      </c>
      <c r="I38" s="0" t="n">
        <v>4576289.11813611</v>
      </c>
      <c r="J38" s="0" t="n">
        <v>593500.650408643</v>
      </c>
      <c r="K38" s="0" t="n">
        <v>575695.630896384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20850150.6003053</v>
      </c>
      <c r="C39" s="0" t="n">
        <v>19993505.4402072</v>
      </c>
      <c r="D39" s="0" t="n">
        <v>20956087.1556002</v>
      </c>
      <c r="E39" s="0" t="n">
        <v>20093086.0359798</v>
      </c>
      <c r="F39" s="0" t="n">
        <v>15329455.7383239</v>
      </c>
      <c r="G39" s="0" t="n">
        <v>4664049.70188331</v>
      </c>
      <c r="H39" s="0" t="n">
        <v>15429036.9823789</v>
      </c>
      <c r="I39" s="0" t="n">
        <v>4664049.05360088</v>
      </c>
      <c r="J39" s="0" t="n">
        <v>603762.110391991</v>
      </c>
      <c r="K39" s="0" t="n">
        <v>585649.247080231</v>
      </c>
      <c r="L39" s="0" t="n">
        <v>3474963.33545868</v>
      </c>
      <c r="M39" s="0" t="n">
        <v>3275231.12121651</v>
      </c>
      <c r="N39" s="0" t="n">
        <v>3492619.46946091</v>
      </c>
      <c r="O39" s="0" t="n">
        <v>3291827.88534506</v>
      </c>
      <c r="P39" s="0" t="n">
        <v>100627.018398665</v>
      </c>
      <c r="Q39" s="0" t="n">
        <v>97608.2078467052</v>
      </c>
    </row>
    <row r="40" customFormat="false" ht="12.8" hidden="false" customHeight="false" outlineLevel="0" collapsed="false">
      <c r="A40" s="0" t="n">
        <v>87</v>
      </c>
      <c r="B40" s="0" t="n">
        <v>21074221.688838</v>
      </c>
      <c r="C40" s="0" t="n">
        <v>20206564.2593026</v>
      </c>
      <c r="D40" s="0" t="n">
        <v>21182211.3864196</v>
      </c>
      <c r="E40" s="0" t="n">
        <v>20308074.810314</v>
      </c>
      <c r="F40" s="0" t="n">
        <v>15461801.0503908</v>
      </c>
      <c r="G40" s="0" t="n">
        <v>4744763.20891174</v>
      </c>
      <c r="H40" s="0" t="n">
        <v>15563312.2507072</v>
      </c>
      <c r="I40" s="0" t="n">
        <v>4744762.55960676</v>
      </c>
      <c r="J40" s="0" t="n">
        <v>630536.247278707</v>
      </c>
      <c r="K40" s="0" t="n">
        <v>611620.159860346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21189489.0736103</v>
      </c>
      <c r="C41" s="0" t="n">
        <v>20316200.6230812</v>
      </c>
      <c r="D41" s="0" t="n">
        <v>21297561.4445208</v>
      </c>
      <c r="E41" s="0" t="n">
        <v>20417788.8874624</v>
      </c>
      <c r="F41" s="0" t="n">
        <v>15521976.9755848</v>
      </c>
      <c r="G41" s="0" t="n">
        <v>4794223.64749644</v>
      </c>
      <c r="H41" s="0" t="n">
        <v>15623565.8865568</v>
      </c>
      <c r="I41" s="0" t="n">
        <v>4794223.00090564</v>
      </c>
      <c r="J41" s="0" t="n">
        <v>692823.933742125</v>
      </c>
      <c r="K41" s="0" t="n">
        <v>672039.215729861</v>
      </c>
      <c r="L41" s="0" t="n">
        <v>3531615.11336462</v>
      </c>
      <c r="M41" s="0" t="n">
        <v>3328638.70710909</v>
      </c>
      <c r="N41" s="0" t="n">
        <v>3549627.2169783</v>
      </c>
      <c r="O41" s="0" t="n">
        <v>3345570.33382423</v>
      </c>
      <c r="P41" s="0" t="n">
        <v>115470.655623687</v>
      </c>
      <c r="Q41" s="0" t="n">
        <v>112006.535954977</v>
      </c>
    </row>
    <row r="42" customFormat="false" ht="12.8" hidden="false" customHeight="false" outlineLevel="0" collapsed="false">
      <c r="A42" s="0" t="n">
        <v>89</v>
      </c>
      <c r="B42" s="0" t="n">
        <v>21320889.9585002</v>
      </c>
      <c r="C42" s="0" t="n">
        <v>20440618.6534404</v>
      </c>
      <c r="D42" s="0" t="n">
        <v>21430690.4396661</v>
      </c>
      <c r="E42" s="0" t="n">
        <v>20543830.9120387</v>
      </c>
      <c r="F42" s="0" t="n">
        <v>15581849.8972098</v>
      </c>
      <c r="G42" s="0" t="n">
        <v>4858768.75623056</v>
      </c>
      <c r="H42" s="0" t="n">
        <v>15685062.8037031</v>
      </c>
      <c r="I42" s="0" t="n">
        <v>4858768.10833556</v>
      </c>
      <c r="J42" s="0" t="n">
        <v>746941.039510474</v>
      </c>
      <c r="K42" s="0" t="n">
        <v>724532.808325159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21528370.6844772</v>
      </c>
      <c r="C43" s="0" t="n">
        <v>20638246.9309412</v>
      </c>
      <c r="D43" s="0" t="n">
        <v>21639741.8950941</v>
      </c>
      <c r="E43" s="0" t="n">
        <v>20742935.6752849</v>
      </c>
      <c r="F43" s="0" t="n">
        <v>15702729.4875773</v>
      </c>
      <c r="G43" s="0" t="n">
        <v>4935517.44336391</v>
      </c>
      <c r="H43" s="0" t="n">
        <v>15807418.8579636</v>
      </c>
      <c r="I43" s="0" t="n">
        <v>4935516.81732134</v>
      </c>
      <c r="J43" s="0" t="n">
        <v>842154.297700669</v>
      </c>
      <c r="K43" s="0" t="n">
        <v>816889.668769649</v>
      </c>
      <c r="L43" s="0" t="n">
        <v>3590212.62825228</v>
      </c>
      <c r="M43" s="0" t="n">
        <v>3384764.84319179</v>
      </c>
      <c r="N43" s="0" t="n">
        <v>3608774.46235578</v>
      </c>
      <c r="O43" s="0" t="n">
        <v>3402213.24628404</v>
      </c>
      <c r="P43" s="0" t="n">
        <v>140359.049616778</v>
      </c>
      <c r="Q43" s="0" t="n">
        <v>136148.278128275</v>
      </c>
    </row>
    <row r="44" customFormat="false" ht="12.8" hidden="false" customHeight="false" outlineLevel="0" collapsed="false">
      <c r="A44" s="0" t="n">
        <v>91</v>
      </c>
      <c r="B44" s="0" t="n">
        <v>21693866.7660938</v>
      </c>
      <c r="C44" s="0" t="n">
        <v>20796373.5232825</v>
      </c>
      <c r="D44" s="0" t="n">
        <v>21806378.8806425</v>
      </c>
      <c r="E44" s="0" t="n">
        <v>20902134.7164757</v>
      </c>
      <c r="F44" s="0" t="n">
        <v>15796551.7432658</v>
      </c>
      <c r="G44" s="0" t="n">
        <v>4999821.78001673</v>
      </c>
      <c r="H44" s="0" t="n">
        <v>15902313.5632999</v>
      </c>
      <c r="I44" s="0" t="n">
        <v>4999821.15317579</v>
      </c>
      <c r="J44" s="0" t="n">
        <v>891364.264368586</v>
      </c>
      <c r="K44" s="0" t="n">
        <v>864623.336437529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21962528.1850348</v>
      </c>
      <c r="C45" s="0" t="n">
        <v>21052282.779074</v>
      </c>
      <c r="D45" s="0" t="n">
        <v>22076131.2583954</v>
      </c>
      <c r="E45" s="0" t="n">
        <v>21159069.4733768</v>
      </c>
      <c r="F45" s="0" t="n">
        <v>16004312.1675868</v>
      </c>
      <c r="G45" s="0" t="n">
        <v>5047970.61148721</v>
      </c>
      <c r="H45" s="0" t="n">
        <v>16111099.4865772</v>
      </c>
      <c r="I45" s="0" t="n">
        <v>5047969.98679959</v>
      </c>
      <c r="J45" s="0" t="n">
        <v>958575.386931768</v>
      </c>
      <c r="K45" s="0" t="n">
        <v>929818.125323815</v>
      </c>
      <c r="L45" s="0" t="n">
        <v>3662426.10978803</v>
      </c>
      <c r="M45" s="0" t="n">
        <v>3453177.96306147</v>
      </c>
      <c r="N45" s="0" t="n">
        <v>3681359.92083463</v>
      </c>
      <c r="O45" s="0" t="n">
        <v>3470976.02617342</v>
      </c>
      <c r="P45" s="0" t="n">
        <v>159762.564488628</v>
      </c>
      <c r="Q45" s="0" t="n">
        <v>154969.687553969</v>
      </c>
    </row>
    <row r="46" customFormat="false" ht="12.8" hidden="false" customHeight="false" outlineLevel="0" collapsed="false">
      <c r="A46" s="0" t="n">
        <v>93</v>
      </c>
      <c r="B46" s="0" t="n">
        <v>23157492.2743435</v>
      </c>
      <c r="C46" s="0" t="n">
        <v>22192384.327275</v>
      </c>
      <c r="D46" s="0" t="n">
        <v>23274206.4428863</v>
      </c>
      <c r="E46" s="0" t="n">
        <v>22302092.8699164</v>
      </c>
      <c r="F46" s="0" t="n">
        <v>16839010.6661091</v>
      </c>
      <c r="G46" s="0" t="n">
        <v>5353373.66116591</v>
      </c>
      <c r="H46" s="0" t="n">
        <v>16948719.8026826</v>
      </c>
      <c r="I46" s="0" t="n">
        <v>5353373.06723373</v>
      </c>
      <c r="J46" s="0" t="n">
        <v>1097200.48223532</v>
      </c>
      <c r="K46" s="0" t="n">
        <v>1064284.46776826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23482198.7987851</v>
      </c>
      <c r="C47" s="0" t="n">
        <v>22502630.3145075</v>
      </c>
      <c r="D47" s="0" t="n">
        <v>23599251.9399205</v>
      </c>
      <c r="E47" s="0" t="n">
        <v>22612657.4733774</v>
      </c>
      <c r="F47" s="0" t="n">
        <v>17072565.1707733</v>
      </c>
      <c r="G47" s="0" t="n">
        <v>5430065.14373422</v>
      </c>
      <c r="H47" s="0" t="n">
        <v>17182592.9066159</v>
      </c>
      <c r="I47" s="0" t="n">
        <v>5430064.56676145</v>
      </c>
      <c r="J47" s="0" t="n">
        <v>1188590.44200971</v>
      </c>
      <c r="K47" s="0" t="n">
        <v>1152932.72874941</v>
      </c>
      <c r="L47" s="0" t="n">
        <v>3913506.83746741</v>
      </c>
      <c r="M47" s="0" t="n">
        <v>3689881.20770483</v>
      </c>
      <c r="N47" s="0" t="n">
        <v>3933015.19896916</v>
      </c>
      <c r="O47" s="0" t="n">
        <v>3708219.35564386</v>
      </c>
      <c r="P47" s="0" t="n">
        <v>198098.407001618</v>
      </c>
      <c r="Q47" s="0" t="n">
        <v>192155.454791569</v>
      </c>
    </row>
    <row r="48" customFormat="false" ht="12.8" hidden="false" customHeight="false" outlineLevel="0" collapsed="false">
      <c r="A48" s="0" t="n">
        <v>95</v>
      </c>
      <c r="B48" s="0" t="n">
        <v>23792300.4361745</v>
      </c>
      <c r="C48" s="0" t="n">
        <v>22798759.6702962</v>
      </c>
      <c r="D48" s="0" t="n">
        <v>23909042.431732</v>
      </c>
      <c r="E48" s="0" t="n">
        <v>22908494.328426</v>
      </c>
      <c r="F48" s="0" t="n">
        <v>17252372.3893129</v>
      </c>
      <c r="G48" s="0" t="n">
        <v>5546387.28098334</v>
      </c>
      <c r="H48" s="0" t="n">
        <v>17362107.6296798</v>
      </c>
      <c r="I48" s="0" t="n">
        <v>5546386.69874618</v>
      </c>
      <c r="J48" s="0" t="n">
        <v>1258447.97293055</v>
      </c>
      <c r="K48" s="0" t="n">
        <v>1220694.53374263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23908724.1445574</v>
      </c>
      <c r="C49" s="0" t="n">
        <v>22908828.4983214</v>
      </c>
      <c r="D49" s="0" t="n">
        <v>24027519.4955403</v>
      </c>
      <c r="E49" s="0" t="n">
        <v>23020493.3083355</v>
      </c>
      <c r="F49" s="0" t="n">
        <v>17294242.9824105</v>
      </c>
      <c r="G49" s="0" t="n">
        <v>5614585.51591091</v>
      </c>
      <c r="H49" s="0" t="n">
        <v>17405908.3321537</v>
      </c>
      <c r="I49" s="0" t="n">
        <v>5614584.97618186</v>
      </c>
      <c r="J49" s="0" t="n">
        <v>1296864.54836925</v>
      </c>
      <c r="K49" s="0" t="n">
        <v>1257958.61191818</v>
      </c>
      <c r="L49" s="0" t="n">
        <v>3982812.88206497</v>
      </c>
      <c r="M49" s="0" t="n">
        <v>3755150.22259219</v>
      </c>
      <c r="N49" s="0" t="n">
        <v>4002611.60724477</v>
      </c>
      <c r="O49" s="0" t="n">
        <v>3773761.31523049</v>
      </c>
      <c r="P49" s="0" t="n">
        <v>216144.091394876</v>
      </c>
      <c r="Q49" s="0" t="n">
        <v>209659.768653029</v>
      </c>
    </row>
    <row r="50" customFormat="false" ht="12.8" hidden="false" customHeight="false" outlineLevel="0" collapsed="false">
      <c r="A50" s="0" t="n">
        <v>97</v>
      </c>
      <c r="B50" s="0" t="n">
        <v>24021474.5905267</v>
      </c>
      <c r="C50" s="0" t="n">
        <v>23016598.4332783</v>
      </c>
      <c r="D50" s="0" t="n">
        <v>24140554.0044668</v>
      </c>
      <c r="E50" s="0" t="n">
        <v>23128530.2597505</v>
      </c>
      <c r="F50" s="0" t="n">
        <v>17335214.7460907</v>
      </c>
      <c r="G50" s="0" t="n">
        <v>5681383.68718768</v>
      </c>
      <c r="H50" s="0" t="n">
        <v>17447147.1118755</v>
      </c>
      <c r="I50" s="0" t="n">
        <v>5681383.147875</v>
      </c>
      <c r="J50" s="0" t="n">
        <v>1384095.95055945</v>
      </c>
      <c r="K50" s="0" t="n">
        <v>1342573.07204267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24223090.1625251</v>
      </c>
      <c r="C51" s="0" t="n">
        <v>23208096.4531631</v>
      </c>
      <c r="D51" s="0" t="n">
        <v>24342660.450157</v>
      </c>
      <c r="E51" s="0" t="n">
        <v>23320489.6989801</v>
      </c>
      <c r="F51" s="0" t="n">
        <v>17450204.8547845</v>
      </c>
      <c r="G51" s="0" t="n">
        <v>5757891.59837854</v>
      </c>
      <c r="H51" s="0" t="n">
        <v>17562598.6395416</v>
      </c>
      <c r="I51" s="0" t="n">
        <v>5757891.05943847</v>
      </c>
      <c r="J51" s="0" t="n">
        <v>1431562.08597204</v>
      </c>
      <c r="K51" s="0" t="n">
        <v>1388615.22339288</v>
      </c>
      <c r="L51" s="0" t="n">
        <v>4034220.5550807</v>
      </c>
      <c r="M51" s="0" t="n">
        <v>3804102.98033221</v>
      </c>
      <c r="N51" s="0" t="n">
        <v>4054148.43554471</v>
      </c>
      <c r="O51" s="0" t="n">
        <v>3822835.51721925</v>
      </c>
      <c r="P51" s="0" t="n">
        <v>238593.680995341</v>
      </c>
      <c r="Q51" s="0" t="n">
        <v>231435.87056548</v>
      </c>
    </row>
    <row r="52" customFormat="false" ht="12.8" hidden="false" customHeight="false" outlineLevel="0" collapsed="false">
      <c r="A52" s="0" t="n">
        <v>99</v>
      </c>
      <c r="B52" s="0" t="n">
        <v>24311986.477131</v>
      </c>
      <c r="C52" s="0" t="n">
        <v>23292122.9285679</v>
      </c>
      <c r="D52" s="0" t="n">
        <v>24431755.1961755</v>
      </c>
      <c r="E52" s="0" t="n">
        <v>23404702.7701317</v>
      </c>
      <c r="F52" s="0" t="n">
        <v>17492451.7330102</v>
      </c>
      <c r="G52" s="0" t="n">
        <v>5799671.19555766</v>
      </c>
      <c r="H52" s="0" t="n">
        <v>17605032.0953463</v>
      </c>
      <c r="I52" s="0" t="n">
        <v>5799670.67478547</v>
      </c>
      <c r="J52" s="0" t="n">
        <v>1496974.61086218</v>
      </c>
      <c r="K52" s="0" t="n">
        <v>1452065.37253631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24461821.506232</v>
      </c>
      <c r="C53" s="0" t="n">
        <v>23433889.548364</v>
      </c>
      <c r="D53" s="0" t="n">
        <v>24582451.7404059</v>
      </c>
      <c r="E53" s="0" t="n">
        <v>23547279.212531</v>
      </c>
      <c r="F53" s="0" t="n">
        <v>17573428.2351354</v>
      </c>
      <c r="G53" s="0" t="n">
        <v>5860461.31322859</v>
      </c>
      <c r="H53" s="0" t="n">
        <v>17686818.3886149</v>
      </c>
      <c r="I53" s="0" t="n">
        <v>5860460.82391607</v>
      </c>
      <c r="J53" s="0" t="n">
        <v>1576823.90671335</v>
      </c>
      <c r="K53" s="0" t="n">
        <v>1529519.18951195</v>
      </c>
      <c r="L53" s="0" t="n">
        <v>4073024.42360913</v>
      </c>
      <c r="M53" s="0" t="n">
        <v>3840871.42630231</v>
      </c>
      <c r="N53" s="0" t="n">
        <v>4093128.97399335</v>
      </c>
      <c r="O53" s="0" t="n">
        <v>3859770.06599126</v>
      </c>
      <c r="P53" s="0" t="n">
        <v>262803.984452225</v>
      </c>
      <c r="Q53" s="0" t="n">
        <v>254919.864918658</v>
      </c>
    </row>
    <row r="54" customFormat="false" ht="12.8" hidden="false" customHeight="false" outlineLevel="0" collapsed="false">
      <c r="A54" s="0" t="n">
        <v>101</v>
      </c>
      <c r="B54" s="0" t="n">
        <v>24613176.9195221</v>
      </c>
      <c r="C54" s="0" t="n">
        <v>23578155.0933124</v>
      </c>
      <c r="D54" s="0" t="n">
        <v>24735384.9574032</v>
      </c>
      <c r="E54" s="0" t="n">
        <v>23693027.9556685</v>
      </c>
      <c r="F54" s="0" t="n">
        <v>17660682.9779233</v>
      </c>
      <c r="G54" s="0" t="n">
        <v>5917472.11538914</v>
      </c>
      <c r="H54" s="0" t="n">
        <v>17775556.3411872</v>
      </c>
      <c r="I54" s="0" t="n">
        <v>5917471.61448131</v>
      </c>
      <c r="J54" s="0" t="n">
        <v>1638705.27221892</v>
      </c>
      <c r="K54" s="0" t="n">
        <v>1589544.11405235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24701111.0157402</v>
      </c>
      <c r="C55" s="0" t="n">
        <v>23661396.2798696</v>
      </c>
      <c r="D55" s="0" t="n">
        <v>24823916.0388356</v>
      </c>
      <c r="E55" s="0" t="n">
        <v>23776830.3065484</v>
      </c>
      <c r="F55" s="0" t="n">
        <v>17686075.1710794</v>
      </c>
      <c r="G55" s="0" t="n">
        <v>5975321.10879017</v>
      </c>
      <c r="H55" s="0" t="n">
        <v>17801509.6971397</v>
      </c>
      <c r="I55" s="0" t="n">
        <v>5975320.60940874</v>
      </c>
      <c r="J55" s="0" t="n">
        <v>1727940.97615842</v>
      </c>
      <c r="K55" s="0" t="n">
        <v>1676102.74687367</v>
      </c>
      <c r="L55" s="0" t="n">
        <v>4111404.19133922</v>
      </c>
      <c r="M55" s="0" t="n">
        <v>3877457.61002931</v>
      </c>
      <c r="N55" s="0" t="n">
        <v>4131871.2173461</v>
      </c>
      <c r="O55" s="0" t="n">
        <v>3896697.11265696</v>
      </c>
      <c r="P55" s="0" t="n">
        <v>287990.16269307</v>
      </c>
      <c r="Q55" s="0" t="n">
        <v>279350.457812278</v>
      </c>
    </row>
    <row r="56" customFormat="false" ht="12.8" hidden="false" customHeight="false" outlineLevel="0" collapsed="false">
      <c r="A56" s="0" t="n">
        <v>103</v>
      </c>
      <c r="B56" s="0" t="n">
        <v>24750267.984948</v>
      </c>
      <c r="C56" s="0" t="n">
        <v>23706818.2379358</v>
      </c>
      <c r="D56" s="0" t="n">
        <v>24874445.0275732</v>
      </c>
      <c r="E56" s="0" t="n">
        <v>23823541.9615047</v>
      </c>
      <c r="F56" s="0" t="n">
        <v>17698331.712692</v>
      </c>
      <c r="G56" s="0" t="n">
        <v>6008486.52524374</v>
      </c>
      <c r="H56" s="0" t="n">
        <v>17815055.9359144</v>
      </c>
      <c r="I56" s="0" t="n">
        <v>6008486.0255903</v>
      </c>
      <c r="J56" s="0" t="n">
        <v>1762980.27188528</v>
      </c>
      <c r="K56" s="0" t="n">
        <v>1710090.86372872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24865459.3834339</v>
      </c>
      <c r="C57" s="0" t="n">
        <v>23816195.3763063</v>
      </c>
      <c r="D57" s="0" t="n">
        <v>24989924.0152216</v>
      </c>
      <c r="E57" s="0" t="n">
        <v>23933189.4309429</v>
      </c>
      <c r="F57" s="0" t="n">
        <v>17772082.9944479</v>
      </c>
      <c r="G57" s="0" t="n">
        <v>6044112.3818584</v>
      </c>
      <c r="H57" s="0" t="n">
        <v>17889077.5450186</v>
      </c>
      <c r="I57" s="0" t="n">
        <v>6044111.88592425</v>
      </c>
      <c r="J57" s="0" t="n">
        <v>1841614.35244523</v>
      </c>
      <c r="K57" s="0" t="n">
        <v>1786365.92187187</v>
      </c>
      <c r="L57" s="0" t="n">
        <v>4138212.42139785</v>
      </c>
      <c r="M57" s="0" t="n">
        <v>3902870.19766649</v>
      </c>
      <c r="N57" s="0" t="n">
        <v>4158956.04810647</v>
      </c>
      <c r="O57" s="0" t="n">
        <v>3922369.70568166</v>
      </c>
      <c r="P57" s="0" t="n">
        <v>306935.725407538</v>
      </c>
      <c r="Q57" s="0" t="n">
        <v>297727.653645312</v>
      </c>
    </row>
    <row r="58" customFormat="false" ht="12.8" hidden="false" customHeight="false" outlineLevel="0" collapsed="false">
      <c r="A58" s="0" t="n">
        <v>105</v>
      </c>
      <c r="B58" s="0" t="n">
        <v>25034516.3802698</v>
      </c>
      <c r="C58" s="0" t="n">
        <v>23977447.9556524</v>
      </c>
      <c r="D58" s="0" t="n">
        <v>25159742.4550471</v>
      </c>
      <c r="E58" s="0" t="n">
        <v>24095157.4295892</v>
      </c>
      <c r="F58" s="0" t="n">
        <v>17905256.1287309</v>
      </c>
      <c r="G58" s="0" t="n">
        <v>6072191.82692149</v>
      </c>
      <c r="H58" s="0" t="n">
        <v>18022966.0990774</v>
      </c>
      <c r="I58" s="0" t="n">
        <v>6072191.33051187</v>
      </c>
      <c r="J58" s="0" t="n">
        <v>1908352.2740896</v>
      </c>
      <c r="K58" s="0" t="n">
        <v>1851101.70586691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25177530.1870613</v>
      </c>
      <c r="C59" s="0" t="n">
        <v>24112803.3567822</v>
      </c>
      <c r="D59" s="0" t="n">
        <v>25303341.2929091</v>
      </c>
      <c r="E59" s="0" t="n">
        <v>24231061.8219066</v>
      </c>
      <c r="F59" s="0" t="n">
        <v>17969528.5822981</v>
      </c>
      <c r="G59" s="0" t="n">
        <v>6143274.77448413</v>
      </c>
      <c r="H59" s="0" t="n">
        <v>18087787.5439391</v>
      </c>
      <c r="I59" s="0" t="n">
        <v>6143274.27796741</v>
      </c>
      <c r="J59" s="0" t="n">
        <v>1996773.90394851</v>
      </c>
      <c r="K59" s="0" t="n">
        <v>1936870.68683006</v>
      </c>
      <c r="L59" s="0" t="n">
        <v>4189922.32292363</v>
      </c>
      <c r="M59" s="0" t="n">
        <v>3951991.32582952</v>
      </c>
      <c r="N59" s="0" t="n">
        <v>4210890.13588894</v>
      </c>
      <c r="O59" s="0" t="n">
        <v>3971701.56974422</v>
      </c>
      <c r="P59" s="0" t="n">
        <v>332795.650658086</v>
      </c>
      <c r="Q59" s="0" t="n">
        <v>322811.781138343</v>
      </c>
    </row>
    <row r="60" customFormat="false" ht="12.8" hidden="false" customHeight="false" outlineLevel="0" collapsed="false">
      <c r="A60" s="0" t="n">
        <v>107</v>
      </c>
      <c r="B60" s="0" t="n">
        <v>25224723.5316517</v>
      </c>
      <c r="C60" s="0" t="n">
        <v>24157227.5166331</v>
      </c>
      <c r="D60" s="0" t="n">
        <v>25350980.6667885</v>
      </c>
      <c r="E60" s="0" t="n">
        <v>24275905.3316742</v>
      </c>
      <c r="F60" s="0" t="n">
        <v>17981943.5255567</v>
      </c>
      <c r="G60" s="0" t="n">
        <v>6175283.99107643</v>
      </c>
      <c r="H60" s="0" t="n">
        <v>18100621.838081</v>
      </c>
      <c r="I60" s="0" t="n">
        <v>6175283.49359319</v>
      </c>
      <c r="J60" s="0" t="n">
        <v>2076275.79699609</v>
      </c>
      <c r="K60" s="0" t="n">
        <v>2013987.52308621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25327018.4224337</v>
      </c>
      <c r="C61" s="0" t="n">
        <v>24254315.556471</v>
      </c>
      <c r="D61" s="0" t="n">
        <v>25454447.4977421</v>
      </c>
      <c r="E61" s="0" t="n">
        <v>24374094.9917291</v>
      </c>
      <c r="F61" s="0" t="n">
        <v>18013090.4911943</v>
      </c>
      <c r="G61" s="0" t="n">
        <v>6241225.06527669</v>
      </c>
      <c r="H61" s="0" t="n">
        <v>18132870.4185879</v>
      </c>
      <c r="I61" s="0" t="n">
        <v>6241224.57314118</v>
      </c>
      <c r="J61" s="0" t="n">
        <v>2151474.37449594</v>
      </c>
      <c r="K61" s="0" t="n">
        <v>2086930.14326106</v>
      </c>
      <c r="L61" s="0" t="n">
        <v>4214774.11255334</v>
      </c>
      <c r="M61" s="0" t="n">
        <v>3976048.46907151</v>
      </c>
      <c r="N61" s="0" t="n">
        <v>4236011.60107427</v>
      </c>
      <c r="O61" s="0" t="n">
        <v>3996012.20878232</v>
      </c>
      <c r="P61" s="0" t="n">
        <v>358579.062415989</v>
      </c>
      <c r="Q61" s="0" t="n">
        <v>347821.69054351</v>
      </c>
    </row>
    <row r="62" customFormat="false" ht="12.8" hidden="false" customHeight="false" outlineLevel="0" collapsed="false">
      <c r="A62" s="0" t="n">
        <v>109</v>
      </c>
      <c r="B62" s="0" t="n">
        <v>25395021.9772563</v>
      </c>
      <c r="C62" s="0" t="n">
        <v>24319752.0893542</v>
      </c>
      <c r="D62" s="0" t="n">
        <v>25522679.1025804</v>
      </c>
      <c r="E62" s="0" t="n">
        <v>24439745.5832173</v>
      </c>
      <c r="F62" s="0" t="n">
        <v>18061443.6325971</v>
      </c>
      <c r="G62" s="0" t="n">
        <v>6258308.45675719</v>
      </c>
      <c r="H62" s="0" t="n">
        <v>18181437.6174773</v>
      </c>
      <c r="I62" s="0" t="n">
        <v>6258307.96573994</v>
      </c>
      <c r="J62" s="0" t="n">
        <v>2236429.63629963</v>
      </c>
      <c r="K62" s="0" t="n">
        <v>2169336.74721064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25590168.2300276</v>
      </c>
      <c r="C63" s="0" t="n">
        <v>24505268.9243528</v>
      </c>
      <c r="D63" s="0" t="n">
        <v>25718614.9484308</v>
      </c>
      <c r="E63" s="0" t="n">
        <v>24626004.6326617</v>
      </c>
      <c r="F63" s="0" t="n">
        <v>18221461.2043614</v>
      </c>
      <c r="G63" s="0" t="n">
        <v>6283807.71999138</v>
      </c>
      <c r="H63" s="0" t="n">
        <v>18342197.4121145</v>
      </c>
      <c r="I63" s="0" t="n">
        <v>6283807.22054719</v>
      </c>
      <c r="J63" s="0" t="n">
        <v>2315972.52392502</v>
      </c>
      <c r="K63" s="0" t="n">
        <v>2246493.34820727</v>
      </c>
      <c r="L63" s="0" t="n">
        <v>4258998.48142725</v>
      </c>
      <c r="M63" s="0" t="n">
        <v>4018320.46007767</v>
      </c>
      <c r="N63" s="0" t="n">
        <v>4280405.52190756</v>
      </c>
      <c r="O63" s="0" t="n">
        <v>4038444.20678967</v>
      </c>
      <c r="P63" s="0" t="n">
        <v>385995.42065417</v>
      </c>
      <c r="Q63" s="0" t="n">
        <v>374415.558034544</v>
      </c>
    </row>
    <row r="64" customFormat="false" ht="12.8" hidden="false" customHeight="false" outlineLevel="0" collapsed="false">
      <c r="A64" s="0" t="n">
        <v>111</v>
      </c>
      <c r="B64" s="0" t="n">
        <v>25676786.0552545</v>
      </c>
      <c r="C64" s="0" t="n">
        <v>24586962.9639808</v>
      </c>
      <c r="D64" s="0" t="n">
        <v>25804127.7873633</v>
      </c>
      <c r="E64" s="0" t="n">
        <v>24706659.9829101</v>
      </c>
      <c r="F64" s="0" t="n">
        <v>18273515.5766103</v>
      </c>
      <c r="G64" s="0" t="n">
        <v>6313447.38737051</v>
      </c>
      <c r="H64" s="0" t="n">
        <v>18393213.0965322</v>
      </c>
      <c r="I64" s="0" t="n">
        <v>6313446.88637791</v>
      </c>
      <c r="J64" s="0" t="n">
        <v>2320673.00049919</v>
      </c>
      <c r="K64" s="0" t="n">
        <v>2251052.81048422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25802218.1445694</v>
      </c>
      <c r="C65" s="0" t="n">
        <v>24706521.7282232</v>
      </c>
      <c r="D65" s="0" t="n">
        <v>25930209.4549141</v>
      </c>
      <c r="E65" s="0" t="n">
        <v>24826829.3467436</v>
      </c>
      <c r="F65" s="0" t="n">
        <v>18348228.4147844</v>
      </c>
      <c r="G65" s="0" t="n">
        <v>6358293.31343883</v>
      </c>
      <c r="H65" s="0" t="n">
        <v>18468536.5333586</v>
      </c>
      <c r="I65" s="0" t="n">
        <v>6358292.81338509</v>
      </c>
      <c r="J65" s="0" t="n">
        <v>2357899.75570849</v>
      </c>
      <c r="K65" s="0" t="n">
        <v>2287162.76303723</v>
      </c>
      <c r="L65" s="0" t="n">
        <v>4293392.99869275</v>
      </c>
      <c r="M65" s="0" t="n">
        <v>4050903.4226512</v>
      </c>
      <c r="N65" s="0" t="n">
        <v>4314724.13672829</v>
      </c>
      <c r="O65" s="0" t="n">
        <v>4070955.82273384</v>
      </c>
      <c r="P65" s="0" t="n">
        <v>392983.292618081</v>
      </c>
      <c r="Q65" s="0" t="n">
        <v>381193.793839539</v>
      </c>
    </row>
    <row r="66" customFormat="false" ht="12.8" hidden="false" customHeight="false" outlineLevel="0" collapsed="false">
      <c r="A66" s="0" t="n">
        <v>113</v>
      </c>
      <c r="B66" s="0" t="n">
        <v>26012163.6398007</v>
      </c>
      <c r="C66" s="0" t="n">
        <v>24906675.6856994</v>
      </c>
      <c r="D66" s="0" t="n">
        <v>26140655.939323</v>
      </c>
      <c r="E66" s="0" t="n">
        <v>25027454.2301743</v>
      </c>
      <c r="F66" s="0" t="n">
        <v>18536606.103794</v>
      </c>
      <c r="G66" s="0" t="n">
        <v>6370069.58190539</v>
      </c>
      <c r="H66" s="0" t="n">
        <v>18657385.1455905</v>
      </c>
      <c r="I66" s="0" t="n">
        <v>6370069.08458377</v>
      </c>
      <c r="J66" s="0" t="n">
        <v>2396657.87160934</v>
      </c>
      <c r="K66" s="0" t="n">
        <v>2324758.13546106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26048092.6060714</v>
      </c>
      <c r="C67" s="0" t="n">
        <v>24941420.7219618</v>
      </c>
      <c r="D67" s="0" t="n">
        <v>26177108.8504775</v>
      </c>
      <c r="E67" s="0" t="n">
        <v>25062691.7754349</v>
      </c>
      <c r="F67" s="0" t="n">
        <v>18583411.4114322</v>
      </c>
      <c r="G67" s="0" t="n">
        <v>6358009.31052962</v>
      </c>
      <c r="H67" s="0" t="n">
        <v>18704682.926722</v>
      </c>
      <c r="I67" s="0" t="n">
        <v>6358008.84871294</v>
      </c>
      <c r="J67" s="0" t="n">
        <v>2442707.31558777</v>
      </c>
      <c r="K67" s="0" t="n">
        <v>2369426.09612014</v>
      </c>
      <c r="L67" s="0" t="n">
        <v>4335123.74823037</v>
      </c>
      <c r="M67" s="0" t="n">
        <v>4090612.77972907</v>
      </c>
      <c r="N67" s="0" t="n">
        <v>4356625.70806603</v>
      </c>
      <c r="O67" s="0" t="n">
        <v>4110825.75474627</v>
      </c>
      <c r="P67" s="0" t="n">
        <v>407117.885931295</v>
      </c>
      <c r="Q67" s="0" t="n">
        <v>394904.349353356</v>
      </c>
    </row>
    <row r="68" customFormat="false" ht="12.8" hidden="false" customHeight="false" outlineLevel="0" collapsed="false">
      <c r="A68" s="0" t="n">
        <v>115</v>
      </c>
      <c r="B68" s="0" t="n">
        <v>26134094.8878069</v>
      </c>
      <c r="C68" s="0" t="n">
        <v>25022388.3138417</v>
      </c>
      <c r="D68" s="0" t="n">
        <v>26262439.2840242</v>
      </c>
      <c r="E68" s="0" t="n">
        <v>25143027.8276505</v>
      </c>
      <c r="F68" s="0" t="n">
        <v>18655550.8489978</v>
      </c>
      <c r="G68" s="0" t="n">
        <v>6366837.46484386</v>
      </c>
      <c r="H68" s="0" t="n">
        <v>18776190.8304231</v>
      </c>
      <c r="I68" s="0" t="n">
        <v>6366836.99722739</v>
      </c>
      <c r="J68" s="0" t="n">
        <v>2510141.93123946</v>
      </c>
      <c r="K68" s="0" t="n">
        <v>2434837.67330228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26283443.2982594</v>
      </c>
      <c r="C69" s="0" t="n">
        <v>25164848.8891236</v>
      </c>
      <c r="D69" s="0" t="n">
        <v>26411879.1703269</v>
      </c>
      <c r="E69" s="0" t="n">
        <v>25285574.386425</v>
      </c>
      <c r="F69" s="0" t="n">
        <v>18769858.8206114</v>
      </c>
      <c r="G69" s="0" t="n">
        <v>6394990.0685122</v>
      </c>
      <c r="H69" s="0" t="n">
        <v>18890584.8246911</v>
      </c>
      <c r="I69" s="0" t="n">
        <v>6394989.56173392</v>
      </c>
      <c r="J69" s="0" t="n">
        <v>2567610.87043381</v>
      </c>
      <c r="K69" s="0" t="n">
        <v>2490582.5443208</v>
      </c>
      <c r="L69" s="0" t="n">
        <v>4374275.51679064</v>
      </c>
      <c r="M69" s="0" t="n">
        <v>4127909.44649265</v>
      </c>
      <c r="N69" s="0" t="n">
        <v>4395680.74680862</v>
      </c>
      <c r="O69" s="0" t="n">
        <v>4148031.49713609</v>
      </c>
      <c r="P69" s="0" t="n">
        <v>427935.145072302</v>
      </c>
      <c r="Q69" s="0" t="n">
        <v>415097.090720133</v>
      </c>
    </row>
    <row r="70" customFormat="false" ht="12.8" hidden="false" customHeight="false" outlineLevel="0" collapsed="false">
      <c r="A70" s="0" t="n">
        <v>117</v>
      </c>
      <c r="B70" s="0" t="n">
        <v>26450500.6715258</v>
      </c>
      <c r="C70" s="0" t="n">
        <v>25324257.7304697</v>
      </c>
      <c r="D70" s="0" t="n">
        <v>26580172.7810168</v>
      </c>
      <c r="E70" s="0" t="n">
        <v>25446145.2870017</v>
      </c>
      <c r="F70" s="0" t="n">
        <v>18845353.4091803</v>
      </c>
      <c r="G70" s="0" t="n">
        <v>6478904.32128943</v>
      </c>
      <c r="H70" s="0" t="n">
        <v>18967241.4729644</v>
      </c>
      <c r="I70" s="0" t="n">
        <v>6478903.81403738</v>
      </c>
      <c r="J70" s="0" t="n">
        <v>2649293.04461107</v>
      </c>
      <c r="K70" s="0" t="n">
        <v>2569814.25327273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26548108.5605893</v>
      </c>
      <c r="C71" s="0" t="n">
        <v>25417218.3300707</v>
      </c>
      <c r="D71" s="0" t="n">
        <v>26677672.3572479</v>
      </c>
      <c r="E71" s="0" t="n">
        <v>25539004.0697937</v>
      </c>
      <c r="F71" s="0" t="n">
        <v>18856199.5868402</v>
      </c>
      <c r="G71" s="0" t="n">
        <v>6561018.74323044</v>
      </c>
      <c r="H71" s="0" t="n">
        <v>18977985.8341449</v>
      </c>
      <c r="I71" s="0" t="n">
        <v>6561018.23564874</v>
      </c>
      <c r="J71" s="0" t="n">
        <v>2716391.06258759</v>
      </c>
      <c r="K71" s="0" t="n">
        <v>2634899.33070997</v>
      </c>
      <c r="L71" s="0" t="n">
        <v>4416055.95239582</v>
      </c>
      <c r="M71" s="0" t="n">
        <v>4167212.07111091</v>
      </c>
      <c r="N71" s="0" t="n">
        <v>4437649.16865876</v>
      </c>
      <c r="O71" s="0" t="n">
        <v>4187510.83062307</v>
      </c>
      <c r="P71" s="0" t="n">
        <v>452731.843764599</v>
      </c>
      <c r="Q71" s="0" t="n">
        <v>439149.888451661</v>
      </c>
    </row>
    <row r="72" customFormat="false" ht="12.8" hidden="false" customHeight="false" outlineLevel="0" collapsed="false">
      <c r="A72" s="0" t="n">
        <v>119</v>
      </c>
      <c r="B72" s="0" t="n">
        <v>26792309.0680333</v>
      </c>
      <c r="C72" s="0" t="n">
        <v>25649868.1887575</v>
      </c>
      <c r="D72" s="0" t="n">
        <v>26921493.5146697</v>
      </c>
      <c r="E72" s="0" t="n">
        <v>25771297.3372286</v>
      </c>
      <c r="F72" s="0" t="n">
        <v>19058949.5358009</v>
      </c>
      <c r="G72" s="0" t="n">
        <v>6590918.65295665</v>
      </c>
      <c r="H72" s="0" t="n">
        <v>19180379.1941228</v>
      </c>
      <c r="I72" s="0" t="n">
        <v>6590918.14310586</v>
      </c>
      <c r="J72" s="0" t="n">
        <v>2852755.55471456</v>
      </c>
      <c r="K72" s="0" t="n">
        <v>2767172.88807313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26923209.9929379</v>
      </c>
      <c r="C73" s="0" t="n">
        <v>25774605.5670987</v>
      </c>
      <c r="D73" s="0" t="n">
        <v>27051832.203991</v>
      </c>
      <c r="E73" s="0" t="n">
        <v>25895506.2102317</v>
      </c>
      <c r="F73" s="0" t="n">
        <v>19119242.1035145</v>
      </c>
      <c r="G73" s="0" t="n">
        <v>6655363.46358418</v>
      </c>
      <c r="H73" s="0" t="n">
        <v>19240143.2550318</v>
      </c>
      <c r="I73" s="0" t="n">
        <v>6655362.95519984</v>
      </c>
      <c r="J73" s="0" t="n">
        <v>2931950.76600007</v>
      </c>
      <c r="K73" s="0" t="n">
        <v>2843992.24302007</v>
      </c>
      <c r="L73" s="0" t="n">
        <v>4479064.40081023</v>
      </c>
      <c r="M73" s="0" t="n">
        <v>4227466.03169063</v>
      </c>
      <c r="N73" s="0" t="n">
        <v>4500500.68505367</v>
      </c>
      <c r="O73" s="0" t="n">
        <v>4247618.18806369</v>
      </c>
      <c r="P73" s="0" t="n">
        <v>488658.461000012</v>
      </c>
      <c r="Q73" s="0" t="n">
        <v>473998.707170012</v>
      </c>
    </row>
    <row r="74" customFormat="false" ht="12.8" hidden="false" customHeight="false" outlineLevel="0" collapsed="false">
      <c r="A74" s="0" t="n">
        <v>121</v>
      </c>
      <c r="B74" s="0" t="n">
        <v>27045428.8970122</v>
      </c>
      <c r="C74" s="0" t="n">
        <v>25891599.189534</v>
      </c>
      <c r="D74" s="0" t="n">
        <v>27173807.0125002</v>
      </c>
      <c r="E74" s="0" t="n">
        <v>26012270.378858</v>
      </c>
      <c r="F74" s="0" t="n">
        <v>19216474.6483859</v>
      </c>
      <c r="G74" s="0" t="n">
        <v>6675124.54114809</v>
      </c>
      <c r="H74" s="0" t="n">
        <v>19337146.3465656</v>
      </c>
      <c r="I74" s="0" t="n">
        <v>6675124.03229236</v>
      </c>
      <c r="J74" s="0" t="n">
        <v>3027006.69836033</v>
      </c>
      <c r="K74" s="0" t="n">
        <v>2936196.49740952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27256986.3119124</v>
      </c>
      <c r="C75" s="0" t="n">
        <v>26093542.08942</v>
      </c>
      <c r="D75" s="0" t="n">
        <v>27386177.2370931</v>
      </c>
      <c r="E75" s="0" t="n">
        <v>26214977.3179031</v>
      </c>
      <c r="F75" s="0" t="n">
        <v>19366318.3077083</v>
      </c>
      <c r="G75" s="0" t="n">
        <v>6727223.78171169</v>
      </c>
      <c r="H75" s="0" t="n">
        <v>19487754.045374</v>
      </c>
      <c r="I75" s="0" t="n">
        <v>6727223.27252913</v>
      </c>
      <c r="J75" s="0" t="n">
        <v>3102870.95995727</v>
      </c>
      <c r="K75" s="0" t="n">
        <v>3009784.83115855</v>
      </c>
      <c r="L75" s="0" t="n">
        <v>4534283.21209622</v>
      </c>
      <c r="M75" s="0" t="n">
        <v>4279988.43851033</v>
      </c>
      <c r="N75" s="0" t="n">
        <v>4555814.28097621</v>
      </c>
      <c r="O75" s="0" t="n">
        <v>4300229.695783</v>
      </c>
      <c r="P75" s="0" t="n">
        <v>517145.159992878</v>
      </c>
      <c r="Q75" s="0" t="n">
        <v>501630.805193092</v>
      </c>
    </row>
    <row r="76" customFormat="false" ht="12.8" hidden="false" customHeight="false" outlineLevel="0" collapsed="false">
      <c r="A76" s="0" t="n">
        <v>123</v>
      </c>
      <c r="B76" s="0" t="n">
        <v>27303654.3660598</v>
      </c>
      <c r="C76" s="0" t="n">
        <v>26138006.454323</v>
      </c>
      <c r="D76" s="0" t="n">
        <v>27432590.1001827</v>
      </c>
      <c r="E76" s="0" t="n">
        <v>26259203.5696108</v>
      </c>
      <c r="F76" s="0" t="n">
        <v>19379013.1069819</v>
      </c>
      <c r="G76" s="0" t="n">
        <v>6758993.34734109</v>
      </c>
      <c r="H76" s="0" t="n">
        <v>19500210.7317095</v>
      </c>
      <c r="I76" s="0" t="n">
        <v>6758992.83790125</v>
      </c>
      <c r="J76" s="0" t="n">
        <v>3172101.44359227</v>
      </c>
      <c r="K76" s="0" t="n">
        <v>3076938.4002845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27367622.7019344</v>
      </c>
      <c r="C77" s="0" t="n">
        <v>26199430.1108058</v>
      </c>
      <c r="D77" s="0" t="n">
        <v>27495897.3882465</v>
      </c>
      <c r="E77" s="0" t="n">
        <v>26320007.1194351</v>
      </c>
      <c r="F77" s="0" t="n">
        <v>19432569.2623834</v>
      </c>
      <c r="G77" s="0" t="n">
        <v>6766860.84842246</v>
      </c>
      <c r="H77" s="0" t="n">
        <v>19553146.7809242</v>
      </c>
      <c r="I77" s="0" t="n">
        <v>6766860.33851091</v>
      </c>
      <c r="J77" s="0" t="n">
        <v>3229547.87738657</v>
      </c>
      <c r="K77" s="0" t="n">
        <v>3132661.44106497</v>
      </c>
      <c r="L77" s="0" t="n">
        <v>4552267.48018298</v>
      </c>
      <c r="M77" s="0" t="n">
        <v>4297242.02009606</v>
      </c>
      <c r="N77" s="0" t="n">
        <v>4573646.38242221</v>
      </c>
      <c r="O77" s="0" t="n">
        <v>4317340.243665</v>
      </c>
      <c r="P77" s="0" t="n">
        <v>538257.979564428</v>
      </c>
      <c r="Q77" s="0" t="n">
        <v>522110.240177495</v>
      </c>
    </row>
    <row r="78" customFormat="false" ht="12.8" hidden="false" customHeight="false" outlineLevel="0" collapsed="false">
      <c r="A78" s="0" t="n">
        <v>125</v>
      </c>
      <c r="B78" s="0" t="n">
        <v>27548054.9586956</v>
      </c>
      <c r="C78" s="0" t="n">
        <v>26372370.116236</v>
      </c>
      <c r="D78" s="0" t="n">
        <v>27676688.7551755</v>
      </c>
      <c r="E78" s="0" t="n">
        <v>26493284.6089252</v>
      </c>
      <c r="F78" s="0" t="n">
        <v>19574923.8208805</v>
      </c>
      <c r="G78" s="0" t="n">
        <v>6797446.29535556</v>
      </c>
      <c r="H78" s="0" t="n">
        <v>19695838.8238461</v>
      </c>
      <c r="I78" s="0" t="n">
        <v>6797445.78507907</v>
      </c>
      <c r="J78" s="0" t="n">
        <v>3294756.19544945</v>
      </c>
      <c r="K78" s="0" t="n">
        <v>3195913.50958597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27728644.5546789</v>
      </c>
      <c r="C79" s="0" t="n">
        <v>26544542.5721256</v>
      </c>
      <c r="D79" s="0" t="n">
        <v>27856228.0610986</v>
      </c>
      <c r="E79" s="0" t="n">
        <v>26664469.7913481</v>
      </c>
      <c r="F79" s="0" t="n">
        <v>19727627.2137196</v>
      </c>
      <c r="G79" s="0" t="n">
        <v>6816915.35840599</v>
      </c>
      <c r="H79" s="0" t="n">
        <v>19847554.9377086</v>
      </c>
      <c r="I79" s="0" t="n">
        <v>6816914.85363948</v>
      </c>
      <c r="J79" s="0" t="n">
        <v>3399362.09400835</v>
      </c>
      <c r="K79" s="0" t="n">
        <v>3297381.2311881</v>
      </c>
      <c r="L79" s="0" t="n">
        <v>4614719.42198196</v>
      </c>
      <c r="M79" s="0" t="n">
        <v>4357537.85669598</v>
      </c>
      <c r="N79" s="0" t="n">
        <v>4635983.11333348</v>
      </c>
      <c r="O79" s="0" t="n">
        <v>4377528.2760758</v>
      </c>
      <c r="P79" s="0" t="n">
        <v>566560.349001391</v>
      </c>
      <c r="Q79" s="0" t="n">
        <v>549563.538531349</v>
      </c>
    </row>
    <row r="80" customFormat="false" ht="12.8" hidden="false" customHeight="false" outlineLevel="0" collapsed="false">
      <c r="A80" s="0" t="n">
        <v>127</v>
      </c>
      <c r="B80" s="0" t="n">
        <v>27752659.0906972</v>
      </c>
      <c r="C80" s="0" t="n">
        <v>26567094.8087271</v>
      </c>
      <c r="D80" s="0" t="n">
        <v>27878292.7760109</v>
      </c>
      <c r="E80" s="0" t="n">
        <v>26685189.1954742</v>
      </c>
      <c r="F80" s="0" t="n">
        <v>19727459.699921</v>
      </c>
      <c r="G80" s="0" t="n">
        <v>6839635.10880602</v>
      </c>
      <c r="H80" s="0" t="n">
        <v>19845554.591686</v>
      </c>
      <c r="I80" s="0" t="n">
        <v>6839634.6037882</v>
      </c>
      <c r="J80" s="0" t="n">
        <v>3449226.22224679</v>
      </c>
      <c r="K80" s="0" t="n">
        <v>3345749.43557939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27808798.3154256</v>
      </c>
      <c r="C81" s="0" t="n">
        <v>26621111.3446433</v>
      </c>
      <c r="D81" s="0" t="n">
        <v>27934410.0611422</v>
      </c>
      <c r="E81" s="0" t="n">
        <v>26739185.1069958</v>
      </c>
      <c r="F81" s="0" t="n">
        <v>19782142.3377233</v>
      </c>
      <c r="G81" s="0" t="n">
        <v>6838969.00691997</v>
      </c>
      <c r="H81" s="0" t="n">
        <v>19900216.6055575</v>
      </c>
      <c r="I81" s="0" t="n">
        <v>6838968.50143826</v>
      </c>
      <c r="J81" s="0" t="n">
        <v>3519968.52728536</v>
      </c>
      <c r="K81" s="0" t="n">
        <v>3414369.4714668</v>
      </c>
      <c r="L81" s="0" t="n">
        <v>4627586.45941491</v>
      </c>
      <c r="M81" s="0" t="n">
        <v>4370029.5963817</v>
      </c>
      <c r="N81" s="0" t="n">
        <v>4648521.5236618</v>
      </c>
      <c r="O81" s="0" t="n">
        <v>4389712.91314374</v>
      </c>
      <c r="P81" s="0" t="n">
        <v>586661.421214226</v>
      </c>
      <c r="Q81" s="0" t="n">
        <v>569061.5785778</v>
      </c>
    </row>
    <row r="82" customFormat="false" ht="12.8" hidden="false" customHeight="false" outlineLevel="0" collapsed="false">
      <c r="A82" s="0" t="n">
        <v>129</v>
      </c>
      <c r="B82" s="0" t="n">
        <v>27936828.4991255</v>
      </c>
      <c r="C82" s="0" t="n">
        <v>26744049.8239241</v>
      </c>
      <c r="D82" s="0" t="n">
        <v>28060954.6921642</v>
      </c>
      <c r="E82" s="0" t="n">
        <v>26860727.3101578</v>
      </c>
      <c r="F82" s="0" t="n">
        <v>19851573.7842087</v>
      </c>
      <c r="G82" s="0" t="n">
        <v>6892476.03971541</v>
      </c>
      <c r="H82" s="0" t="n">
        <v>19968251.7763853</v>
      </c>
      <c r="I82" s="0" t="n">
        <v>6892475.5337725</v>
      </c>
      <c r="J82" s="0" t="n">
        <v>3576664.21611361</v>
      </c>
      <c r="K82" s="0" t="n">
        <v>3469364.2896302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28099164.1215825</v>
      </c>
      <c r="C83" s="0" t="n">
        <v>26898671.3587693</v>
      </c>
      <c r="D83" s="0" t="n">
        <v>28222628.8066686</v>
      </c>
      <c r="E83" s="0" t="n">
        <v>27014725.7404526</v>
      </c>
      <c r="F83" s="0" t="n">
        <v>19940094.0803381</v>
      </c>
      <c r="G83" s="0" t="n">
        <v>6958577.27843116</v>
      </c>
      <c r="H83" s="0" t="n">
        <v>20056148.9682819</v>
      </c>
      <c r="I83" s="0" t="n">
        <v>6958576.77217075</v>
      </c>
      <c r="J83" s="0" t="n">
        <v>3654473.74849287</v>
      </c>
      <c r="K83" s="0" t="n">
        <v>3544839.53603809</v>
      </c>
      <c r="L83" s="0" t="n">
        <v>4678432.7145304</v>
      </c>
      <c r="M83" s="0" t="n">
        <v>4419124.1531807</v>
      </c>
      <c r="N83" s="0" t="n">
        <v>4699009.73255935</v>
      </c>
      <c r="O83" s="0" t="n">
        <v>4438471.33651443</v>
      </c>
      <c r="P83" s="0" t="n">
        <v>609078.958082145</v>
      </c>
      <c r="Q83" s="0" t="n">
        <v>590806.589339681</v>
      </c>
    </row>
    <row r="84" customFormat="false" ht="12.8" hidden="false" customHeight="false" outlineLevel="0" collapsed="false">
      <c r="A84" s="0" t="n">
        <v>131</v>
      </c>
      <c r="B84" s="0" t="n">
        <v>28143448.6979746</v>
      </c>
      <c r="C84" s="0" t="n">
        <v>26941431.0912515</v>
      </c>
      <c r="D84" s="0" t="n">
        <v>28266245.6653128</v>
      </c>
      <c r="E84" s="0" t="n">
        <v>27056857.8170633</v>
      </c>
      <c r="F84" s="0" t="n">
        <v>19991689.3018339</v>
      </c>
      <c r="G84" s="0" t="n">
        <v>6949741.78941753</v>
      </c>
      <c r="H84" s="0" t="n">
        <v>20107116.5341545</v>
      </c>
      <c r="I84" s="0" t="n">
        <v>6949741.28290874</v>
      </c>
      <c r="J84" s="0" t="n">
        <v>3717428.63449652</v>
      </c>
      <c r="K84" s="0" t="n">
        <v>3605905.77546163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28216990.2017417</v>
      </c>
      <c r="C85" s="0" t="n">
        <v>27012598.9477463</v>
      </c>
      <c r="D85" s="0" t="n">
        <v>28337205.854095</v>
      </c>
      <c r="E85" s="0" t="n">
        <v>27125599.2352636</v>
      </c>
      <c r="F85" s="0" t="n">
        <v>20017426.7474625</v>
      </c>
      <c r="G85" s="0" t="n">
        <v>6995172.2002838</v>
      </c>
      <c r="H85" s="0" t="n">
        <v>20130427.5419502</v>
      </c>
      <c r="I85" s="0" t="n">
        <v>6995171.69331341</v>
      </c>
      <c r="J85" s="0" t="n">
        <v>3792436.78309872</v>
      </c>
      <c r="K85" s="0" t="n">
        <v>3678663.67960576</v>
      </c>
      <c r="L85" s="0" t="n">
        <v>4698074.42079201</v>
      </c>
      <c r="M85" s="0" t="n">
        <v>4438101.61851637</v>
      </c>
      <c r="N85" s="0" t="n">
        <v>4718109.93276317</v>
      </c>
      <c r="O85" s="0" t="n">
        <v>4456939.82541461</v>
      </c>
      <c r="P85" s="0" t="n">
        <v>632072.797183121</v>
      </c>
      <c r="Q85" s="0" t="n">
        <v>613110.613267627</v>
      </c>
    </row>
    <row r="86" customFormat="false" ht="12.8" hidden="false" customHeight="false" outlineLevel="0" collapsed="false">
      <c r="A86" s="0" t="n">
        <v>133</v>
      </c>
      <c r="B86" s="0" t="n">
        <v>28326807.3317896</v>
      </c>
      <c r="C86" s="0" t="n">
        <v>27116863.5856697</v>
      </c>
      <c r="D86" s="0" t="n">
        <v>28447424.2999355</v>
      </c>
      <c r="E86" s="0" t="n">
        <v>27230241.1078365</v>
      </c>
      <c r="F86" s="0" t="n">
        <v>20080092.1619079</v>
      </c>
      <c r="G86" s="0" t="n">
        <v>7036771.42376185</v>
      </c>
      <c r="H86" s="0" t="n">
        <v>20193470.191504</v>
      </c>
      <c r="I86" s="0" t="n">
        <v>7036770.91633255</v>
      </c>
      <c r="J86" s="0" t="n">
        <v>3837004.77291149</v>
      </c>
      <c r="K86" s="0" t="n">
        <v>3721894.62972415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28475128.207717</v>
      </c>
      <c r="C87" s="0" t="n">
        <v>27259209.9049523</v>
      </c>
      <c r="D87" s="0" t="n">
        <v>28595019.6070358</v>
      </c>
      <c r="E87" s="0" t="n">
        <v>27371905.6436458</v>
      </c>
      <c r="F87" s="0" t="n">
        <v>20198066.8062587</v>
      </c>
      <c r="G87" s="0" t="n">
        <v>7061143.09869358</v>
      </c>
      <c r="H87" s="0" t="n">
        <v>20310763.0526963</v>
      </c>
      <c r="I87" s="0" t="n">
        <v>7061142.59094949</v>
      </c>
      <c r="J87" s="0" t="n">
        <v>3943145.88278407</v>
      </c>
      <c r="K87" s="0" t="n">
        <v>3824851.50630055</v>
      </c>
      <c r="L87" s="0" t="n">
        <v>4739239.28009074</v>
      </c>
      <c r="M87" s="0" t="n">
        <v>4477156.92850568</v>
      </c>
      <c r="N87" s="0" t="n">
        <v>4759220.79404349</v>
      </c>
      <c r="O87" s="0" t="n">
        <v>4495944.38463122</v>
      </c>
      <c r="P87" s="0" t="n">
        <v>657190.980464012</v>
      </c>
      <c r="Q87" s="0" t="n">
        <v>637475.251050091</v>
      </c>
    </row>
    <row r="88" customFormat="false" ht="12.8" hidden="false" customHeight="false" outlineLevel="0" collapsed="false">
      <c r="A88" s="0" t="n">
        <v>135</v>
      </c>
      <c r="B88" s="0" t="n">
        <v>28616079.6831813</v>
      </c>
      <c r="C88" s="0" t="n">
        <v>27394659.66136</v>
      </c>
      <c r="D88" s="0" t="n">
        <v>28734818.2337485</v>
      </c>
      <c r="E88" s="0" t="n">
        <v>27506271.7211746</v>
      </c>
      <c r="F88" s="0" t="n">
        <v>20294446.7137738</v>
      </c>
      <c r="G88" s="0" t="n">
        <v>7100212.94758628</v>
      </c>
      <c r="H88" s="0" t="n">
        <v>20406059.2842066</v>
      </c>
      <c r="I88" s="0" t="n">
        <v>7100212.43696797</v>
      </c>
      <c r="J88" s="0" t="n">
        <v>3992435.52524968</v>
      </c>
      <c r="K88" s="0" t="n">
        <v>3872662.45949219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28660147.0316038</v>
      </c>
      <c r="C89" s="0" t="n">
        <v>27436963.382617</v>
      </c>
      <c r="D89" s="0" t="n">
        <v>28776510.376499</v>
      </c>
      <c r="E89" s="0" t="n">
        <v>27546342.7471307</v>
      </c>
      <c r="F89" s="0" t="n">
        <v>20359009.4069837</v>
      </c>
      <c r="G89" s="0" t="n">
        <v>7077953.97563336</v>
      </c>
      <c r="H89" s="0" t="n">
        <v>20468389.1462783</v>
      </c>
      <c r="I89" s="0" t="n">
        <v>7077953.60085236</v>
      </c>
      <c r="J89" s="0" t="n">
        <v>4048741.27399703</v>
      </c>
      <c r="K89" s="0" t="n">
        <v>3927279.03577712</v>
      </c>
      <c r="L89" s="0" t="n">
        <v>4772513.13804605</v>
      </c>
      <c r="M89" s="0" t="n">
        <v>4509545.62310679</v>
      </c>
      <c r="N89" s="0" t="n">
        <v>4791906.64239245</v>
      </c>
      <c r="O89" s="0" t="n">
        <v>4527780.35691098</v>
      </c>
      <c r="P89" s="0" t="n">
        <v>674790.212332839</v>
      </c>
      <c r="Q89" s="0" t="n">
        <v>654546.505962853</v>
      </c>
    </row>
    <row r="90" customFormat="false" ht="12.8" hidden="false" customHeight="false" outlineLevel="0" collapsed="false">
      <c r="A90" s="0" t="n">
        <v>137</v>
      </c>
      <c r="B90" s="0" t="n">
        <v>28818139.3865223</v>
      </c>
      <c r="C90" s="0" t="n">
        <v>27588042.7290621</v>
      </c>
      <c r="D90" s="0" t="n">
        <v>28933714.4580258</v>
      </c>
      <c r="E90" s="0" t="n">
        <v>27696682.0727802</v>
      </c>
      <c r="F90" s="0" t="n">
        <v>20461363.1508106</v>
      </c>
      <c r="G90" s="0" t="n">
        <v>7126679.5782515</v>
      </c>
      <c r="H90" s="0" t="n">
        <v>20570002.8720491</v>
      </c>
      <c r="I90" s="0" t="n">
        <v>7126679.2007311</v>
      </c>
      <c r="J90" s="0" t="n">
        <v>4128085.88398021</v>
      </c>
      <c r="K90" s="0" t="n">
        <v>4004243.3074608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28959949.4008538</v>
      </c>
      <c r="C91" s="0" t="n">
        <v>27723375.295636</v>
      </c>
      <c r="D91" s="0" t="n">
        <v>29075151.08714</v>
      </c>
      <c r="E91" s="0" t="n">
        <v>27831663.6564994</v>
      </c>
      <c r="F91" s="0" t="n">
        <v>20599583.6542356</v>
      </c>
      <c r="G91" s="0" t="n">
        <v>7123791.64140046</v>
      </c>
      <c r="H91" s="0" t="n">
        <v>20707872.3883518</v>
      </c>
      <c r="I91" s="0" t="n">
        <v>7123791.26814758</v>
      </c>
      <c r="J91" s="0" t="n">
        <v>4216286.73217096</v>
      </c>
      <c r="K91" s="0" t="n">
        <v>4089798.13020583</v>
      </c>
      <c r="L91" s="0" t="n">
        <v>4822034.52886787</v>
      </c>
      <c r="M91" s="0" t="n">
        <v>4556772.22577777</v>
      </c>
      <c r="N91" s="0" t="n">
        <v>4841234.59285074</v>
      </c>
      <c r="O91" s="0" t="n">
        <v>4574823.78363205</v>
      </c>
      <c r="P91" s="0" t="n">
        <v>702714.455361826</v>
      </c>
      <c r="Q91" s="0" t="n">
        <v>681633.021700971</v>
      </c>
    </row>
    <row r="92" customFormat="false" ht="12.8" hidden="false" customHeight="false" outlineLevel="0" collapsed="false">
      <c r="A92" s="0" t="n">
        <v>139</v>
      </c>
      <c r="B92" s="0" t="n">
        <v>29093048.4365586</v>
      </c>
      <c r="C92" s="0" t="n">
        <v>27850832.1192372</v>
      </c>
      <c r="D92" s="0" t="n">
        <v>29206865.318275</v>
      </c>
      <c r="E92" s="0" t="n">
        <v>27957818.7632216</v>
      </c>
      <c r="F92" s="0" t="n">
        <v>20706969.9447218</v>
      </c>
      <c r="G92" s="0" t="n">
        <v>7143862.17451536</v>
      </c>
      <c r="H92" s="0" t="n">
        <v>20813956.9677969</v>
      </c>
      <c r="I92" s="0" t="n">
        <v>7143861.79542474</v>
      </c>
      <c r="J92" s="0" t="n">
        <v>4340797.81981088</v>
      </c>
      <c r="K92" s="0" t="n">
        <v>4210573.88521655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29195803.7465247</v>
      </c>
      <c r="C93" s="0" t="n">
        <v>27949897.1864121</v>
      </c>
      <c r="D93" s="0" t="n">
        <v>29309040.2767192</v>
      </c>
      <c r="E93" s="0" t="n">
        <v>28056337.9060262</v>
      </c>
      <c r="F93" s="0" t="n">
        <v>20804677.8210797</v>
      </c>
      <c r="G93" s="0" t="n">
        <v>7145219.36533242</v>
      </c>
      <c r="H93" s="0" t="n">
        <v>20911118.9035229</v>
      </c>
      <c r="I93" s="0" t="n">
        <v>7145219.00250334</v>
      </c>
      <c r="J93" s="0" t="n">
        <v>4447154.7679816</v>
      </c>
      <c r="K93" s="0" t="n">
        <v>4313740.12494215</v>
      </c>
      <c r="L93" s="0" t="n">
        <v>4858832.54958559</v>
      </c>
      <c r="M93" s="0" t="n">
        <v>4591610.86835887</v>
      </c>
      <c r="N93" s="0" t="n">
        <v>4877705.01760228</v>
      </c>
      <c r="O93" s="0" t="n">
        <v>4609354.4931635</v>
      </c>
      <c r="P93" s="0" t="n">
        <v>741192.461330267</v>
      </c>
      <c r="Q93" s="0" t="n">
        <v>718956.687490359</v>
      </c>
    </row>
    <row r="94" customFormat="false" ht="12.8" hidden="false" customHeight="false" outlineLevel="0" collapsed="false">
      <c r="A94" s="0" t="n">
        <v>141</v>
      </c>
      <c r="B94" s="0" t="n">
        <v>29202784.829189</v>
      </c>
      <c r="C94" s="0" t="n">
        <v>27956869.170807</v>
      </c>
      <c r="D94" s="0" t="n">
        <v>29315956.3888861</v>
      </c>
      <c r="E94" s="0" t="n">
        <v>28063249.5764862</v>
      </c>
      <c r="F94" s="0" t="n">
        <v>20814955.0603873</v>
      </c>
      <c r="G94" s="0" t="n">
        <v>7141914.11041969</v>
      </c>
      <c r="H94" s="0" t="n">
        <v>20921335.829219</v>
      </c>
      <c r="I94" s="0" t="n">
        <v>7141913.74726724</v>
      </c>
      <c r="J94" s="0" t="n">
        <v>4464445.7250092</v>
      </c>
      <c r="K94" s="0" t="n">
        <v>4330512.35325893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29198538.8328507</v>
      </c>
      <c r="C95" s="0" t="n">
        <v>27953529.9983809</v>
      </c>
      <c r="D95" s="0" t="n">
        <v>29311406.2905351</v>
      </c>
      <c r="E95" s="0" t="n">
        <v>28059623.8428238</v>
      </c>
      <c r="F95" s="0" t="n">
        <v>20838785.1894744</v>
      </c>
      <c r="G95" s="0" t="n">
        <v>7114744.80890657</v>
      </c>
      <c r="H95" s="0" t="n">
        <v>20944879.39729</v>
      </c>
      <c r="I95" s="0" t="n">
        <v>7114744.44553388</v>
      </c>
      <c r="J95" s="0" t="n">
        <v>4499383.68863682</v>
      </c>
      <c r="K95" s="0" t="n">
        <v>4364402.17797772</v>
      </c>
      <c r="L95" s="0" t="n">
        <v>4858861.42177865</v>
      </c>
      <c r="M95" s="0" t="n">
        <v>4591992.87187939</v>
      </c>
      <c r="N95" s="0" t="n">
        <v>4877672.38710541</v>
      </c>
      <c r="O95" s="0" t="n">
        <v>4609678.75842866</v>
      </c>
      <c r="P95" s="0" t="n">
        <v>749897.28143947</v>
      </c>
      <c r="Q95" s="0" t="n">
        <v>727400.362996286</v>
      </c>
    </row>
    <row r="96" customFormat="false" ht="12.8" hidden="false" customHeight="false" outlineLevel="0" collapsed="false">
      <c r="A96" s="0" t="n">
        <v>143</v>
      </c>
      <c r="B96" s="0" t="n">
        <v>29276783.2862555</v>
      </c>
      <c r="C96" s="0" t="n">
        <v>28027799.31791</v>
      </c>
      <c r="D96" s="0" t="n">
        <v>29387808.8766384</v>
      </c>
      <c r="E96" s="0" t="n">
        <v>28132161.8063542</v>
      </c>
      <c r="F96" s="0" t="n">
        <v>20913452.1542002</v>
      </c>
      <c r="G96" s="0" t="n">
        <v>7114347.16370983</v>
      </c>
      <c r="H96" s="0" t="n">
        <v>21017815.0111996</v>
      </c>
      <c r="I96" s="0" t="n">
        <v>7114346.79515456</v>
      </c>
      <c r="J96" s="0" t="n">
        <v>4561742.8402322</v>
      </c>
      <c r="K96" s="0" t="n">
        <v>4424890.55502524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29438088.0031878</v>
      </c>
      <c r="C97" s="0" t="n">
        <v>28181514.7673874</v>
      </c>
      <c r="D97" s="0" t="n">
        <v>29549289.0001544</v>
      </c>
      <c r="E97" s="0" t="n">
        <v>28286042.0688971</v>
      </c>
      <c r="F97" s="0" t="n">
        <v>21040817.0837724</v>
      </c>
      <c r="G97" s="0" t="n">
        <v>7140697.68361497</v>
      </c>
      <c r="H97" s="0" t="n">
        <v>21145344.7541656</v>
      </c>
      <c r="I97" s="0" t="n">
        <v>7140697.31473151</v>
      </c>
      <c r="J97" s="0" t="n">
        <v>4583969.5905902</v>
      </c>
      <c r="K97" s="0" t="n">
        <v>4446450.50287249</v>
      </c>
      <c r="L97" s="0" t="n">
        <v>4895942.15478008</v>
      </c>
      <c r="M97" s="0" t="n">
        <v>4626254.52599508</v>
      </c>
      <c r="N97" s="0" t="n">
        <v>4914475.36426762</v>
      </c>
      <c r="O97" s="0" t="n">
        <v>4643679.32693971</v>
      </c>
      <c r="P97" s="0" t="n">
        <v>763994.931765033</v>
      </c>
      <c r="Q97" s="0" t="n">
        <v>741075.083812082</v>
      </c>
    </row>
    <row r="98" customFormat="false" ht="12.8" hidden="false" customHeight="false" outlineLevel="0" collapsed="false">
      <c r="A98" s="0" t="n">
        <v>145</v>
      </c>
      <c r="B98" s="0" t="n">
        <v>29651932.0216131</v>
      </c>
      <c r="C98" s="0" t="n">
        <v>28386439.2729801</v>
      </c>
      <c r="D98" s="0" t="n">
        <v>29763290.5875139</v>
      </c>
      <c r="E98" s="0" t="n">
        <v>28491114.6878066</v>
      </c>
      <c r="F98" s="0" t="n">
        <v>21253981.2887794</v>
      </c>
      <c r="G98" s="0" t="n">
        <v>7132457.98420066</v>
      </c>
      <c r="H98" s="0" t="n">
        <v>21358657.0734356</v>
      </c>
      <c r="I98" s="0" t="n">
        <v>7132457.61437097</v>
      </c>
      <c r="J98" s="0" t="n">
        <v>4689109.16011382</v>
      </c>
      <c r="K98" s="0" t="n">
        <v>4548435.88531041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29749759.6795419</v>
      </c>
      <c r="C99" s="0" t="n">
        <v>28480549.3752325</v>
      </c>
      <c r="D99" s="0" t="n">
        <v>29859577.8220909</v>
      </c>
      <c r="E99" s="0" t="n">
        <v>28583780.4033446</v>
      </c>
      <c r="F99" s="0" t="n">
        <v>21360401.1836761</v>
      </c>
      <c r="G99" s="0" t="n">
        <v>7120148.19155648</v>
      </c>
      <c r="H99" s="0" t="n">
        <v>21463632.618281</v>
      </c>
      <c r="I99" s="0" t="n">
        <v>7120147.78506359</v>
      </c>
      <c r="J99" s="0" t="n">
        <v>4814847.00985375</v>
      </c>
      <c r="K99" s="0" t="n">
        <v>4670401.59955813</v>
      </c>
      <c r="L99" s="0" t="n">
        <v>4947785.93921047</v>
      </c>
      <c r="M99" s="0" t="n">
        <v>4676000.48037255</v>
      </c>
      <c r="N99" s="0" t="n">
        <v>4966089.3129892</v>
      </c>
      <c r="O99" s="0" t="n">
        <v>4693209.28788094</v>
      </c>
      <c r="P99" s="0" t="n">
        <v>802474.501642291</v>
      </c>
      <c r="Q99" s="0" t="n">
        <v>778400.266593022</v>
      </c>
    </row>
    <row r="100" customFormat="false" ht="12.8" hidden="false" customHeight="false" outlineLevel="0" collapsed="false">
      <c r="A100" s="0" t="n">
        <v>147</v>
      </c>
      <c r="B100" s="0" t="n">
        <v>29856131.7329424</v>
      </c>
      <c r="C100" s="0" t="n">
        <v>28582646.394433</v>
      </c>
      <c r="D100" s="0" t="n">
        <v>29965322.8438578</v>
      </c>
      <c r="E100" s="0" t="n">
        <v>28685288.0137234</v>
      </c>
      <c r="F100" s="0" t="n">
        <v>21448380.4273594</v>
      </c>
      <c r="G100" s="0" t="n">
        <v>7134265.96707356</v>
      </c>
      <c r="H100" s="0" t="n">
        <v>21551022.4533308</v>
      </c>
      <c r="I100" s="0" t="n">
        <v>7134265.5603925</v>
      </c>
      <c r="J100" s="0" t="n">
        <v>4892004.67480173</v>
      </c>
      <c r="K100" s="0" t="n">
        <v>4745244.53455768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30037378.0251613</v>
      </c>
      <c r="C101" s="0" t="n">
        <v>28756789.4623227</v>
      </c>
      <c r="D101" s="0" t="n">
        <v>30145141.1052743</v>
      </c>
      <c r="E101" s="0" t="n">
        <v>28858088.8954285</v>
      </c>
      <c r="F101" s="0" t="n">
        <v>21602907.4995265</v>
      </c>
      <c r="G101" s="0" t="n">
        <v>7153881.96279619</v>
      </c>
      <c r="H101" s="0" t="n">
        <v>21704207.3396728</v>
      </c>
      <c r="I101" s="0" t="n">
        <v>7153881.55575572</v>
      </c>
      <c r="J101" s="0" t="n">
        <v>4996578.85813368</v>
      </c>
      <c r="K101" s="0" t="n">
        <v>4846681.49238967</v>
      </c>
      <c r="L101" s="0" t="n">
        <v>4995707.6528778</v>
      </c>
      <c r="M101" s="0" t="n">
        <v>4721744.74622</v>
      </c>
      <c r="N101" s="0" t="n">
        <v>5013668.54527246</v>
      </c>
      <c r="O101" s="0" t="n">
        <v>4738631.62612561</v>
      </c>
      <c r="P101" s="0" t="n">
        <v>832763.143022281</v>
      </c>
      <c r="Q101" s="0" t="n">
        <v>807780.248731612</v>
      </c>
    </row>
    <row r="102" customFormat="false" ht="12.8" hidden="false" customHeight="false" outlineLevel="0" collapsed="false">
      <c r="A102" s="0" t="n">
        <v>149</v>
      </c>
      <c r="B102" s="0" t="n">
        <v>30255004.4052789</v>
      </c>
      <c r="C102" s="0" t="n">
        <v>28964323.6162488</v>
      </c>
      <c r="D102" s="0" t="n">
        <v>30362299.8815192</v>
      </c>
      <c r="E102" s="0" t="n">
        <v>29065183.5289107</v>
      </c>
      <c r="F102" s="0" t="n">
        <v>21790378.3293525</v>
      </c>
      <c r="G102" s="0" t="n">
        <v>7173945.28689631</v>
      </c>
      <c r="H102" s="0" t="n">
        <v>21891238.6494122</v>
      </c>
      <c r="I102" s="0" t="n">
        <v>7173944.87949854</v>
      </c>
      <c r="J102" s="0" t="n">
        <v>5080391.8576611</v>
      </c>
      <c r="K102" s="0" t="n">
        <v>4927980.10193126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30285186.908907</v>
      </c>
      <c r="C103" s="0" t="n">
        <v>28993716.0581129</v>
      </c>
      <c r="D103" s="0" t="n">
        <v>30390915.9677362</v>
      </c>
      <c r="E103" s="0" t="n">
        <v>29093103.7367106</v>
      </c>
      <c r="F103" s="0" t="n">
        <v>21816984.472619</v>
      </c>
      <c r="G103" s="0" t="n">
        <v>7176731.58549389</v>
      </c>
      <c r="H103" s="0" t="n">
        <v>21916372.5691735</v>
      </c>
      <c r="I103" s="0" t="n">
        <v>7176731.16753707</v>
      </c>
      <c r="J103" s="0" t="n">
        <v>5136070.65238207</v>
      </c>
      <c r="K103" s="0" t="n">
        <v>4981988.53281061</v>
      </c>
      <c r="L103" s="0" t="n">
        <v>5036861.20780423</v>
      </c>
      <c r="M103" s="0" t="n">
        <v>4760853.24448673</v>
      </c>
      <c r="N103" s="0" t="n">
        <v>5054483.13663361</v>
      </c>
      <c r="O103" s="0" t="n">
        <v>4777421.53407648</v>
      </c>
      <c r="P103" s="0" t="n">
        <v>856011.775397012</v>
      </c>
      <c r="Q103" s="0" t="n">
        <v>830331.422135101</v>
      </c>
    </row>
    <row r="104" customFormat="false" ht="12.8" hidden="false" customHeight="false" outlineLevel="0" collapsed="false">
      <c r="A104" s="0" t="n">
        <v>151</v>
      </c>
      <c r="B104" s="0" t="n">
        <v>30371968.3862448</v>
      </c>
      <c r="C104" s="0" t="n">
        <v>29077164.2325222</v>
      </c>
      <c r="D104" s="0" t="n">
        <v>30475486.1541829</v>
      </c>
      <c r="E104" s="0" t="n">
        <v>29174473.3623691</v>
      </c>
      <c r="F104" s="0" t="n">
        <v>21899738.330202</v>
      </c>
      <c r="G104" s="0" t="n">
        <v>7177425.90232022</v>
      </c>
      <c r="H104" s="0" t="n">
        <v>21997047.8781964</v>
      </c>
      <c r="I104" s="0" t="n">
        <v>7177425.48417268</v>
      </c>
      <c r="J104" s="0" t="n">
        <v>5184073.53298862</v>
      </c>
      <c r="K104" s="0" t="n">
        <v>5028551.32699896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30645551.9653877</v>
      </c>
      <c r="C105" s="0" t="n">
        <v>29338362.1003079</v>
      </c>
      <c r="D105" s="0" t="n">
        <v>30748355.7430818</v>
      </c>
      <c r="E105" s="0" t="n">
        <v>29435000.0814552</v>
      </c>
      <c r="F105" s="0" t="n">
        <v>22131708.8921383</v>
      </c>
      <c r="G105" s="0" t="n">
        <v>7206653.20816953</v>
      </c>
      <c r="H105" s="0" t="n">
        <v>22228347.2848076</v>
      </c>
      <c r="I105" s="0" t="n">
        <v>7206652.79664759</v>
      </c>
      <c r="J105" s="0" t="n">
        <v>5273336.08302779</v>
      </c>
      <c r="K105" s="0" t="n">
        <v>5115136.00053696</v>
      </c>
      <c r="L105" s="0" t="n">
        <v>5096832.03885936</v>
      </c>
      <c r="M105" s="0" t="n">
        <v>4817898.95384871</v>
      </c>
      <c r="N105" s="0" t="n">
        <v>5113966.43267981</v>
      </c>
      <c r="O105" s="0" t="n">
        <v>4834009.48192211</v>
      </c>
      <c r="P105" s="0" t="n">
        <v>878889.347171299</v>
      </c>
      <c r="Q105" s="0" t="n">
        <v>852522.66675616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05" activeCellId="0" sqref="A105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17449107.8374908</v>
      </c>
      <c r="C19" s="0" t="n">
        <v>16756262.9665275</v>
      </c>
      <c r="D19" s="0" t="n">
        <v>17520043.8736998</v>
      </c>
      <c r="E19" s="0" t="n">
        <v>16822942.8296048</v>
      </c>
      <c r="F19" s="0" t="n">
        <v>13621691.6134587</v>
      </c>
      <c r="G19" s="0" t="n">
        <v>3134571.35306883</v>
      </c>
      <c r="H19" s="0" t="n">
        <v>13688372.1323491</v>
      </c>
      <c r="I19" s="0" t="n">
        <v>3134570.6972557</v>
      </c>
      <c r="J19" s="0" t="n">
        <v>200857.994505559</v>
      </c>
      <c r="K19" s="0" t="n">
        <v>194832.254670393</v>
      </c>
      <c r="L19" s="0" t="n">
        <v>2911564.94738531</v>
      </c>
      <c r="M19" s="0" t="n">
        <v>2754250.7640805</v>
      </c>
      <c r="N19" s="0" t="n">
        <v>2923387.6181437</v>
      </c>
      <c r="O19" s="0" t="n">
        <v>2765364.07266355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17828321.9099255</v>
      </c>
      <c r="C20" s="0" t="n">
        <v>17118916.1800028</v>
      </c>
      <c r="D20" s="0" t="n">
        <v>17903247.7001871</v>
      </c>
      <c r="E20" s="0" t="n">
        <v>17189346.4116604</v>
      </c>
      <c r="F20" s="0" t="n">
        <v>13902967.1643101</v>
      </c>
      <c r="G20" s="0" t="n">
        <v>3215949.01569271</v>
      </c>
      <c r="H20" s="0" t="n">
        <v>13973398.0685373</v>
      </c>
      <c r="I20" s="0" t="n">
        <v>3215948.34312313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17611870.5771932</v>
      </c>
      <c r="C21" s="0" t="n">
        <v>16910245.9618895</v>
      </c>
      <c r="D21" s="0" t="n">
        <v>17687122.2988291</v>
      </c>
      <c r="E21" s="0" t="n">
        <v>16980982.5692416</v>
      </c>
      <c r="F21" s="0" t="n">
        <v>13729103.1163282</v>
      </c>
      <c r="G21" s="0" t="n">
        <v>3181142.84556123</v>
      </c>
      <c r="H21" s="0" t="n">
        <v>13799840.384069</v>
      </c>
      <c r="I21" s="0" t="n">
        <v>3181142.18517258</v>
      </c>
      <c r="J21" s="0" t="n">
        <v>206664.82215155</v>
      </c>
      <c r="K21" s="0" t="n">
        <v>200464.877487003</v>
      </c>
      <c r="L21" s="0" t="n">
        <v>2938716.53195615</v>
      </c>
      <c r="M21" s="0" t="n">
        <v>2779252.8333148</v>
      </c>
      <c r="N21" s="0" t="n">
        <v>2951258.48361433</v>
      </c>
      <c r="O21" s="0" t="n">
        <v>2791042.2659392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18045161.9598299</v>
      </c>
      <c r="C22" s="0" t="n">
        <v>17326066.7720832</v>
      </c>
      <c r="D22" s="0" t="n">
        <v>18122485.1871077</v>
      </c>
      <c r="E22" s="0" t="n">
        <v>17398750.5946816</v>
      </c>
      <c r="F22" s="0" t="n">
        <v>14046174.0138744</v>
      </c>
      <c r="G22" s="0" t="n">
        <v>3279892.75820882</v>
      </c>
      <c r="H22" s="0" t="n">
        <v>14118858.5002997</v>
      </c>
      <c r="I22" s="0" t="n">
        <v>3279892.09438187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18465459.91263</v>
      </c>
      <c r="C23" s="0" t="n">
        <v>17728320.0329981</v>
      </c>
      <c r="D23" s="0" t="n">
        <v>18546313.8972807</v>
      </c>
      <c r="E23" s="0" t="n">
        <v>17804322.7673695</v>
      </c>
      <c r="F23" s="0" t="n">
        <v>14304183.6760348</v>
      </c>
      <c r="G23" s="0" t="n">
        <v>3424136.35696331</v>
      </c>
      <c r="H23" s="0" t="n">
        <v>14380187.0887448</v>
      </c>
      <c r="I23" s="0" t="n">
        <v>3424135.67862466</v>
      </c>
      <c r="J23" s="0" t="n">
        <v>263282.905886904</v>
      </c>
      <c r="K23" s="0" t="n">
        <v>255384.418710297</v>
      </c>
      <c r="L23" s="0" t="n">
        <v>3080374.58897015</v>
      </c>
      <c r="M23" s="0" t="n">
        <v>2907521.61340286</v>
      </c>
      <c r="N23" s="0" t="n">
        <v>3093850.25109274</v>
      </c>
      <c r="O23" s="0" t="n">
        <v>2920188.73382571</v>
      </c>
      <c r="P23" s="0" t="n">
        <v>43880.4843144841</v>
      </c>
      <c r="Q23" s="0" t="n">
        <v>42564.0697850495</v>
      </c>
    </row>
    <row r="24" customFormat="false" ht="12.8" hidden="false" customHeight="false" outlineLevel="0" collapsed="false">
      <c r="A24" s="0" t="n">
        <v>71</v>
      </c>
      <c r="B24" s="0" t="n">
        <v>19489273.2095965</v>
      </c>
      <c r="C24" s="0" t="n">
        <v>18709037.462678</v>
      </c>
      <c r="D24" s="0" t="n">
        <v>19576558.3516615</v>
      </c>
      <c r="E24" s="0" t="n">
        <v>18791085.4851917</v>
      </c>
      <c r="F24" s="0" t="n">
        <v>15036785.0400301</v>
      </c>
      <c r="G24" s="0" t="n">
        <v>3672252.42264789</v>
      </c>
      <c r="H24" s="0" t="n">
        <v>15118833.7512036</v>
      </c>
      <c r="I24" s="0" t="n">
        <v>3672251.73398805</v>
      </c>
      <c r="J24" s="0" t="n">
        <v>297621.588530879</v>
      </c>
      <c r="K24" s="0" t="n">
        <v>288692.940874953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19549265.8048876</v>
      </c>
      <c r="C25" s="0" t="n">
        <v>18764443.1335571</v>
      </c>
      <c r="D25" s="0" t="n">
        <v>19637533.1163859</v>
      </c>
      <c r="E25" s="0" t="n">
        <v>18847414.2481631</v>
      </c>
      <c r="F25" s="0" t="n">
        <v>15007559.0981025</v>
      </c>
      <c r="G25" s="0" t="n">
        <v>3756884.03545462</v>
      </c>
      <c r="H25" s="0" t="n">
        <v>15090530.8999449</v>
      </c>
      <c r="I25" s="0" t="n">
        <v>3756883.34821822</v>
      </c>
      <c r="J25" s="0" t="n">
        <v>316722.674941244</v>
      </c>
      <c r="K25" s="0" t="n">
        <v>307220.994693007</v>
      </c>
      <c r="L25" s="0" t="n">
        <v>3260747.5893353</v>
      </c>
      <c r="M25" s="0" t="n">
        <v>3076968.8996203</v>
      </c>
      <c r="N25" s="0" t="n">
        <v>3275458.77986828</v>
      </c>
      <c r="O25" s="0" t="n">
        <v>3090797.41678032</v>
      </c>
      <c r="P25" s="0" t="n">
        <v>52787.1124902073</v>
      </c>
      <c r="Q25" s="0" t="n">
        <v>51203.4991155011</v>
      </c>
    </row>
    <row r="26" customFormat="false" ht="12.8" hidden="false" customHeight="false" outlineLevel="0" collapsed="false">
      <c r="A26" s="0" t="n">
        <v>73</v>
      </c>
      <c r="B26" s="0" t="n">
        <v>18953883.7102532</v>
      </c>
      <c r="C26" s="0" t="n">
        <v>18190607.1993391</v>
      </c>
      <c r="D26" s="0" t="n">
        <v>19038809.5280457</v>
      </c>
      <c r="E26" s="0" t="n">
        <v>18270437.3158603</v>
      </c>
      <c r="F26" s="0" t="n">
        <v>14464510.7896115</v>
      </c>
      <c r="G26" s="0" t="n">
        <v>3726096.40972764</v>
      </c>
      <c r="H26" s="0" t="n">
        <v>14544341.5704191</v>
      </c>
      <c r="I26" s="0" t="n">
        <v>3726095.74544126</v>
      </c>
      <c r="J26" s="0" t="n">
        <v>329309.14471475</v>
      </c>
      <c r="K26" s="0" t="n">
        <v>319429.870373307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19021021.5442756</v>
      </c>
      <c r="C27" s="0" t="n">
        <v>18253519.7037702</v>
      </c>
      <c r="D27" s="0" t="n">
        <v>19106822.4125284</v>
      </c>
      <c r="E27" s="0" t="n">
        <v>18334172.367693</v>
      </c>
      <c r="F27" s="0" t="n">
        <v>14451707.0222685</v>
      </c>
      <c r="G27" s="0" t="n">
        <v>3801812.68150169</v>
      </c>
      <c r="H27" s="0" t="n">
        <v>14532360.3449225</v>
      </c>
      <c r="I27" s="0" t="n">
        <v>3801812.02277049</v>
      </c>
      <c r="J27" s="0" t="n">
        <v>343472.1162643</v>
      </c>
      <c r="K27" s="0" t="n">
        <v>333167.952776371</v>
      </c>
      <c r="L27" s="0" t="n">
        <v>3172521.40744845</v>
      </c>
      <c r="M27" s="0" t="n">
        <v>2993077.18438022</v>
      </c>
      <c r="N27" s="0" t="n">
        <v>3186821.52516526</v>
      </c>
      <c r="O27" s="0" t="n">
        <v>3006519.29318099</v>
      </c>
      <c r="P27" s="0" t="n">
        <v>57245.3527107167</v>
      </c>
      <c r="Q27" s="0" t="n">
        <v>55527.9921293952</v>
      </c>
    </row>
    <row r="28" customFormat="false" ht="12.8" hidden="false" customHeight="false" outlineLevel="0" collapsed="false">
      <c r="A28" s="0" t="n">
        <v>75</v>
      </c>
      <c r="B28" s="0" t="n">
        <v>19413932.482979</v>
      </c>
      <c r="C28" s="0" t="n">
        <v>18628625.0534233</v>
      </c>
      <c r="D28" s="0" t="n">
        <v>19502666.0589046</v>
      </c>
      <c r="E28" s="0" t="n">
        <v>18712034.4604901</v>
      </c>
      <c r="F28" s="0" t="n">
        <v>14711969.7650102</v>
      </c>
      <c r="G28" s="0" t="n">
        <v>3916655.28841312</v>
      </c>
      <c r="H28" s="0" t="n">
        <v>14795379.8321418</v>
      </c>
      <c r="I28" s="0" t="n">
        <v>3916654.62834827</v>
      </c>
      <c r="J28" s="0" t="n">
        <v>386624.940074697</v>
      </c>
      <c r="K28" s="0" t="n">
        <v>375026.191872456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19663949.3182685</v>
      </c>
      <c r="C29" s="0" t="n">
        <v>18867493.5455274</v>
      </c>
      <c r="D29" s="0" t="n">
        <v>19755184.1782888</v>
      </c>
      <c r="E29" s="0" t="n">
        <v>18953254.1581837</v>
      </c>
      <c r="F29" s="0" t="n">
        <v>14863264.8411294</v>
      </c>
      <c r="G29" s="0" t="n">
        <v>4004228.70439798</v>
      </c>
      <c r="H29" s="0" t="n">
        <v>14949026.0935353</v>
      </c>
      <c r="I29" s="0" t="n">
        <v>4004228.06464845</v>
      </c>
      <c r="J29" s="0" t="n">
        <v>404308.583802276</v>
      </c>
      <c r="K29" s="0" t="n">
        <v>392179.326288208</v>
      </c>
      <c r="L29" s="0" t="n">
        <v>3278521.80804986</v>
      </c>
      <c r="M29" s="0" t="n">
        <v>3092497.86223845</v>
      </c>
      <c r="N29" s="0" t="n">
        <v>3293727.59043574</v>
      </c>
      <c r="O29" s="0" t="n">
        <v>3106791.55836264</v>
      </c>
      <c r="P29" s="0" t="n">
        <v>67384.763967046</v>
      </c>
      <c r="Q29" s="0" t="n">
        <v>65363.2210480346</v>
      </c>
    </row>
    <row r="30" customFormat="false" ht="12.8" hidden="false" customHeight="false" outlineLevel="0" collapsed="false">
      <c r="A30" s="0" t="n">
        <v>77</v>
      </c>
      <c r="B30" s="0" t="n">
        <v>19873964.6508116</v>
      </c>
      <c r="C30" s="0" t="n">
        <v>19067365.8166324</v>
      </c>
      <c r="D30" s="0" t="n">
        <v>19968453.7018434</v>
      </c>
      <c r="E30" s="0" t="n">
        <v>19156185.3676621</v>
      </c>
      <c r="F30" s="0" t="n">
        <v>15003727.6371869</v>
      </c>
      <c r="G30" s="0" t="n">
        <v>4063638.17944544</v>
      </c>
      <c r="H30" s="0" t="n">
        <v>15092547.8310703</v>
      </c>
      <c r="I30" s="0" t="n">
        <v>4063637.53659181</v>
      </c>
      <c r="J30" s="0" t="n">
        <v>412810.995164997</v>
      </c>
      <c r="K30" s="0" t="n">
        <v>400426.665310047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19999584.8496477</v>
      </c>
      <c r="C31" s="0" t="n">
        <v>19186517.796111</v>
      </c>
      <c r="D31" s="0" t="n">
        <v>20095741.473914</v>
      </c>
      <c r="E31" s="0" t="n">
        <v>19276905.1761987</v>
      </c>
      <c r="F31" s="0" t="n">
        <v>15060887.1468653</v>
      </c>
      <c r="G31" s="0" t="n">
        <v>4125630.64924573</v>
      </c>
      <c r="H31" s="0" t="n">
        <v>15151275.1701517</v>
      </c>
      <c r="I31" s="0" t="n">
        <v>4125630.00604699</v>
      </c>
      <c r="J31" s="0" t="n">
        <v>444646.51167228</v>
      </c>
      <c r="K31" s="0" t="n">
        <v>431307.116322112</v>
      </c>
      <c r="L31" s="0" t="n">
        <v>3334254.91313142</v>
      </c>
      <c r="M31" s="0" t="n">
        <v>3144490.48178877</v>
      </c>
      <c r="N31" s="0" t="n">
        <v>3350281.04435264</v>
      </c>
      <c r="O31" s="0" t="n">
        <v>3159555.30893975</v>
      </c>
      <c r="P31" s="0" t="n">
        <v>74107.75194538</v>
      </c>
      <c r="Q31" s="0" t="n">
        <v>71884.5193870186</v>
      </c>
    </row>
    <row r="32" customFormat="false" ht="12.8" hidden="false" customHeight="false" outlineLevel="0" collapsed="false">
      <c r="A32" s="0" t="n">
        <v>79</v>
      </c>
      <c r="B32" s="0" t="n">
        <v>20066836.2671509</v>
      </c>
      <c r="C32" s="0" t="n">
        <v>19250311.0779761</v>
      </c>
      <c r="D32" s="0" t="n">
        <v>20163594.4655212</v>
      </c>
      <c r="E32" s="0" t="n">
        <v>19341263.9379204</v>
      </c>
      <c r="F32" s="0" t="n">
        <v>15075309.3758538</v>
      </c>
      <c r="G32" s="0" t="n">
        <v>4175001.70212231</v>
      </c>
      <c r="H32" s="0" t="n">
        <v>15166262.8799921</v>
      </c>
      <c r="I32" s="0" t="n">
        <v>4175001.05792823</v>
      </c>
      <c r="J32" s="0" t="n">
        <v>464298.895689186</v>
      </c>
      <c r="K32" s="0" t="n">
        <v>450369.92881851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20143121.2181513</v>
      </c>
      <c r="C33" s="0" t="n">
        <v>19322555.7214789</v>
      </c>
      <c r="D33" s="0" t="n">
        <v>20242688.5876808</v>
      </c>
      <c r="E33" s="0" t="n">
        <v>19416145.7666874</v>
      </c>
      <c r="F33" s="0" t="n">
        <v>15110834.6151816</v>
      </c>
      <c r="G33" s="0" t="n">
        <v>4211721.10629733</v>
      </c>
      <c r="H33" s="0" t="n">
        <v>15204425.3041228</v>
      </c>
      <c r="I33" s="0" t="n">
        <v>4211720.46256464</v>
      </c>
      <c r="J33" s="0" t="n">
        <v>482228.943484785</v>
      </c>
      <c r="K33" s="0" t="n">
        <v>467762.075180242</v>
      </c>
      <c r="L33" s="0" t="n">
        <v>3358423.18804023</v>
      </c>
      <c r="M33" s="0" t="n">
        <v>3166832.59962144</v>
      </c>
      <c r="N33" s="0" t="n">
        <v>3375017.16768713</v>
      </c>
      <c r="O33" s="0" t="n">
        <v>3182430.93861936</v>
      </c>
      <c r="P33" s="0" t="n">
        <v>80371.4905807976</v>
      </c>
      <c r="Q33" s="0" t="n">
        <v>77960.3458633736</v>
      </c>
    </row>
    <row r="34" customFormat="false" ht="12.8" hidden="false" customHeight="false" outlineLevel="0" collapsed="false">
      <c r="A34" s="0" t="n">
        <v>81</v>
      </c>
      <c r="B34" s="0" t="n">
        <v>20261398.5826053</v>
      </c>
      <c r="C34" s="0" t="n">
        <v>19434607.7594038</v>
      </c>
      <c r="D34" s="0" t="n">
        <v>20361818.4652483</v>
      </c>
      <c r="E34" s="0" t="n">
        <v>19528999.1501317</v>
      </c>
      <c r="F34" s="0" t="n">
        <v>15138972.5337092</v>
      </c>
      <c r="G34" s="0" t="n">
        <v>4295635.22569465</v>
      </c>
      <c r="H34" s="0" t="n">
        <v>15233364.5714662</v>
      </c>
      <c r="I34" s="0" t="n">
        <v>4295634.57866552</v>
      </c>
      <c r="J34" s="0" t="n">
        <v>492479.688704568</v>
      </c>
      <c r="K34" s="0" t="n">
        <v>477705.298043431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20377742.0302428</v>
      </c>
      <c r="C35" s="0" t="n">
        <v>19544910.6708222</v>
      </c>
      <c r="D35" s="0" t="n">
        <v>20479151.2349912</v>
      </c>
      <c r="E35" s="0" t="n">
        <v>19640232.0157904</v>
      </c>
      <c r="F35" s="0" t="n">
        <v>15168689.430791</v>
      </c>
      <c r="G35" s="0" t="n">
        <v>4376221.24003119</v>
      </c>
      <c r="H35" s="0" t="n">
        <v>15264011.4244631</v>
      </c>
      <c r="I35" s="0" t="n">
        <v>4376220.59132735</v>
      </c>
      <c r="J35" s="0" t="n">
        <v>520877.941853362</v>
      </c>
      <c r="K35" s="0" t="n">
        <v>505251.603597761</v>
      </c>
      <c r="L35" s="0" t="n">
        <v>3397070.81898349</v>
      </c>
      <c r="M35" s="0" t="n">
        <v>3202880.77931002</v>
      </c>
      <c r="N35" s="0" t="n">
        <v>3413971.7666729</v>
      </c>
      <c r="O35" s="0" t="n">
        <v>3218767.66828109</v>
      </c>
      <c r="P35" s="0" t="n">
        <v>86812.9903088936</v>
      </c>
      <c r="Q35" s="0" t="n">
        <v>84208.6005996268</v>
      </c>
    </row>
    <row r="36" customFormat="false" ht="12.8" hidden="false" customHeight="false" outlineLevel="0" collapsed="false">
      <c r="A36" s="0" t="n">
        <v>83</v>
      </c>
      <c r="B36" s="0" t="n">
        <v>20471421.8436091</v>
      </c>
      <c r="C36" s="0" t="n">
        <v>19633214.679339</v>
      </c>
      <c r="D36" s="0" t="n">
        <v>20574362.1271385</v>
      </c>
      <c r="E36" s="0" t="n">
        <v>19729975.2323896</v>
      </c>
      <c r="F36" s="0" t="n">
        <v>15193628.8091361</v>
      </c>
      <c r="G36" s="0" t="n">
        <v>4439585.87020293</v>
      </c>
      <c r="H36" s="0" t="n">
        <v>15290390.0088923</v>
      </c>
      <c r="I36" s="0" t="n">
        <v>4439585.22349724</v>
      </c>
      <c r="J36" s="0" t="n">
        <v>532853.027518291</v>
      </c>
      <c r="K36" s="0" t="n">
        <v>516867.436692742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20598294.3703179</v>
      </c>
      <c r="C37" s="0" t="n">
        <v>19753582.0668738</v>
      </c>
      <c r="D37" s="0" t="n">
        <v>20700551.9899129</v>
      </c>
      <c r="E37" s="0" t="n">
        <v>19849700.8996051</v>
      </c>
      <c r="F37" s="0" t="n">
        <v>15213284.119485</v>
      </c>
      <c r="G37" s="0" t="n">
        <v>4540297.94738885</v>
      </c>
      <c r="H37" s="0" t="n">
        <v>15309403.6031574</v>
      </c>
      <c r="I37" s="0" t="n">
        <v>4540297.2964477</v>
      </c>
      <c r="J37" s="0" t="n">
        <v>562870.00993237</v>
      </c>
      <c r="K37" s="0" t="n">
        <v>545983.909634399</v>
      </c>
      <c r="L37" s="0" t="n">
        <v>3434236.61850619</v>
      </c>
      <c r="M37" s="0" t="n">
        <v>3237563.90351426</v>
      </c>
      <c r="N37" s="0" t="n">
        <v>3451278.96473514</v>
      </c>
      <c r="O37" s="0" t="n">
        <v>3253583.70705872</v>
      </c>
      <c r="P37" s="0" t="n">
        <v>93811.6683220617</v>
      </c>
      <c r="Q37" s="0" t="n">
        <v>90997.3182723999</v>
      </c>
    </row>
    <row r="38" customFormat="false" ht="12.8" hidden="false" customHeight="false" outlineLevel="0" collapsed="false">
      <c r="A38" s="0" t="n">
        <v>85</v>
      </c>
      <c r="B38" s="0" t="n">
        <v>20769497.0131382</v>
      </c>
      <c r="C38" s="0" t="n">
        <v>19916754.1148858</v>
      </c>
      <c r="D38" s="0" t="n">
        <v>20873247.285457</v>
      </c>
      <c r="E38" s="0" t="n">
        <v>20014276.026121</v>
      </c>
      <c r="F38" s="0" t="n">
        <v>15326236.1025221</v>
      </c>
      <c r="G38" s="0" t="n">
        <v>4590518.01236377</v>
      </c>
      <c r="H38" s="0" t="n">
        <v>15423758.6676419</v>
      </c>
      <c r="I38" s="0" t="n">
        <v>4590517.35847913</v>
      </c>
      <c r="J38" s="0" t="n">
        <v>575786.865403515</v>
      </c>
      <c r="K38" s="0" t="n">
        <v>558513.259441409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20976019.1713156</v>
      </c>
      <c r="C39" s="0" t="n">
        <v>20112910.5565771</v>
      </c>
      <c r="D39" s="0" t="n">
        <v>21082553.1073502</v>
      </c>
      <c r="E39" s="0" t="n">
        <v>20213049.0953304</v>
      </c>
      <c r="F39" s="0" t="n">
        <v>15459328.651016</v>
      </c>
      <c r="G39" s="0" t="n">
        <v>4653581.9055611</v>
      </c>
      <c r="H39" s="0" t="n">
        <v>15559467.8314582</v>
      </c>
      <c r="I39" s="0" t="n">
        <v>4653581.26387219</v>
      </c>
      <c r="J39" s="0" t="n">
        <v>586563.599513119</v>
      </c>
      <c r="K39" s="0" t="n">
        <v>568966.691527725</v>
      </c>
      <c r="L39" s="0" t="n">
        <v>3496795.33731005</v>
      </c>
      <c r="M39" s="0" t="n">
        <v>3295852.3194644</v>
      </c>
      <c r="N39" s="0" t="n">
        <v>3514550.3973727</v>
      </c>
      <c r="O39" s="0" t="n">
        <v>3312542.07407661</v>
      </c>
      <c r="P39" s="0" t="n">
        <v>97760.5999188531</v>
      </c>
      <c r="Q39" s="0" t="n">
        <v>94827.7819212875</v>
      </c>
    </row>
    <row r="40" customFormat="false" ht="12.8" hidden="false" customHeight="false" outlineLevel="0" collapsed="false">
      <c r="A40" s="0" t="n">
        <v>87</v>
      </c>
      <c r="B40" s="0" t="n">
        <v>21101776.1562271</v>
      </c>
      <c r="C40" s="0" t="n">
        <v>20232758.7649747</v>
      </c>
      <c r="D40" s="0" t="n">
        <v>21209488.8946246</v>
      </c>
      <c r="E40" s="0" t="n">
        <v>20334005.3608314</v>
      </c>
      <c r="F40" s="0" t="n">
        <v>15522368.9939037</v>
      </c>
      <c r="G40" s="0" t="n">
        <v>4710389.77107103</v>
      </c>
      <c r="H40" s="0" t="n">
        <v>15623616.233984</v>
      </c>
      <c r="I40" s="0" t="n">
        <v>4710389.12684741</v>
      </c>
      <c r="J40" s="0" t="n">
        <v>611465.37489015</v>
      </c>
      <c r="K40" s="0" t="n">
        <v>593121.413643446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21290363.9362286</v>
      </c>
      <c r="C41" s="0" t="n">
        <v>20412676.8069662</v>
      </c>
      <c r="D41" s="0" t="n">
        <v>21399219.3973418</v>
      </c>
      <c r="E41" s="0" t="n">
        <v>20514997.5503338</v>
      </c>
      <c r="F41" s="0" t="n">
        <v>15646550.4787799</v>
      </c>
      <c r="G41" s="0" t="n">
        <v>4766126.3281863</v>
      </c>
      <c r="H41" s="0" t="n">
        <v>15748871.8650007</v>
      </c>
      <c r="I41" s="0" t="n">
        <v>4766125.68533314</v>
      </c>
      <c r="J41" s="0" t="n">
        <v>684743.659517666</v>
      </c>
      <c r="K41" s="0" t="n">
        <v>664201.349732136</v>
      </c>
      <c r="L41" s="0" t="n">
        <v>3549803.489104</v>
      </c>
      <c r="M41" s="0" t="n">
        <v>3346101.04910986</v>
      </c>
      <c r="N41" s="0" t="n">
        <v>3567945.4648784</v>
      </c>
      <c r="O41" s="0" t="n">
        <v>3363154.76842174</v>
      </c>
      <c r="P41" s="0" t="n">
        <v>114123.943252944</v>
      </c>
      <c r="Q41" s="0" t="n">
        <v>110700.224955356</v>
      </c>
    </row>
    <row r="42" customFormat="false" ht="12.8" hidden="false" customHeight="false" outlineLevel="0" collapsed="false">
      <c r="A42" s="0" t="n">
        <v>89</v>
      </c>
      <c r="B42" s="0" t="n">
        <v>21483190.7849552</v>
      </c>
      <c r="C42" s="0" t="n">
        <v>20595316.000991</v>
      </c>
      <c r="D42" s="0" t="n">
        <v>21593723.615273</v>
      </c>
      <c r="E42" s="0" t="n">
        <v>20699213.5792899</v>
      </c>
      <c r="F42" s="0" t="n">
        <v>15731673.5805913</v>
      </c>
      <c r="G42" s="0" t="n">
        <v>4863642.42039966</v>
      </c>
      <c r="H42" s="0" t="n">
        <v>15835571.8043087</v>
      </c>
      <c r="I42" s="0" t="n">
        <v>4863641.77498123</v>
      </c>
      <c r="J42" s="0" t="n">
        <v>755386.589934761</v>
      </c>
      <c r="K42" s="0" t="n">
        <v>732724.992236719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21709578.4076182</v>
      </c>
      <c r="C43" s="0" t="n">
        <v>20811543.2607162</v>
      </c>
      <c r="D43" s="0" t="n">
        <v>21821406.7808318</v>
      </c>
      <c r="E43" s="0" t="n">
        <v>20916658.630881</v>
      </c>
      <c r="F43" s="0" t="n">
        <v>15882533.0745731</v>
      </c>
      <c r="G43" s="0" t="n">
        <v>4929010.18614314</v>
      </c>
      <c r="H43" s="0" t="n">
        <v>15987649.0694933</v>
      </c>
      <c r="I43" s="0" t="n">
        <v>4929009.56138765</v>
      </c>
      <c r="J43" s="0" t="n">
        <v>851624.769010829</v>
      </c>
      <c r="K43" s="0" t="n">
        <v>826076.025940504</v>
      </c>
      <c r="L43" s="0" t="n">
        <v>3616903.84486244</v>
      </c>
      <c r="M43" s="0" t="n">
        <v>3409052.4400888</v>
      </c>
      <c r="N43" s="0" t="n">
        <v>3635541.32184201</v>
      </c>
      <c r="O43" s="0" t="n">
        <v>3426571.96207278</v>
      </c>
      <c r="P43" s="0" t="n">
        <v>141937.461501805</v>
      </c>
      <c r="Q43" s="0" t="n">
        <v>137679.337656751</v>
      </c>
    </row>
    <row r="44" customFormat="false" ht="12.8" hidden="false" customHeight="false" outlineLevel="0" collapsed="false">
      <c r="A44" s="0" t="n">
        <v>91</v>
      </c>
      <c r="B44" s="0" t="n">
        <v>21930854.2314552</v>
      </c>
      <c r="C44" s="0" t="n">
        <v>21022391.0899697</v>
      </c>
      <c r="D44" s="0" t="n">
        <v>22044655.1789647</v>
      </c>
      <c r="E44" s="0" t="n">
        <v>21129359.1283617</v>
      </c>
      <c r="F44" s="0" t="n">
        <v>15991286.3139325</v>
      </c>
      <c r="G44" s="0" t="n">
        <v>5031104.77603724</v>
      </c>
      <c r="H44" s="0" t="n">
        <v>16098254.9814565</v>
      </c>
      <c r="I44" s="0" t="n">
        <v>5031104.14690523</v>
      </c>
      <c r="J44" s="0" t="n">
        <v>911467.096434199</v>
      </c>
      <c r="K44" s="0" t="n">
        <v>884123.083541173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22191230.0352694</v>
      </c>
      <c r="C45" s="0" t="n">
        <v>21270231.3316051</v>
      </c>
      <c r="D45" s="0" t="n">
        <v>22306225.5259093</v>
      </c>
      <c r="E45" s="0" t="n">
        <v>21378322.2285694</v>
      </c>
      <c r="F45" s="0" t="n">
        <v>16179172.321553</v>
      </c>
      <c r="G45" s="0" t="n">
        <v>5091059.01005207</v>
      </c>
      <c r="H45" s="0" t="n">
        <v>16287263.8461536</v>
      </c>
      <c r="I45" s="0" t="n">
        <v>5091058.38241576</v>
      </c>
      <c r="J45" s="0" t="n">
        <v>998126.524118459</v>
      </c>
      <c r="K45" s="0" t="n">
        <v>968182.728394906</v>
      </c>
      <c r="L45" s="0" t="n">
        <v>3696139.90297234</v>
      </c>
      <c r="M45" s="0" t="n">
        <v>3484074.71878527</v>
      </c>
      <c r="N45" s="0" t="n">
        <v>3715304.95562559</v>
      </c>
      <c r="O45" s="0" t="n">
        <v>3502090.16465249</v>
      </c>
      <c r="P45" s="0" t="n">
        <v>166354.42068641</v>
      </c>
      <c r="Q45" s="0" t="n">
        <v>161363.788065818</v>
      </c>
    </row>
    <row r="46" customFormat="false" ht="12.8" hidden="false" customHeight="false" outlineLevel="0" collapsed="false">
      <c r="A46" s="0" t="n">
        <v>93</v>
      </c>
      <c r="B46" s="0" t="n">
        <v>22363892.0276025</v>
      </c>
      <c r="C46" s="0" t="n">
        <v>21434431.8847001</v>
      </c>
      <c r="D46" s="0" t="n">
        <v>22480568.5245466</v>
      </c>
      <c r="E46" s="0" t="n">
        <v>21544102.9160387</v>
      </c>
      <c r="F46" s="0" t="n">
        <v>16273336.5994033</v>
      </c>
      <c r="G46" s="0" t="n">
        <v>5161095.28529682</v>
      </c>
      <c r="H46" s="0" t="n">
        <v>16383008.2543486</v>
      </c>
      <c r="I46" s="0" t="n">
        <v>5161094.66169016</v>
      </c>
      <c r="J46" s="0" t="n">
        <v>1070481.88654204</v>
      </c>
      <c r="K46" s="0" t="n">
        <v>1038367.42994578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22675846.6969294</v>
      </c>
      <c r="C47" s="0" t="n">
        <v>21732629.3314452</v>
      </c>
      <c r="D47" s="0" t="n">
        <v>22793745.2739603</v>
      </c>
      <c r="E47" s="0" t="n">
        <v>21843449.0812679</v>
      </c>
      <c r="F47" s="0" t="n">
        <v>16494630.9788935</v>
      </c>
      <c r="G47" s="0" t="n">
        <v>5237998.3525518</v>
      </c>
      <c r="H47" s="0" t="n">
        <v>16605451.3382641</v>
      </c>
      <c r="I47" s="0" t="n">
        <v>5237997.74300387</v>
      </c>
      <c r="J47" s="0" t="n">
        <v>1181339.65426347</v>
      </c>
      <c r="K47" s="0" t="n">
        <v>1145899.46463556</v>
      </c>
      <c r="L47" s="0" t="n">
        <v>3776348.8830264</v>
      </c>
      <c r="M47" s="0" t="n">
        <v>3560326.10373845</v>
      </c>
      <c r="N47" s="0" t="n">
        <v>3795997.77483892</v>
      </c>
      <c r="O47" s="0" t="n">
        <v>3578796.36151386</v>
      </c>
      <c r="P47" s="0" t="n">
        <v>196889.942377244</v>
      </c>
      <c r="Q47" s="0" t="n">
        <v>190983.244105927</v>
      </c>
    </row>
    <row r="48" customFormat="false" ht="12.8" hidden="false" customHeight="false" outlineLevel="0" collapsed="false">
      <c r="A48" s="0" t="n">
        <v>95</v>
      </c>
      <c r="B48" s="0" t="n">
        <v>22959087.5381955</v>
      </c>
      <c r="C48" s="0" t="n">
        <v>22003424.5745701</v>
      </c>
      <c r="D48" s="0" t="n">
        <v>23078474.7191081</v>
      </c>
      <c r="E48" s="0" t="n">
        <v>22115643.5632587</v>
      </c>
      <c r="F48" s="0" t="n">
        <v>16715775.5406843</v>
      </c>
      <c r="G48" s="0" t="n">
        <v>5287649.03388586</v>
      </c>
      <c r="H48" s="0" t="n">
        <v>16827995.1464965</v>
      </c>
      <c r="I48" s="0" t="n">
        <v>5287648.41676225</v>
      </c>
      <c r="J48" s="0" t="n">
        <v>1249987.2508029</v>
      </c>
      <c r="K48" s="0" t="n">
        <v>1212487.63327882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23114208.9070486</v>
      </c>
      <c r="C49" s="0" t="n">
        <v>22150712.3055638</v>
      </c>
      <c r="D49" s="0" t="n">
        <v>23235640.0676587</v>
      </c>
      <c r="E49" s="0" t="n">
        <v>22264852.6275621</v>
      </c>
      <c r="F49" s="0" t="n">
        <v>16768464.1277624</v>
      </c>
      <c r="G49" s="0" t="n">
        <v>5382248.17780136</v>
      </c>
      <c r="H49" s="0" t="n">
        <v>16882605.0504328</v>
      </c>
      <c r="I49" s="0" t="n">
        <v>5382247.57712931</v>
      </c>
      <c r="J49" s="0" t="n">
        <v>1283246.98561359</v>
      </c>
      <c r="K49" s="0" t="n">
        <v>1244749.57604518</v>
      </c>
      <c r="L49" s="0" t="n">
        <v>3849747.37384882</v>
      </c>
      <c r="M49" s="0" t="n">
        <v>3629860.30676696</v>
      </c>
      <c r="N49" s="0" t="n">
        <v>3869985.0195932</v>
      </c>
      <c r="O49" s="0" t="n">
        <v>3648884.03338506</v>
      </c>
      <c r="P49" s="0" t="n">
        <v>213874.497602265</v>
      </c>
      <c r="Q49" s="0" t="n">
        <v>207458.262674197</v>
      </c>
    </row>
    <row r="50" customFormat="false" ht="12.8" hidden="false" customHeight="false" outlineLevel="0" collapsed="false">
      <c r="A50" s="0" t="n">
        <v>97</v>
      </c>
      <c r="B50" s="0" t="n">
        <v>23227050.9378182</v>
      </c>
      <c r="C50" s="0" t="n">
        <v>22257966.638378</v>
      </c>
      <c r="D50" s="0" t="n">
        <v>23347833.0518026</v>
      </c>
      <c r="E50" s="0" t="n">
        <v>22371496.8484751</v>
      </c>
      <c r="F50" s="0" t="n">
        <v>16839240.7802369</v>
      </c>
      <c r="G50" s="0" t="n">
        <v>5418725.85814107</v>
      </c>
      <c r="H50" s="0" t="n">
        <v>16952771.5940008</v>
      </c>
      <c r="I50" s="0" t="n">
        <v>5418725.25447436</v>
      </c>
      <c r="J50" s="0" t="n">
        <v>1370027.43385127</v>
      </c>
      <c r="K50" s="0" t="n">
        <v>1328926.61083574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23368656.8536044</v>
      </c>
      <c r="C51" s="0" t="n">
        <v>22392070.921242</v>
      </c>
      <c r="D51" s="0" t="n">
        <v>23489843.695288</v>
      </c>
      <c r="E51" s="0" t="n">
        <v>22505981.5700467</v>
      </c>
      <c r="F51" s="0" t="n">
        <v>16915566.2639203</v>
      </c>
      <c r="G51" s="0" t="n">
        <v>5476504.65732168</v>
      </c>
      <c r="H51" s="0" t="n">
        <v>17029477.5170382</v>
      </c>
      <c r="I51" s="0" t="n">
        <v>5476504.05300852</v>
      </c>
      <c r="J51" s="0" t="n">
        <v>1455346.7200204</v>
      </c>
      <c r="K51" s="0" t="n">
        <v>1411686.31841978</v>
      </c>
      <c r="L51" s="0" t="n">
        <v>3891692.66683146</v>
      </c>
      <c r="M51" s="0" t="n">
        <v>3669912.7837021</v>
      </c>
      <c r="N51" s="0" t="n">
        <v>3911889.59037839</v>
      </c>
      <c r="O51" s="0" t="n">
        <v>3688898.23237064</v>
      </c>
      <c r="P51" s="0" t="n">
        <v>242557.786670066</v>
      </c>
      <c r="Q51" s="0" t="n">
        <v>235281.053069964</v>
      </c>
    </row>
    <row r="52" customFormat="false" ht="12.8" hidden="false" customHeight="false" outlineLevel="0" collapsed="false">
      <c r="A52" s="0" t="n">
        <v>99</v>
      </c>
      <c r="B52" s="0" t="n">
        <v>23436655.2758664</v>
      </c>
      <c r="C52" s="0" t="n">
        <v>22457102.3442926</v>
      </c>
      <c r="D52" s="0" t="n">
        <v>23556956.0919406</v>
      </c>
      <c r="E52" s="0" t="n">
        <v>22570179.9070351</v>
      </c>
      <c r="F52" s="0" t="n">
        <v>16928500.175622</v>
      </c>
      <c r="G52" s="0" t="n">
        <v>5528602.16867065</v>
      </c>
      <c r="H52" s="0" t="n">
        <v>17041578.3256515</v>
      </c>
      <c r="I52" s="0" t="n">
        <v>5528601.58138354</v>
      </c>
      <c r="J52" s="0" t="n">
        <v>1536242.95358031</v>
      </c>
      <c r="K52" s="0" t="n">
        <v>1490155.6649729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23651686.0245446</v>
      </c>
      <c r="C53" s="0" t="n">
        <v>22662251.2182535</v>
      </c>
      <c r="D53" s="0" t="n">
        <v>23772636.0908208</v>
      </c>
      <c r="E53" s="0" t="n">
        <v>22775939.0687977</v>
      </c>
      <c r="F53" s="0" t="n">
        <v>17077544.7500656</v>
      </c>
      <c r="G53" s="0" t="n">
        <v>5584706.46818797</v>
      </c>
      <c r="H53" s="0" t="n">
        <v>17191233.1551396</v>
      </c>
      <c r="I53" s="0" t="n">
        <v>5584705.91365812</v>
      </c>
      <c r="J53" s="0" t="n">
        <v>1636254.35414251</v>
      </c>
      <c r="K53" s="0" t="n">
        <v>1587166.72351824</v>
      </c>
      <c r="L53" s="0" t="n">
        <v>3938989.76106407</v>
      </c>
      <c r="M53" s="0" t="n">
        <v>3715123.46057928</v>
      </c>
      <c r="N53" s="0" t="n">
        <v>3959147.18137333</v>
      </c>
      <c r="O53" s="0" t="n">
        <v>3734071.7406237</v>
      </c>
      <c r="P53" s="0" t="n">
        <v>272709.059023752</v>
      </c>
      <c r="Q53" s="0" t="n">
        <v>264527.78725304</v>
      </c>
    </row>
    <row r="54" customFormat="false" ht="12.8" hidden="false" customHeight="false" outlineLevel="0" collapsed="false">
      <c r="A54" s="0" t="n">
        <v>101</v>
      </c>
      <c r="B54" s="0" t="n">
        <v>23902780.6215648</v>
      </c>
      <c r="C54" s="0" t="n">
        <v>22901152.6043884</v>
      </c>
      <c r="D54" s="0" t="n">
        <v>24026696.4017716</v>
      </c>
      <c r="E54" s="0" t="n">
        <v>23017628.2442464</v>
      </c>
      <c r="F54" s="0" t="n">
        <v>17278270.2958863</v>
      </c>
      <c r="G54" s="0" t="n">
        <v>5622882.30850207</v>
      </c>
      <c r="H54" s="0" t="n">
        <v>17394746.5020832</v>
      </c>
      <c r="I54" s="0" t="n">
        <v>5622881.74216321</v>
      </c>
      <c r="J54" s="0" t="n">
        <v>1714372.90586784</v>
      </c>
      <c r="K54" s="0" t="n">
        <v>1662941.7186918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24050299.1435839</v>
      </c>
      <c r="C55" s="0" t="n">
        <v>23041840.5546357</v>
      </c>
      <c r="D55" s="0" t="n">
        <v>24174327.3703861</v>
      </c>
      <c r="E55" s="0" t="n">
        <v>23158421.8889008</v>
      </c>
      <c r="F55" s="0" t="n">
        <v>17369469.6748014</v>
      </c>
      <c r="G55" s="0" t="n">
        <v>5672370.87983436</v>
      </c>
      <c r="H55" s="0" t="n">
        <v>17486051.574165</v>
      </c>
      <c r="I55" s="0" t="n">
        <v>5672370.31473576</v>
      </c>
      <c r="J55" s="0" t="n">
        <v>1793937.46564294</v>
      </c>
      <c r="K55" s="0" t="n">
        <v>1740119.34167365</v>
      </c>
      <c r="L55" s="0" t="n">
        <v>4004830.95919323</v>
      </c>
      <c r="M55" s="0" t="n">
        <v>3777578.25470787</v>
      </c>
      <c r="N55" s="0" t="n">
        <v>4025501.40853101</v>
      </c>
      <c r="O55" s="0" t="n">
        <v>3797009.19544694</v>
      </c>
      <c r="P55" s="0" t="n">
        <v>298989.577607157</v>
      </c>
      <c r="Q55" s="0" t="n">
        <v>290019.890278942</v>
      </c>
    </row>
    <row r="56" customFormat="false" ht="12.8" hidden="false" customHeight="false" outlineLevel="0" collapsed="false">
      <c r="A56" s="0" t="n">
        <v>103</v>
      </c>
      <c r="B56" s="0" t="n">
        <v>24110207.4557107</v>
      </c>
      <c r="C56" s="0" t="n">
        <v>23097982.9727485</v>
      </c>
      <c r="D56" s="0" t="n">
        <v>24234511.038269</v>
      </c>
      <c r="E56" s="0" t="n">
        <v>23214823.1403474</v>
      </c>
      <c r="F56" s="0" t="n">
        <v>17373518.3139884</v>
      </c>
      <c r="G56" s="0" t="n">
        <v>5724464.65876008</v>
      </c>
      <c r="H56" s="0" t="n">
        <v>17490359.046803</v>
      </c>
      <c r="I56" s="0" t="n">
        <v>5724464.09354443</v>
      </c>
      <c r="J56" s="0" t="n">
        <v>1859347.99858951</v>
      </c>
      <c r="K56" s="0" t="n">
        <v>1803567.55863182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24236896.9366471</v>
      </c>
      <c r="C57" s="0" t="n">
        <v>23218682.9098139</v>
      </c>
      <c r="D57" s="0" t="n">
        <v>24362330.9865417</v>
      </c>
      <c r="E57" s="0" t="n">
        <v>23336585.7128276</v>
      </c>
      <c r="F57" s="0" t="n">
        <v>17461430.7437568</v>
      </c>
      <c r="G57" s="0" t="n">
        <v>5757252.16605711</v>
      </c>
      <c r="H57" s="0" t="n">
        <v>17579334.105949</v>
      </c>
      <c r="I57" s="0" t="n">
        <v>5757251.60687861</v>
      </c>
      <c r="J57" s="0" t="n">
        <v>1946464.59980948</v>
      </c>
      <c r="K57" s="0" t="n">
        <v>1888070.66181519</v>
      </c>
      <c r="L57" s="0" t="n">
        <v>4036121.36685559</v>
      </c>
      <c r="M57" s="0" t="n">
        <v>3807581.10740677</v>
      </c>
      <c r="N57" s="0" t="n">
        <v>4057026.11916298</v>
      </c>
      <c r="O57" s="0" t="n">
        <v>3827232.29360125</v>
      </c>
      <c r="P57" s="0" t="n">
        <v>324410.766634913</v>
      </c>
      <c r="Q57" s="0" t="n">
        <v>314678.443635866</v>
      </c>
    </row>
    <row r="58" customFormat="false" ht="12.8" hidden="false" customHeight="false" outlineLevel="0" collapsed="false">
      <c r="A58" s="0" t="n">
        <v>105</v>
      </c>
      <c r="B58" s="0" t="n">
        <v>24433326.3453724</v>
      </c>
      <c r="C58" s="0" t="n">
        <v>23406090.6262993</v>
      </c>
      <c r="D58" s="0" t="n">
        <v>24559331.4224025</v>
      </c>
      <c r="E58" s="0" t="n">
        <v>23524530.1907613</v>
      </c>
      <c r="F58" s="0" t="n">
        <v>17597736.2283833</v>
      </c>
      <c r="G58" s="0" t="n">
        <v>5808354.39791607</v>
      </c>
      <c r="H58" s="0" t="n">
        <v>17716176.352427</v>
      </c>
      <c r="I58" s="0" t="n">
        <v>5808353.83833433</v>
      </c>
      <c r="J58" s="0" t="n">
        <v>2022333.7550491</v>
      </c>
      <c r="K58" s="0" t="n">
        <v>1961663.74239762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24595507.6292407</v>
      </c>
      <c r="C59" s="0" t="n">
        <v>23560813.6976571</v>
      </c>
      <c r="D59" s="0" t="n">
        <v>24722428.1231522</v>
      </c>
      <c r="E59" s="0" t="n">
        <v>23680113.7531102</v>
      </c>
      <c r="F59" s="0" t="n">
        <v>17706416.9196268</v>
      </c>
      <c r="G59" s="0" t="n">
        <v>5854396.77803035</v>
      </c>
      <c r="H59" s="0" t="n">
        <v>17825717.5106593</v>
      </c>
      <c r="I59" s="0" t="n">
        <v>5854396.24245088</v>
      </c>
      <c r="J59" s="0" t="n">
        <v>2048892.92620045</v>
      </c>
      <c r="K59" s="0" t="n">
        <v>1987426.13841443</v>
      </c>
      <c r="L59" s="0" t="n">
        <v>4095764.37434313</v>
      </c>
      <c r="M59" s="0" t="n">
        <v>3864121.54877502</v>
      </c>
      <c r="N59" s="0" t="n">
        <v>4116916.86644475</v>
      </c>
      <c r="O59" s="0" t="n">
        <v>3884005.61102205</v>
      </c>
      <c r="P59" s="0" t="n">
        <v>341482.154366741</v>
      </c>
      <c r="Q59" s="0" t="n">
        <v>331237.689735739</v>
      </c>
    </row>
    <row r="60" customFormat="false" ht="12.8" hidden="false" customHeight="false" outlineLevel="0" collapsed="false">
      <c r="A60" s="0" t="n">
        <v>107</v>
      </c>
      <c r="B60" s="0" t="n">
        <v>24716529.8737318</v>
      </c>
      <c r="C60" s="0" t="n">
        <v>23676606.2843667</v>
      </c>
      <c r="D60" s="0" t="n">
        <v>24843455.5467626</v>
      </c>
      <c r="E60" s="0" t="n">
        <v>23795911.2086142</v>
      </c>
      <c r="F60" s="0" t="n">
        <v>17788840.837584</v>
      </c>
      <c r="G60" s="0" t="n">
        <v>5887765.44678275</v>
      </c>
      <c r="H60" s="0" t="n">
        <v>17908146.2980519</v>
      </c>
      <c r="I60" s="0" t="n">
        <v>5887764.91056234</v>
      </c>
      <c r="J60" s="0" t="n">
        <v>2111829.3232587</v>
      </c>
      <c r="K60" s="0" t="n">
        <v>2048474.44356094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24773920.1090568</v>
      </c>
      <c r="C61" s="0" t="n">
        <v>23731414.6424608</v>
      </c>
      <c r="D61" s="0" t="n">
        <v>24901180.6623842</v>
      </c>
      <c r="E61" s="0" t="n">
        <v>23851034.3505546</v>
      </c>
      <c r="F61" s="0" t="n">
        <v>17793885.2563261</v>
      </c>
      <c r="G61" s="0" t="n">
        <v>5937529.38613469</v>
      </c>
      <c r="H61" s="0" t="n">
        <v>17913505.495325</v>
      </c>
      <c r="I61" s="0" t="n">
        <v>5937528.85522965</v>
      </c>
      <c r="J61" s="0" t="n">
        <v>2180992.7080137</v>
      </c>
      <c r="K61" s="0" t="n">
        <v>2115562.92677329</v>
      </c>
      <c r="L61" s="0" t="n">
        <v>4126079.74817732</v>
      </c>
      <c r="M61" s="0" t="n">
        <v>3893345.48242009</v>
      </c>
      <c r="N61" s="0" t="n">
        <v>4147288.91627907</v>
      </c>
      <c r="O61" s="0" t="n">
        <v>3913282.7904037</v>
      </c>
      <c r="P61" s="0" t="n">
        <v>363498.78466895</v>
      </c>
      <c r="Q61" s="0" t="n">
        <v>352593.821128881</v>
      </c>
    </row>
    <row r="62" customFormat="false" ht="12.8" hidden="false" customHeight="false" outlineLevel="0" collapsed="false">
      <c r="A62" s="0" t="n">
        <v>109</v>
      </c>
      <c r="B62" s="0" t="n">
        <v>24901688.2124394</v>
      </c>
      <c r="C62" s="0" t="n">
        <v>23852908.0714936</v>
      </c>
      <c r="D62" s="0" t="n">
        <v>25029093.3425575</v>
      </c>
      <c r="E62" s="0" t="n">
        <v>23972663.6780704</v>
      </c>
      <c r="F62" s="0" t="n">
        <v>17872410.4408759</v>
      </c>
      <c r="G62" s="0" t="n">
        <v>5980497.63061774</v>
      </c>
      <c r="H62" s="0" t="n">
        <v>17992166.5771855</v>
      </c>
      <c r="I62" s="0" t="n">
        <v>5980497.10088495</v>
      </c>
      <c r="J62" s="0" t="n">
        <v>2253537.4121752</v>
      </c>
      <c r="K62" s="0" t="n">
        <v>2185931.28980995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25050824.6767075</v>
      </c>
      <c r="C63" s="0" t="n">
        <v>23994682.534868</v>
      </c>
      <c r="D63" s="0" t="n">
        <v>25178389.7680067</v>
      </c>
      <c r="E63" s="0" t="n">
        <v>24114588.6646601</v>
      </c>
      <c r="F63" s="0" t="n">
        <v>18004787.9266143</v>
      </c>
      <c r="G63" s="0" t="n">
        <v>5989894.60825366</v>
      </c>
      <c r="H63" s="0" t="n">
        <v>18124694.5941626</v>
      </c>
      <c r="I63" s="0" t="n">
        <v>5989894.07049754</v>
      </c>
      <c r="J63" s="0" t="n">
        <v>2318216.10629585</v>
      </c>
      <c r="K63" s="0" t="n">
        <v>2248669.62310698</v>
      </c>
      <c r="L63" s="0" t="n">
        <v>4171983.91766048</v>
      </c>
      <c r="M63" s="0" t="n">
        <v>3936851.78504041</v>
      </c>
      <c r="N63" s="0" t="n">
        <v>4193243.86975129</v>
      </c>
      <c r="O63" s="0" t="n">
        <v>3956836.83055363</v>
      </c>
      <c r="P63" s="0" t="n">
        <v>386369.351049309</v>
      </c>
      <c r="Q63" s="0" t="n">
        <v>374778.27051783</v>
      </c>
    </row>
    <row r="64" customFormat="false" ht="12.8" hidden="false" customHeight="false" outlineLevel="0" collapsed="false">
      <c r="A64" s="0" t="n">
        <v>111</v>
      </c>
      <c r="B64" s="0" t="n">
        <v>25209818.4249346</v>
      </c>
      <c r="C64" s="0" t="n">
        <v>24144972.3273737</v>
      </c>
      <c r="D64" s="0" t="n">
        <v>25338031.8859908</v>
      </c>
      <c r="E64" s="0" t="n">
        <v>24265487.4127609</v>
      </c>
      <c r="F64" s="0" t="n">
        <v>18097812.4552721</v>
      </c>
      <c r="G64" s="0" t="n">
        <v>6047159.8721016</v>
      </c>
      <c r="H64" s="0" t="n">
        <v>18218328.0783686</v>
      </c>
      <c r="I64" s="0" t="n">
        <v>6047159.33439232</v>
      </c>
      <c r="J64" s="0" t="n">
        <v>2316293.98600648</v>
      </c>
      <c r="K64" s="0" t="n">
        <v>2246805.16642628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25291378.621536</v>
      </c>
      <c r="C65" s="0" t="n">
        <v>24221867.7346549</v>
      </c>
      <c r="D65" s="0" t="n">
        <v>25419869.8379463</v>
      </c>
      <c r="E65" s="0" t="n">
        <v>24342644.1658942</v>
      </c>
      <c r="F65" s="0" t="n">
        <v>18134437.1806506</v>
      </c>
      <c r="G65" s="0" t="n">
        <v>6087430.55400424</v>
      </c>
      <c r="H65" s="0" t="n">
        <v>18255214.1533442</v>
      </c>
      <c r="I65" s="0" t="n">
        <v>6087430.01255002</v>
      </c>
      <c r="J65" s="0" t="n">
        <v>2351757.40705084</v>
      </c>
      <c r="K65" s="0" t="n">
        <v>2281204.68483932</v>
      </c>
      <c r="L65" s="0" t="n">
        <v>4211745.94751637</v>
      </c>
      <c r="M65" s="0" t="n">
        <v>3974588.77047785</v>
      </c>
      <c r="N65" s="0" t="n">
        <v>4233160.20837441</v>
      </c>
      <c r="O65" s="0" t="n">
        <v>3994718.86667574</v>
      </c>
      <c r="P65" s="0" t="n">
        <v>391959.567841807</v>
      </c>
      <c r="Q65" s="0" t="n">
        <v>380200.780806553</v>
      </c>
    </row>
    <row r="66" customFormat="false" ht="12.8" hidden="false" customHeight="false" outlineLevel="0" collapsed="false">
      <c r="A66" s="0" t="n">
        <v>113</v>
      </c>
      <c r="B66" s="0" t="n">
        <v>25463939.3802119</v>
      </c>
      <c r="C66" s="0" t="n">
        <v>24386349.4312654</v>
      </c>
      <c r="D66" s="0" t="n">
        <v>25593334.5803505</v>
      </c>
      <c r="E66" s="0" t="n">
        <v>24507975.6035837</v>
      </c>
      <c r="F66" s="0" t="n">
        <v>18269495.6920562</v>
      </c>
      <c r="G66" s="0" t="n">
        <v>6116853.73920924</v>
      </c>
      <c r="H66" s="0" t="n">
        <v>18391122.4002607</v>
      </c>
      <c r="I66" s="0" t="n">
        <v>6116853.20332294</v>
      </c>
      <c r="J66" s="0" t="n">
        <v>2425257.26765756</v>
      </c>
      <c r="K66" s="0" t="n">
        <v>2352499.54962784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25566491.1349184</v>
      </c>
      <c r="C67" s="0" t="n">
        <v>24483849.6979797</v>
      </c>
      <c r="D67" s="0" t="n">
        <v>25697084.5743202</v>
      </c>
      <c r="E67" s="0" t="n">
        <v>24606602.2178109</v>
      </c>
      <c r="F67" s="0" t="n">
        <v>18320595.4178647</v>
      </c>
      <c r="G67" s="0" t="n">
        <v>6163254.28011499</v>
      </c>
      <c r="H67" s="0" t="n">
        <v>18443348.4386396</v>
      </c>
      <c r="I67" s="0" t="n">
        <v>6163253.77917131</v>
      </c>
      <c r="J67" s="0" t="n">
        <v>2500394.01817801</v>
      </c>
      <c r="K67" s="0" t="n">
        <v>2425382.19763267</v>
      </c>
      <c r="L67" s="0" t="n">
        <v>4259790.62904907</v>
      </c>
      <c r="M67" s="0" t="n">
        <v>4020830.51390208</v>
      </c>
      <c r="N67" s="0" t="n">
        <v>4281555.26022483</v>
      </c>
      <c r="O67" s="0" t="n">
        <v>4041289.95944444</v>
      </c>
      <c r="P67" s="0" t="n">
        <v>416732.336363002</v>
      </c>
      <c r="Q67" s="0" t="n">
        <v>404230.366272112</v>
      </c>
    </row>
    <row r="68" customFormat="false" ht="12.8" hidden="false" customHeight="false" outlineLevel="0" collapsed="false">
      <c r="A68" s="0" t="n">
        <v>115</v>
      </c>
      <c r="B68" s="0" t="n">
        <v>25617402.9462865</v>
      </c>
      <c r="C68" s="0" t="n">
        <v>24532242.5431265</v>
      </c>
      <c r="D68" s="0" t="n">
        <v>25747647.1841522</v>
      </c>
      <c r="E68" s="0" t="n">
        <v>24654666.8138188</v>
      </c>
      <c r="F68" s="0" t="n">
        <v>18378610.1558904</v>
      </c>
      <c r="G68" s="0" t="n">
        <v>6153632.38723601</v>
      </c>
      <c r="H68" s="0" t="n">
        <v>18501034.9329147</v>
      </c>
      <c r="I68" s="0" t="n">
        <v>6153631.88090409</v>
      </c>
      <c r="J68" s="0" t="n">
        <v>2548045.2673313</v>
      </c>
      <c r="K68" s="0" t="n">
        <v>2471603.90931136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25740798.5891814</v>
      </c>
      <c r="C69" s="0" t="n">
        <v>24649919.3598426</v>
      </c>
      <c r="D69" s="0" t="n">
        <v>25870690.2709886</v>
      </c>
      <c r="E69" s="0" t="n">
        <v>24772012.2239754</v>
      </c>
      <c r="F69" s="0" t="n">
        <v>18454537.2903906</v>
      </c>
      <c r="G69" s="0" t="n">
        <v>6195382.06945199</v>
      </c>
      <c r="H69" s="0" t="n">
        <v>18576630.672949</v>
      </c>
      <c r="I69" s="0" t="n">
        <v>6195381.55102642</v>
      </c>
      <c r="J69" s="0" t="n">
        <v>2606271.9206782</v>
      </c>
      <c r="K69" s="0" t="n">
        <v>2528083.76305785</v>
      </c>
      <c r="L69" s="0" t="n">
        <v>4287396.25813997</v>
      </c>
      <c r="M69" s="0" t="n">
        <v>4046957.60866127</v>
      </c>
      <c r="N69" s="0" t="n">
        <v>4309043.9290855</v>
      </c>
      <c r="O69" s="0" t="n">
        <v>4067307.11200016</v>
      </c>
      <c r="P69" s="0" t="n">
        <v>434378.653446367</v>
      </c>
      <c r="Q69" s="0" t="n">
        <v>421347.293842976</v>
      </c>
    </row>
    <row r="70" customFormat="false" ht="12.8" hidden="false" customHeight="false" outlineLevel="0" collapsed="false">
      <c r="A70" s="0" t="n">
        <v>117</v>
      </c>
      <c r="B70" s="0" t="n">
        <v>25884803.9987455</v>
      </c>
      <c r="C70" s="0" t="n">
        <v>24787585.1222098</v>
      </c>
      <c r="D70" s="0" t="n">
        <v>26015207.9945888</v>
      </c>
      <c r="E70" s="0" t="n">
        <v>24910159.6569409</v>
      </c>
      <c r="F70" s="0" t="n">
        <v>18572355.6237794</v>
      </c>
      <c r="G70" s="0" t="n">
        <v>6215229.49843043</v>
      </c>
      <c r="H70" s="0" t="n">
        <v>18694930.6561891</v>
      </c>
      <c r="I70" s="0" t="n">
        <v>6215229.00075184</v>
      </c>
      <c r="J70" s="0" t="n">
        <v>2664622.24002264</v>
      </c>
      <c r="K70" s="0" t="n">
        <v>2584683.57282196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26030310.7561721</v>
      </c>
      <c r="C71" s="0" t="n">
        <v>24925694.5231575</v>
      </c>
      <c r="D71" s="0" t="n">
        <v>26160498.7960081</v>
      </c>
      <c r="E71" s="0" t="n">
        <v>25048065.7466515</v>
      </c>
      <c r="F71" s="0" t="n">
        <v>18665276.0938544</v>
      </c>
      <c r="G71" s="0" t="n">
        <v>6260418.42930307</v>
      </c>
      <c r="H71" s="0" t="n">
        <v>18787647.8151098</v>
      </c>
      <c r="I71" s="0" t="n">
        <v>6260417.93154163</v>
      </c>
      <c r="J71" s="0" t="n">
        <v>2738516.0152928</v>
      </c>
      <c r="K71" s="0" t="n">
        <v>2656360.53483402</v>
      </c>
      <c r="L71" s="0" t="n">
        <v>4335775.59510272</v>
      </c>
      <c r="M71" s="0" t="n">
        <v>4092954.7971734</v>
      </c>
      <c r="N71" s="0" t="n">
        <v>4357472.62054492</v>
      </c>
      <c r="O71" s="0" t="n">
        <v>4113350.6943775</v>
      </c>
      <c r="P71" s="0" t="n">
        <v>456419.335882134</v>
      </c>
      <c r="Q71" s="0" t="n">
        <v>442726.75580567</v>
      </c>
    </row>
    <row r="72" customFormat="false" ht="12.8" hidden="false" customHeight="false" outlineLevel="0" collapsed="false">
      <c r="A72" s="0" t="n">
        <v>119</v>
      </c>
      <c r="B72" s="0" t="n">
        <v>26157803.3130471</v>
      </c>
      <c r="C72" s="0" t="n">
        <v>25046466.1393365</v>
      </c>
      <c r="D72" s="0" t="n">
        <v>26288102.9408038</v>
      </c>
      <c r="E72" s="0" t="n">
        <v>25168942.2559616</v>
      </c>
      <c r="F72" s="0" t="n">
        <v>18793787.5222228</v>
      </c>
      <c r="G72" s="0" t="n">
        <v>6252678.61711366</v>
      </c>
      <c r="H72" s="0" t="n">
        <v>18916264.137137</v>
      </c>
      <c r="I72" s="0" t="n">
        <v>6252678.11882452</v>
      </c>
      <c r="J72" s="0" t="n">
        <v>2854206.04458592</v>
      </c>
      <c r="K72" s="0" t="n">
        <v>2768579.86324835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26210959.3736012</v>
      </c>
      <c r="C73" s="0" t="n">
        <v>25097695.5906168</v>
      </c>
      <c r="D73" s="0" t="n">
        <v>26341210.8586286</v>
      </c>
      <c r="E73" s="0" t="n">
        <v>25220126.4491205</v>
      </c>
      <c r="F73" s="0" t="n">
        <v>18836561.1859377</v>
      </c>
      <c r="G73" s="0" t="n">
        <v>6261134.40467913</v>
      </c>
      <c r="H73" s="0" t="n">
        <v>18958992.5161016</v>
      </c>
      <c r="I73" s="0" t="n">
        <v>6261133.93301892</v>
      </c>
      <c r="J73" s="0" t="n">
        <v>2934770.45890314</v>
      </c>
      <c r="K73" s="0" t="n">
        <v>2846727.34513604</v>
      </c>
      <c r="L73" s="0" t="n">
        <v>4366931.56494887</v>
      </c>
      <c r="M73" s="0" t="n">
        <v>4123198.12207388</v>
      </c>
      <c r="N73" s="0" t="n">
        <v>4388639.16397435</v>
      </c>
      <c r="O73" s="0" t="n">
        <v>4143603.95889318</v>
      </c>
      <c r="P73" s="0" t="n">
        <v>489128.409817189</v>
      </c>
      <c r="Q73" s="0" t="n">
        <v>474454.557522674</v>
      </c>
    </row>
    <row r="74" customFormat="false" ht="12.8" hidden="false" customHeight="false" outlineLevel="0" collapsed="false">
      <c r="A74" s="0" t="n">
        <v>121</v>
      </c>
      <c r="B74" s="0" t="n">
        <v>26298446.2194639</v>
      </c>
      <c r="C74" s="0" t="n">
        <v>25181477.9575426</v>
      </c>
      <c r="D74" s="0" t="n">
        <v>26428793.4047012</v>
      </c>
      <c r="E74" s="0" t="n">
        <v>25303998.7702439</v>
      </c>
      <c r="F74" s="0" t="n">
        <v>18851427.9283205</v>
      </c>
      <c r="G74" s="0" t="n">
        <v>6330050.02922213</v>
      </c>
      <c r="H74" s="0" t="n">
        <v>18973949.2129173</v>
      </c>
      <c r="I74" s="0" t="n">
        <v>6330049.55732665</v>
      </c>
      <c r="J74" s="0" t="n">
        <v>3001592.85617741</v>
      </c>
      <c r="K74" s="0" t="n">
        <v>2911545.07049209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26385526.8491048</v>
      </c>
      <c r="C75" s="0" t="n">
        <v>25264979.0236525</v>
      </c>
      <c r="D75" s="0" t="n">
        <v>26514244.1342387</v>
      </c>
      <c r="E75" s="0" t="n">
        <v>25385967.603689</v>
      </c>
      <c r="F75" s="0" t="n">
        <v>18908310.605447</v>
      </c>
      <c r="G75" s="0" t="n">
        <v>6356668.41820554</v>
      </c>
      <c r="H75" s="0" t="n">
        <v>19029299.6574566</v>
      </c>
      <c r="I75" s="0" t="n">
        <v>6356667.9462324</v>
      </c>
      <c r="J75" s="0" t="n">
        <v>3050601.07056654</v>
      </c>
      <c r="K75" s="0" t="n">
        <v>2959083.03844954</v>
      </c>
      <c r="L75" s="0" t="n">
        <v>4392231.95017324</v>
      </c>
      <c r="M75" s="0" t="n">
        <v>4146639.14902669</v>
      </c>
      <c r="N75" s="0" t="n">
        <v>4413683.82606624</v>
      </c>
      <c r="O75" s="0" t="n">
        <v>4166805.71771562</v>
      </c>
      <c r="P75" s="0" t="n">
        <v>508433.51176109</v>
      </c>
      <c r="Q75" s="0" t="n">
        <v>493180.506408257</v>
      </c>
    </row>
    <row r="76" customFormat="false" ht="12.8" hidden="false" customHeight="false" outlineLevel="0" collapsed="false">
      <c r="A76" s="0" t="n">
        <v>123</v>
      </c>
      <c r="B76" s="0" t="n">
        <v>26437909.2698117</v>
      </c>
      <c r="C76" s="0" t="n">
        <v>25315820.9920491</v>
      </c>
      <c r="D76" s="0" t="n">
        <v>26566154.0064839</v>
      </c>
      <c r="E76" s="0" t="n">
        <v>25436365.5654657</v>
      </c>
      <c r="F76" s="0" t="n">
        <v>18960016.0248423</v>
      </c>
      <c r="G76" s="0" t="n">
        <v>6355804.96720681</v>
      </c>
      <c r="H76" s="0" t="n">
        <v>19080561.0750654</v>
      </c>
      <c r="I76" s="0" t="n">
        <v>6355804.49040035</v>
      </c>
      <c r="J76" s="0" t="n">
        <v>3108058.17381643</v>
      </c>
      <c r="K76" s="0" t="n">
        <v>3014816.42860194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26545662.326292</v>
      </c>
      <c r="C77" s="0" t="n">
        <v>25417885.9395539</v>
      </c>
      <c r="D77" s="0" t="n">
        <v>26672414.9129487</v>
      </c>
      <c r="E77" s="0" t="n">
        <v>25537028.1203414</v>
      </c>
      <c r="F77" s="0" t="n">
        <v>19014130.4007316</v>
      </c>
      <c r="G77" s="0" t="n">
        <v>6403755.53882232</v>
      </c>
      <c r="H77" s="0" t="n">
        <v>19133273.0586706</v>
      </c>
      <c r="I77" s="0" t="n">
        <v>6403755.06167085</v>
      </c>
      <c r="J77" s="0" t="n">
        <v>3158576.7989969</v>
      </c>
      <c r="K77" s="0" t="n">
        <v>3063819.495027</v>
      </c>
      <c r="L77" s="0" t="n">
        <v>4418900.95906753</v>
      </c>
      <c r="M77" s="0" t="n">
        <v>4172148.48075658</v>
      </c>
      <c r="N77" s="0" t="n">
        <v>4440025.45920715</v>
      </c>
      <c r="O77" s="0" t="n">
        <v>4192006.08962657</v>
      </c>
      <c r="P77" s="0" t="n">
        <v>526429.466499484</v>
      </c>
      <c r="Q77" s="0" t="n">
        <v>510636.582504499</v>
      </c>
    </row>
    <row r="78" customFormat="false" ht="12.8" hidden="false" customHeight="false" outlineLevel="0" collapsed="false">
      <c r="A78" s="0" t="n">
        <v>125</v>
      </c>
      <c r="B78" s="0" t="n">
        <v>26652288.3720226</v>
      </c>
      <c r="C78" s="0" t="n">
        <v>25519792.3837447</v>
      </c>
      <c r="D78" s="0" t="n">
        <v>26778863.1066366</v>
      </c>
      <c r="E78" s="0" t="n">
        <v>25638767.3798765</v>
      </c>
      <c r="F78" s="0" t="n">
        <v>19086678.5536113</v>
      </c>
      <c r="G78" s="0" t="n">
        <v>6433113.8301334</v>
      </c>
      <c r="H78" s="0" t="n">
        <v>19205654.0215791</v>
      </c>
      <c r="I78" s="0" t="n">
        <v>6433113.35829742</v>
      </c>
      <c r="J78" s="0" t="n">
        <v>3201682.03633685</v>
      </c>
      <c r="K78" s="0" t="n">
        <v>3105631.57524674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26876214.8571062</v>
      </c>
      <c r="C79" s="0" t="n">
        <v>25732806.0286652</v>
      </c>
      <c r="D79" s="0" t="n">
        <v>27000597.8948774</v>
      </c>
      <c r="E79" s="0" t="n">
        <v>25849720.8521522</v>
      </c>
      <c r="F79" s="0" t="n">
        <v>19209355.2711424</v>
      </c>
      <c r="G79" s="0" t="n">
        <v>6523450.75752281</v>
      </c>
      <c r="H79" s="0" t="n">
        <v>19326270.5665422</v>
      </c>
      <c r="I79" s="0" t="n">
        <v>6523450.28561007</v>
      </c>
      <c r="J79" s="0" t="n">
        <v>3253501.16202188</v>
      </c>
      <c r="K79" s="0" t="n">
        <v>3155896.12716122</v>
      </c>
      <c r="L79" s="0" t="n">
        <v>4474352.89871374</v>
      </c>
      <c r="M79" s="0" t="n">
        <v>4224979.72801664</v>
      </c>
      <c r="N79" s="0" t="n">
        <v>4495082.47734619</v>
      </c>
      <c r="O79" s="0" t="n">
        <v>4244466.17105155</v>
      </c>
      <c r="P79" s="0" t="n">
        <v>542250.193670313</v>
      </c>
      <c r="Q79" s="0" t="n">
        <v>525982.687860203</v>
      </c>
    </row>
    <row r="80" customFormat="false" ht="12.8" hidden="false" customHeight="false" outlineLevel="0" collapsed="false">
      <c r="A80" s="0" t="n">
        <v>127</v>
      </c>
      <c r="B80" s="0" t="n">
        <v>26956737.6562148</v>
      </c>
      <c r="C80" s="0" t="n">
        <v>25808983.0789886</v>
      </c>
      <c r="D80" s="0" t="n">
        <v>27080453.8178701</v>
      </c>
      <c r="E80" s="0" t="n">
        <v>25925271.0394223</v>
      </c>
      <c r="F80" s="0" t="n">
        <v>19220565.3644177</v>
      </c>
      <c r="G80" s="0" t="n">
        <v>6588417.7145709</v>
      </c>
      <c r="H80" s="0" t="n">
        <v>19336853.8085133</v>
      </c>
      <c r="I80" s="0" t="n">
        <v>6588417.23090904</v>
      </c>
      <c r="J80" s="0" t="n">
        <v>3279314.76550225</v>
      </c>
      <c r="K80" s="0" t="n">
        <v>3180935.32253719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27088319.7599927</v>
      </c>
      <c r="C81" s="0" t="n">
        <v>25934511.3401731</v>
      </c>
      <c r="D81" s="0" t="n">
        <v>27211035.3037058</v>
      </c>
      <c r="E81" s="0" t="n">
        <v>26049858.1941131</v>
      </c>
      <c r="F81" s="0" t="n">
        <v>19326038.0566856</v>
      </c>
      <c r="G81" s="0" t="n">
        <v>6608473.28348751</v>
      </c>
      <c r="H81" s="0" t="n">
        <v>19441385.3946365</v>
      </c>
      <c r="I81" s="0" t="n">
        <v>6608472.79947658</v>
      </c>
      <c r="J81" s="0" t="n">
        <v>3319810.51246711</v>
      </c>
      <c r="K81" s="0" t="n">
        <v>3220216.1970931</v>
      </c>
      <c r="L81" s="0" t="n">
        <v>4512133.14321272</v>
      </c>
      <c r="M81" s="0" t="n">
        <v>4261522.71722697</v>
      </c>
      <c r="N81" s="0" t="n">
        <v>4532584.71306024</v>
      </c>
      <c r="O81" s="0" t="n">
        <v>4280748.49466221</v>
      </c>
      <c r="P81" s="0" t="n">
        <v>553301.752077852</v>
      </c>
      <c r="Q81" s="0" t="n">
        <v>536702.699515516</v>
      </c>
    </row>
    <row r="82" customFormat="false" ht="12.8" hidden="false" customHeight="false" outlineLevel="0" collapsed="false">
      <c r="A82" s="0" t="n">
        <v>129</v>
      </c>
      <c r="B82" s="0" t="n">
        <v>27224662.5838607</v>
      </c>
      <c r="C82" s="0" t="n">
        <v>26065185.885429</v>
      </c>
      <c r="D82" s="0" t="n">
        <v>27347434.1971839</v>
      </c>
      <c r="E82" s="0" t="n">
        <v>26180585.2078532</v>
      </c>
      <c r="F82" s="0" t="n">
        <v>19419817.9019553</v>
      </c>
      <c r="G82" s="0" t="n">
        <v>6645367.9834738</v>
      </c>
      <c r="H82" s="0" t="n">
        <v>19535217.7087338</v>
      </c>
      <c r="I82" s="0" t="n">
        <v>6645367.49911942</v>
      </c>
      <c r="J82" s="0" t="n">
        <v>3413833.16383649</v>
      </c>
      <c r="K82" s="0" t="n">
        <v>3311418.1689214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27389417.9170673</v>
      </c>
      <c r="C83" s="0" t="n">
        <v>26223019.0416906</v>
      </c>
      <c r="D83" s="0" t="n">
        <v>27512015.9135479</v>
      </c>
      <c r="E83" s="0" t="n">
        <v>26338255.1633188</v>
      </c>
      <c r="F83" s="0" t="n">
        <v>19551299.7687984</v>
      </c>
      <c r="G83" s="0" t="n">
        <v>6671719.27289219</v>
      </c>
      <c r="H83" s="0" t="n">
        <v>19666536.3748589</v>
      </c>
      <c r="I83" s="0" t="n">
        <v>6671718.78845992</v>
      </c>
      <c r="J83" s="0" t="n">
        <v>3518119.38805501</v>
      </c>
      <c r="K83" s="0" t="n">
        <v>3412575.80641336</v>
      </c>
      <c r="L83" s="0" t="n">
        <v>4563248.10281681</v>
      </c>
      <c r="M83" s="0" t="n">
        <v>4310860.7307555</v>
      </c>
      <c r="N83" s="0" t="n">
        <v>4583680.0392757</v>
      </c>
      <c r="O83" s="0" t="n">
        <v>4330068.70158816</v>
      </c>
      <c r="P83" s="0" t="n">
        <v>586353.231342503</v>
      </c>
      <c r="Q83" s="0" t="n">
        <v>568762.634402227</v>
      </c>
    </row>
    <row r="84" customFormat="false" ht="12.8" hidden="false" customHeight="false" outlineLevel="0" collapsed="false">
      <c r="A84" s="0" t="n">
        <v>131</v>
      </c>
      <c r="B84" s="0" t="n">
        <v>27478424.2464164</v>
      </c>
      <c r="C84" s="0" t="n">
        <v>26307566.9315323</v>
      </c>
      <c r="D84" s="0" t="n">
        <v>27600070.7102014</v>
      </c>
      <c r="E84" s="0" t="n">
        <v>26421908.6130058</v>
      </c>
      <c r="F84" s="0" t="n">
        <v>19597018.6494894</v>
      </c>
      <c r="G84" s="0" t="n">
        <v>6710548.28204293</v>
      </c>
      <c r="H84" s="0" t="n">
        <v>19711360.8153484</v>
      </c>
      <c r="I84" s="0" t="n">
        <v>6710547.79765746</v>
      </c>
      <c r="J84" s="0" t="n">
        <v>3542477.58448433</v>
      </c>
      <c r="K84" s="0" t="n">
        <v>3436203.2569498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27491530.1093333</v>
      </c>
      <c r="C85" s="0" t="n">
        <v>26320267.3082053</v>
      </c>
      <c r="D85" s="0" t="n">
        <v>27611893.6967143</v>
      </c>
      <c r="E85" s="0" t="n">
        <v>26433403.3587843</v>
      </c>
      <c r="F85" s="0" t="n">
        <v>19564643.8419094</v>
      </c>
      <c r="G85" s="0" t="n">
        <v>6755623.46629595</v>
      </c>
      <c r="H85" s="0" t="n">
        <v>19677780.3772226</v>
      </c>
      <c r="I85" s="0" t="n">
        <v>6755622.98156179</v>
      </c>
      <c r="J85" s="0" t="n">
        <v>3599162.34319158</v>
      </c>
      <c r="K85" s="0" t="n">
        <v>3491187.47289583</v>
      </c>
      <c r="L85" s="0" t="n">
        <v>4579695.01958876</v>
      </c>
      <c r="M85" s="0" t="n">
        <v>4326394.58267021</v>
      </c>
      <c r="N85" s="0" t="n">
        <v>4599754.60302476</v>
      </c>
      <c r="O85" s="0" t="n">
        <v>4345252.57877589</v>
      </c>
      <c r="P85" s="0" t="n">
        <v>599860.39053193</v>
      </c>
      <c r="Q85" s="0" t="n">
        <v>581864.578815972</v>
      </c>
    </row>
    <row r="86" customFormat="false" ht="12.8" hidden="false" customHeight="false" outlineLevel="0" collapsed="false">
      <c r="A86" s="0" t="n">
        <v>133</v>
      </c>
      <c r="B86" s="0" t="n">
        <v>27558119.9402543</v>
      </c>
      <c r="C86" s="0" t="n">
        <v>26384781.4346579</v>
      </c>
      <c r="D86" s="0" t="n">
        <v>27675969.8902544</v>
      </c>
      <c r="E86" s="0" t="n">
        <v>26495554.6620496</v>
      </c>
      <c r="F86" s="0" t="n">
        <v>19640416.4817347</v>
      </c>
      <c r="G86" s="0" t="n">
        <v>6744364.95292324</v>
      </c>
      <c r="H86" s="0" t="n">
        <v>19751190.1688471</v>
      </c>
      <c r="I86" s="0" t="n">
        <v>6744364.49320251</v>
      </c>
      <c r="J86" s="0" t="n">
        <v>3703491.71378306</v>
      </c>
      <c r="K86" s="0" t="n">
        <v>3592386.96236956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27623208.6885569</v>
      </c>
      <c r="C87" s="0" t="n">
        <v>26447654.4608077</v>
      </c>
      <c r="D87" s="0" t="n">
        <v>27740336.2616877</v>
      </c>
      <c r="E87" s="0" t="n">
        <v>26557748.6530321</v>
      </c>
      <c r="F87" s="0" t="n">
        <v>19676665.5363698</v>
      </c>
      <c r="G87" s="0" t="n">
        <v>6770988.92443792</v>
      </c>
      <c r="H87" s="0" t="n">
        <v>19786760.188388</v>
      </c>
      <c r="I87" s="0" t="n">
        <v>6770988.46464411</v>
      </c>
      <c r="J87" s="0" t="n">
        <v>3770525.07774983</v>
      </c>
      <c r="K87" s="0" t="n">
        <v>3657409.32541734</v>
      </c>
      <c r="L87" s="0" t="n">
        <v>4602455.89320592</v>
      </c>
      <c r="M87" s="0" t="n">
        <v>4348802.88803484</v>
      </c>
      <c r="N87" s="0" t="n">
        <v>4621976.14005422</v>
      </c>
      <c r="O87" s="0" t="n">
        <v>4367153.90947101</v>
      </c>
      <c r="P87" s="0" t="n">
        <v>628420.846291639</v>
      </c>
      <c r="Q87" s="0" t="n">
        <v>609568.22090289</v>
      </c>
    </row>
    <row r="88" customFormat="false" ht="12.8" hidden="false" customHeight="false" outlineLevel="0" collapsed="false">
      <c r="A88" s="0" t="n">
        <v>135</v>
      </c>
      <c r="B88" s="0" t="n">
        <v>27604815.5237304</v>
      </c>
      <c r="C88" s="0" t="n">
        <v>26431314.4737575</v>
      </c>
      <c r="D88" s="0" t="n">
        <v>27721832.1752422</v>
      </c>
      <c r="E88" s="0" t="n">
        <v>26541304.4002238</v>
      </c>
      <c r="F88" s="0" t="n">
        <v>19721721.7965932</v>
      </c>
      <c r="G88" s="0" t="n">
        <v>6709592.67716428</v>
      </c>
      <c r="H88" s="0" t="n">
        <v>19831712.1828081</v>
      </c>
      <c r="I88" s="0" t="n">
        <v>6709592.21741575</v>
      </c>
      <c r="J88" s="0" t="n">
        <v>3814110.07494682</v>
      </c>
      <c r="K88" s="0" t="n">
        <v>3699686.77269842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27772467.5526092</v>
      </c>
      <c r="C89" s="0" t="n">
        <v>26591405.2833639</v>
      </c>
      <c r="D89" s="0" t="n">
        <v>27889081.2129235</v>
      </c>
      <c r="E89" s="0" t="n">
        <v>26701016.3939933</v>
      </c>
      <c r="F89" s="0" t="n">
        <v>19814959.7348291</v>
      </c>
      <c r="G89" s="0" t="n">
        <v>6776445.54853481</v>
      </c>
      <c r="H89" s="0" t="n">
        <v>19924571.3058023</v>
      </c>
      <c r="I89" s="0" t="n">
        <v>6776445.08819094</v>
      </c>
      <c r="J89" s="0" t="n">
        <v>3881383.300779</v>
      </c>
      <c r="K89" s="0" t="n">
        <v>3764941.80175563</v>
      </c>
      <c r="L89" s="0" t="n">
        <v>4627255.89647239</v>
      </c>
      <c r="M89" s="0" t="n">
        <v>4372875.62226089</v>
      </c>
      <c r="N89" s="0" t="n">
        <v>4646690.49055562</v>
      </c>
      <c r="O89" s="0" t="n">
        <v>4391146.22908643</v>
      </c>
      <c r="P89" s="0" t="n">
        <v>646897.216796501</v>
      </c>
      <c r="Q89" s="0" t="n">
        <v>627490.300292606</v>
      </c>
    </row>
    <row r="90" customFormat="false" ht="12.8" hidden="false" customHeight="false" outlineLevel="0" collapsed="false">
      <c r="A90" s="0" t="n">
        <v>137</v>
      </c>
      <c r="B90" s="0" t="n">
        <v>27819754.4876671</v>
      </c>
      <c r="C90" s="0" t="n">
        <v>26636512.4665427</v>
      </c>
      <c r="D90" s="0" t="n">
        <v>27935953.1302635</v>
      </c>
      <c r="E90" s="0" t="n">
        <v>26745733.2821919</v>
      </c>
      <c r="F90" s="0" t="n">
        <v>19862717.8238092</v>
      </c>
      <c r="G90" s="0" t="n">
        <v>6773794.64273347</v>
      </c>
      <c r="H90" s="0" t="n">
        <v>19971939.1001272</v>
      </c>
      <c r="I90" s="0" t="n">
        <v>6773794.18206466</v>
      </c>
      <c r="J90" s="0" t="n">
        <v>3918951.4998373</v>
      </c>
      <c r="K90" s="0" t="n">
        <v>3801382.95484218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27943914.7216982</v>
      </c>
      <c r="C91" s="0" t="n">
        <v>26755470.5494973</v>
      </c>
      <c r="D91" s="0" t="n">
        <v>28060160.9108657</v>
      </c>
      <c r="E91" s="0" t="n">
        <v>26864736.6146483</v>
      </c>
      <c r="F91" s="0" t="n">
        <v>20001882.9773297</v>
      </c>
      <c r="G91" s="0" t="n">
        <v>6753587.57216764</v>
      </c>
      <c r="H91" s="0" t="n">
        <v>20111149.5045836</v>
      </c>
      <c r="I91" s="0" t="n">
        <v>6753587.11006465</v>
      </c>
      <c r="J91" s="0" t="n">
        <v>4028541.44274477</v>
      </c>
      <c r="K91" s="0" t="n">
        <v>3907685.19946243</v>
      </c>
      <c r="L91" s="0" t="n">
        <v>4654524.91159606</v>
      </c>
      <c r="M91" s="0" t="n">
        <v>4398775.86068631</v>
      </c>
      <c r="N91" s="0" t="n">
        <v>4673898.32740297</v>
      </c>
      <c r="O91" s="0" t="n">
        <v>4416988.34087252</v>
      </c>
      <c r="P91" s="0" t="n">
        <v>671423.573790795</v>
      </c>
      <c r="Q91" s="0" t="n">
        <v>651280.866577071</v>
      </c>
    </row>
    <row r="92" customFormat="false" ht="12.8" hidden="false" customHeight="false" outlineLevel="0" collapsed="false">
      <c r="A92" s="0" t="n">
        <v>139</v>
      </c>
      <c r="B92" s="0" t="n">
        <v>27994561.4019365</v>
      </c>
      <c r="C92" s="0" t="n">
        <v>26804604.3263762</v>
      </c>
      <c r="D92" s="0" t="n">
        <v>28109641.1589498</v>
      </c>
      <c r="E92" s="0" t="n">
        <v>26912773.945839</v>
      </c>
      <c r="F92" s="0" t="n">
        <v>20063224.7333921</v>
      </c>
      <c r="G92" s="0" t="n">
        <v>6741379.59298408</v>
      </c>
      <c r="H92" s="0" t="n">
        <v>20171394.8149116</v>
      </c>
      <c r="I92" s="0" t="n">
        <v>6741379.13092743</v>
      </c>
      <c r="J92" s="0" t="n">
        <v>4108309.89432802</v>
      </c>
      <c r="K92" s="0" t="n">
        <v>3985060.59749818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28212348.3745321</v>
      </c>
      <c r="C93" s="0" t="n">
        <v>27012314.2490709</v>
      </c>
      <c r="D93" s="0" t="n">
        <v>28326858.863188</v>
      </c>
      <c r="E93" s="0" t="n">
        <v>27119948.7524446</v>
      </c>
      <c r="F93" s="0" t="n">
        <v>20214656.2655589</v>
      </c>
      <c r="G93" s="0" t="n">
        <v>6797657.98351203</v>
      </c>
      <c r="H93" s="0" t="n">
        <v>20322291.2313201</v>
      </c>
      <c r="I93" s="0" t="n">
        <v>6797657.52112447</v>
      </c>
      <c r="J93" s="0" t="n">
        <v>4184225.03775279</v>
      </c>
      <c r="K93" s="0" t="n">
        <v>4058698.28662021</v>
      </c>
      <c r="L93" s="0" t="n">
        <v>4697483.55034471</v>
      </c>
      <c r="M93" s="0" t="n">
        <v>4439596.91140402</v>
      </c>
      <c r="N93" s="0" t="n">
        <v>4716567.68214856</v>
      </c>
      <c r="O93" s="0" t="n">
        <v>4457537.42011493</v>
      </c>
      <c r="P93" s="0" t="n">
        <v>697370.839625466</v>
      </c>
      <c r="Q93" s="0" t="n">
        <v>676449.714436702</v>
      </c>
    </row>
    <row r="94" customFormat="false" ht="12.8" hidden="false" customHeight="false" outlineLevel="0" collapsed="false">
      <c r="A94" s="0" t="n">
        <v>141</v>
      </c>
      <c r="B94" s="0" t="n">
        <v>28248784.6797723</v>
      </c>
      <c r="C94" s="0" t="n">
        <v>27048342.6919944</v>
      </c>
      <c r="D94" s="0" t="n">
        <v>28361123.7548534</v>
      </c>
      <c r="E94" s="0" t="n">
        <v>27153936.0628368</v>
      </c>
      <c r="F94" s="0" t="n">
        <v>20272483.0884287</v>
      </c>
      <c r="G94" s="0" t="n">
        <v>6775859.6035657</v>
      </c>
      <c r="H94" s="0" t="n">
        <v>20378076.9290078</v>
      </c>
      <c r="I94" s="0" t="n">
        <v>6775859.13382896</v>
      </c>
      <c r="J94" s="0" t="n">
        <v>4270485.59014535</v>
      </c>
      <c r="K94" s="0" t="n">
        <v>4142371.02244099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28384541.7061503</v>
      </c>
      <c r="C95" s="0" t="n">
        <v>27178181.4826234</v>
      </c>
      <c r="D95" s="0" t="n">
        <v>28495748.3503815</v>
      </c>
      <c r="E95" s="0" t="n">
        <v>27282710.3683914</v>
      </c>
      <c r="F95" s="0" t="n">
        <v>20386270.1885943</v>
      </c>
      <c r="G95" s="0" t="n">
        <v>6791911.29402909</v>
      </c>
      <c r="H95" s="0" t="n">
        <v>20490799.544172</v>
      </c>
      <c r="I95" s="0" t="n">
        <v>6791910.82421938</v>
      </c>
      <c r="J95" s="0" t="n">
        <v>4310852.84420257</v>
      </c>
      <c r="K95" s="0" t="n">
        <v>4181527.25887649</v>
      </c>
      <c r="L95" s="0" t="n">
        <v>4722969.77945387</v>
      </c>
      <c r="M95" s="0" t="n">
        <v>4463264.20397752</v>
      </c>
      <c r="N95" s="0" t="n">
        <v>4741503.26983827</v>
      </c>
      <c r="O95" s="0" t="n">
        <v>4480686.77592502</v>
      </c>
      <c r="P95" s="0" t="n">
        <v>718475.474033762</v>
      </c>
      <c r="Q95" s="0" t="n">
        <v>696921.209812749</v>
      </c>
    </row>
    <row r="96" customFormat="false" ht="12.8" hidden="false" customHeight="false" outlineLevel="0" collapsed="false">
      <c r="A96" s="0" t="n">
        <v>143</v>
      </c>
      <c r="B96" s="0" t="n">
        <v>28401987.3878204</v>
      </c>
      <c r="C96" s="0" t="n">
        <v>27195792.424435</v>
      </c>
      <c r="D96" s="0" t="n">
        <v>28511753.1424004</v>
      </c>
      <c r="E96" s="0" t="n">
        <v>27298966.8744782</v>
      </c>
      <c r="F96" s="0" t="n">
        <v>20446772.4187088</v>
      </c>
      <c r="G96" s="0" t="n">
        <v>6749020.00572622</v>
      </c>
      <c r="H96" s="0" t="n">
        <v>20549947.3304263</v>
      </c>
      <c r="I96" s="0" t="n">
        <v>6749019.54405185</v>
      </c>
      <c r="J96" s="0" t="n">
        <v>4365582.98069465</v>
      </c>
      <c r="K96" s="0" t="n">
        <v>4234615.49127381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28444438.1721413</v>
      </c>
      <c r="C97" s="0" t="n">
        <v>27235986.4640253</v>
      </c>
      <c r="D97" s="0" t="n">
        <v>28553065.4089248</v>
      </c>
      <c r="E97" s="0" t="n">
        <v>27338090.7640238</v>
      </c>
      <c r="F97" s="0" t="n">
        <v>20473095.6835718</v>
      </c>
      <c r="G97" s="0" t="n">
        <v>6762890.78045348</v>
      </c>
      <c r="H97" s="0" t="n">
        <v>20575200.4269823</v>
      </c>
      <c r="I97" s="0" t="n">
        <v>6762890.3370415</v>
      </c>
      <c r="J97" s="0" t="n">
        <v>4395709.96295121</v>
      </c>
      <c r="K97" s="0" t="n">
        <v>4263838.66406268</v>
      </c>
      <c r="L97" s="0" t="n">
        <v>4733855.34265907</v>
      </c>
      <c r="M97" s="0" t="n">
        <v>4474043.62156485</v>
      </c>
      <c r="N97" s="0" t="n">
        <v>4751958.94194958</v>
      </c>
      <c r="O97" s="0" t="n">
        <v>4491062.59529882</v>
      </c>
      <c r="P97" s="0" t="n">
        <v>732618.327158535</v>
      </c>
      <c r="Q97" s="0" t="n">
        <v>710639.777343779</v>
      </c>
    </row>
    <row r="98" customFormat="false" ht="12.8" hidden="false" customHeight="false" outlineLevel="0" collapsed="false">
      <c r="A98" s="0" t="n">
        <v>145</v>
      </c>
      <c r="B98" s="0" t="n">
        <v>28621665.6116797</v>
      </c>
      <c r="C98" s="0" t="n">
        <v>27405964.3792452</v>
      </c>
      <c r="D98" s="0" t="n">
        <v>28729538.3969601</v>
      </c>
      <c r="E98" s="0" t="n">
        <v>27507359.1462141</v>
      </c>
      <c r="F98" s="0" t="n">
        <v>20629098.9890653</v>
      </c>
      <c r="G98" s="0" t="n">
        <v>6776865.39017994</v>
      </c>
      <c r="H98" s="0" t="n">
        <v>20730494.1997575</v>
      </c>
      <c r="I98" s="0" t="n">
        <v>6776864.94645657</v>
      </c>
      <c r="J98" s="0" t="n">
        <v>4503438.01475851</v>
      </c>
      <c r="K98" s="0" t="n">
        <v>4368334.87431576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28798364.2300143</v>
      </c>
      <c r="C99" s="0" t="n">
        <v>27575867.6227914</v>
      </c>
      <c r="D99" s="0" t="n">
        <v>28906048.8741135</v>
      </c>
      <c r="E99" s="0" t="n">
        <v>27677085.7110039</v>
      </c>
      <c r="F99" s="0" t="n">
        <v>20787462.8569881</v>
      </c>
      <c r="G99" s="0" t="n">
        <v>6788404.76580332</v>
      </c>
      <c r="H99" s="0" t="n">
        <v>20888681.3889921</v>
      </c>
      <c r="I99" s="0" t="n">
        <v>6788404.32201183</v>
      </c>
      <c r="J99" s="0" t="n">
        <v>4627374.20968905</v>
      </c>
      <c r="K99" s="0" t="n">
        <v>4488552.98339838</v>
      </c>
      <c r="L99" s="0" t="n">
        <v>4791551.20336396</v>
      </c>
      <c r="M99" s="0" t="n">
        <v>4528754.96608774</v>
      </c>
      <c r="N99" s="0" t="n">
        <v>4809497.67290518</v>
      </c>
      <c r="O99" s="0" t="n">
        <v>4545626.24289813</v>
      </c>
      <c r="P99" s="0" t="n">
        <v>771229.034948175</v>
      </c>
      <c r="Q99" s="0" t="n">
        <v>748092.16389973</v>
      </c>
    </row>
    <row r="100" customFormat="false" ht="12.8" hidden="false" customHeight="false" outlineLevel="0" collapsed="false">
      <c r="A100" s="0" t="n">
        <v>147</v>
      </c>
      <c r="B100" s="0" t="n">
        <v>28896017.6356395</v>
      </c>
      <c r="C100" s="0" t="n">
        <v>27669389.5249166</v>
      </c>
      <c r="D100" s="0" t="n">
        <v>29002825.3096926</v>
      </c>
      <c r="E100" s="0" t="n">
        <v>27769783.2618548</v>
      </c>
      <c r="F100" s="0" t="n">
        <v>20836227.3618055</v>
      </c>
      <c r="G100" s="0" t="n">
        <v>6833162.16311111</v>
      </c>
      <c r="H100" s="0" t="n">
        <v>20936621.5424891</v>
      </c>
      <c r="I100" s="0" t="n">
        <v>6833161.71936574</v>
      </c>
      <c r="J100" s="0" t="n">
        <v>4685669.76450723</v>
      </c>
      <c r="K100" s="0" t="n">
        <v>4545099.67157201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28958595.3532851</v>
      </c>
      <c r="C101" s="0" t="n">
        <v>27730469.6473359</v>
      </c>
      <c r="D101" s="0" t="n">
        <v>29063753.7892828</v>
      </c>
      <c r="E101" s="0" t="n">
        <v>27829313.0965995</v>
      </c>
      <c r="F101" s="0" t="n">
        <v>20904006.5853761</v>
      </c>
      <c r="G101" s="0" t="n">
        <v>6826463.06195985</v>
      </c>
      <c r="H101" s="0" t="n">
        <v>21002850.4787012</v>
      </c>
      <c r="I101" s="0" t="n">
        <v>6826462.61789826</v>
      </c>
      <c r="J101" s="0" t="n">
        <v>4745360.91135036</v>
      </c>
      <c r="K101" s="0" t="n">
        <v>4603000.08400985</v>
      </c>
      <c r="L101" s="0" t="n">
        <v>4820040.03278137</v>
      </c>
      <c r="M101" s="0" t="n">
        <v>4556681.86680585</v>
      </c>
      <c r="N101" s="0" t="n">
        <v>4837565.46704796</v>
      </c>
      <c r="O101" s="0" t="n">
        <v>4573157.34857956</v>
      </c>
      <c r="P101" s="0" t="n">
        <v>790893.48522506</v>
      </c>
      <c r="Q101" s="0" t="n">
        <v>767166.680668308</v>
      </c>
    </row>
    <row r="102" customFormat="false" ht="12.8" hidden="false" customHeight="false" outlineLevel="0" collapsed="false">
      <c r="A102" s="0" t="n">
        <v>149</v>
      </c>
      <c r="B102" s="0" t="n">
        <v>29060062.9581134</v>
      </c>
      <c r="C102" s="0" t="n">
        <v>27827935.2309978</v>
      </c>
      <c r="D102" s="0" t="n">
        <v>29163782.8848606</v>
      </c>
      <c r="E102" s="0" t="n">
        <v>27925430.4936581</v>
      </c>
      <c r="F102" s="0" t="n">
        <v>20963275.2033113</v>
      </c>
      <c r="G102" s="0" t="n">
        <v>6864660.02768652</v>
      </c>
      <c r="H102" s="0" t="n">
        <v>21060770.9103442</v>
      </c>
      <c r="I102" s="0" t="n">
        <v>6864659.58331387</v>
      </c>
      <c r="J102" s="0" t="n">
        <v>4797166.52673823</v>
      </c>
      <c r="K102" s="0" t="n">
        <v>4653251.53093608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29137570.4726841</v>
      </c>
      <c r="C103" s="0" t="n">
        <v>27902237.6550888</v>
      </c>
      <c r="D103" s="0" t="n">
        <v>29240971.403794</v>
      </c>
      <c r="E103" s="0" t="n">
        <v>27999433.0616272</v>
      </c>
      <c r="F103" s="0" t="n">
        <v>21042374.1170734</v>
      </c>
      <c r="G103" s="0" t="n">
        <v>6859863.53801541</v>
      </c>
      <c r="H103" s="0" t="n">
        <v>21139569.9895752</v>
      </c>
      <c r="I103" s="0" t="n">
        <v>6859863.072052</v>
      </c>
      <c r="J103" s="0" t="n">
        <v>4883662.06454163</v>
      </c>
      <c r="K103" s="0" t="n">
        <v>4737152.20260538</v>
      </c>
      <c r="L103" s="0" t="n">
        <v>4850941.12524683</v>
      </c>
      <c r="M103" s="0" t="n">
        <v>4586360.59962356</v>
      </c>
      <c r="N103" s="0" t="n">
        <v>4868174.35335649</v>
      </c>
      <c r="O103" s="0" t="n">
        <v>4602561.53630774</v>
      </c>
      <c r="P103" s="0" t="n">
        <v>813943.677423606</v>
      </c>
      <c r="Q103" s="0" t="n">
        <v>789525.367100897</v>
      </c>
    </row>
    <row r="104" customFormat="false" ht="12.8" hidden="false" customHeight="false" outlineLevel="0" collapsed="false">
      <c r="A104" s="0" t="n">
        <v>151</v>
      </c>
      <c r="B104" s="0" t="n">
        <v>29212777.6781195</v>
      </c>
      <c r="C104" s="0" t="n">
        <v>27974223.6132414</v>
      </c>
      <c r="D104" s="0" t="n">
        <v>29314290.2344998</v>
      </c>
      <c r="E104" s="0" t="n">
        <v>28069643.9202557</v>
      </c>
      <c r="F104" s="0" t="n">
        <v>21089690.9857865</v>
      </c>
      <c r="G104" s="0" t="n">
        <v>6884532.62745488</v>
      </c>
      <c r="H104" s="0" t="n">
        <v>21185111.7884523</v>
      </c>
      <c r="I104" s="0" t="n">
        <v>6884532.1318034</v>
      </c>
      <c r="J104" s="0" t="n">
        <v>4924789.93841568</v>
      </c>
      <c r="K104" s="0" t="n">
        <v>4777046.24026321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29402037.2837454</v>
      </c>
      <c r="C105" s="0" t="n">
        <v>28155440.7545954</v>
      </c>
      <c r="D105" s="0" t="n">
        <v>29503330.3444563</v>
      </c>
      <c r="E105" s="0" t="n">
        <v>28250654.734617</v>
      </c>
      <c r="F105" s="0" t="n">
        <v>21246992.5550321</v>
      </c>
      <c r="G105" s="0" t="n">
        <v>6908448.19956331</v>
      </c>
      <c r="H105" s="0" t="n">
        <v>21342207.0276974</v>
      </c>
      <c r="I105" s="0" t="n">
        <v>6908447.70691961</v>
      </c>
      <c r="J105" s="0" t="n">
        <v>5012174.72368578</v>
      </c>
      <c r="K105" s="0" t="n">
        <v>4861809.4819752</v>
      </c>
      <c r="L105" s="0" t="n">
        <v>4892655.12489968</v>
      </c>
      <c r="M105" s="0" t="n">
        <v>4625470.05481054</v>
      </c>
      <c r="N105" s="0" t="n">
        <v>4909537.03625103</v>
      </c>
      <c r="O105" s="0" t="n">
        <v>4641341.28223247</v>
      </c>
      <c r="P105" s="0" t="n">
        <v>835362.453947629</v>
      </c>
      <c r="Q105" s="0" t="n">
        <v>810301.5803292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17587408.2054956</v>
      </c>
      <c r="C19" s="0" t="n">
        <v>16886757.9850586</v>
      </c>
      <c r="D19" s="0" t="n">
        <v>17659103.1044917</v>
      </c>
      <c r="E19" s="0" t="n">
        <v>16954151.1790023</v>
      </c>
      <c r="F19" s="0" t="n">
        <v>13711986.0194734</v>
      </c>
      <c r="G19" s="0" t="n">
        <v>3174771.96558517</v>
      </c>
      <c r="H19" s="0" t="n">
        <v>13779379.879695</v>
      </c>
      <c r="I19" s="0" t="n">
        <v>3174771.29930734</v>
      </c>
      <c r="J19" s="0" t="n">
        <v>199317.416544857</v>
      </c>
      <c r="K19" s="0" t="n">
        <v>193337.894048511</v>
      </c>
      <c r="L19" s="0" t="n">
        <v>2933789.22924484</v>
      </c>
      <c r="M19" s="0" t="n">
        <v>2774627.31492869</v>
      </c>
      <c r="N19" s="0" t="n">
        <v>2945738.3771072</v>
      </c>
      <c r="O19" s="0" t="n">
        <v>2785859.51257525</v>
      </c>
      <c r="P19" s="0" t="n">
        <v>33219.5694241428</v>
      </c>
      <c r="Q19" s="0" t="n">
        <v>32222.9823414185</v>
      </c>
    </row>
    <row r="20" customFormat="false" ht="12.8" hidden="false" customHeight="false" outlineLevel="0" collapsed="false">
      <c r="A20" s="0" t="n">
        <v>67</v>
      </c>
      <c r="B20" s="0" t="n">
        <v>17967532.3193059</v>
      </c>
      <c r="C20" s="0" t="n">
        <v>17250252.3649994</v>
      </c>
      <c r="D20" s="0" t="n">
        <v>18043229.2177913</v>
      </c>
      <c r="E20" s="0" t="n">
        <v>17321407.4382308</v>
      </c>
      <c r="F20" s="0" t="n">
        <v>13993505.5609278</v>
      </c>
      <c r="G20" s="0" t="n">
        <v>3256746.80407156</v>
      </c>
      <c r="H20" s="0" t="n">
        <v>14064661.3174633</v>
      </c>
      <c r="I20" s="0" t="n">
        <v>3256746.1207675</v>
      </c>
      <c r="J20" s="0" t="n">
        <v>190293.636483069</v>
      </c>
      <c r="K20" s="0" t="n">
        <v>184584.827388577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17745952.1035372</v>
      </c>
      <c r="C21" s="0" t="n">
        <v>17036666.4147075</v>
      </c>
      <c r="D21" s="0" t="n">
        <v>17821958.9706619</v>
      </c>
      <c r="E21" s="0" t="n">
        <v>17108112.8586655</v>
      </c>
      <c r="F21" s="0" t="n">
        <v>13815143.3624417</v>
      </c>
      <c r="G21" s="0" t="n">
        <v>3221523.05226582</v>
      </c>
      <c r="H21" s="0" t="n">
        <v>13886590.4773284</v>
      </c>
      <c r="I21" s="0" t="n">
        <v>3221522.3813371</v>
      </c>
      <c r="J21" s="0" t="n">
        <v>206751.564035903</v>
      </c>
      <c r="K21" s="0" t="n">
        <v>200549.017114826</v>
      </c>
      <c r="L21" s="0" t="n">
        <v>2960237.73079413</v>
      </c>
      <c r="M21" s="0" t="n">
        <v>2798990.04489803</v>
      </c>
      <c r="N21" s="0" t="n">
        <v>2972905.54000652</v>
      </c>
      <c r="O21" s="0" t="n">
        <v>2810897.78404599</v>
      </c>
      <c r="P21" s="0" t="n">
        <v>34458.5940059838</v>
      </c>
      <c r="Q21" s="0" t="n">
        <v>33424.8361858043</v>
      </c>
    </row>
    <row r="22" customFormat="false" ht="12.8" hidden="false" customHeight="false" outlineLevel="0" collapsed="false">
      <c r="A22" s="0" t="n">
        <v>69</v>
      </c>
      <c r="B22" s="0" t="n">
        <v>18128167.9673593</v>
      </c>
      <c r="C22" s="0" t="n">
        <v>17403368.1707896</v>
      </c>
      <c r="D22" s="0" t="n">
        <v>18206136.0524881</v>
      </c>
      <c r="E22" s="0" t="n">
        <v>17476658.1596134</v>
      </c>
      <c r="F22" s="0" t="n">
        <v>14094358.9746662</v>
      </c>
      <c r="G22" s="0" t="n">
        <v>3309009.19612343</v>
      </c>
      <c r="H22" s="0" t="n">
        <v>14167649.6379118</v>
      </c>
      <c r="I22" s="0" t="n">
        <v>3309008.52170154</v>
      </c>
      <c r="J22" s="0" t="n">
        <v>231319.776134705</v>
      </c>
      <c r="K22" s="0" t="n">
        <v>224380.182850664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18536119.5012522</v>
      </c>
      <c r="C23" s="0" t="n">
        <v>17793428.9393674</v>
      </c>
      <c r="D23" s="0" t="n">
        <v>18616104.1743679</v>
      </c>
      <c r="E23" s="0" t="n">
        <v>17868614.5207392</v>
      </c>
      <c r="F23" s="0" t="n">
        <v>14319582.4257025</v>
      </c>
      <c r="G23" s="0" t="n">
        <v>3473846.51366496</v>
      </c>
      <c r="H23" s="0" t="n">
        <v>14394768.6962383</v>
      </c>
      <c r="I23" s="0" t="n">
        <v>3473845.82450094</v>
      </c>
      <c r="J23" s="0" t="n">
        <v>248561.428928663</v>
      </c>
      <c r="K23" s="0" t="n">
        <v>241104.586060803</v>
      </c>
      <c r="L23" s="0" t="n">
        <v>3091200.82947974</v>
      </c>
      <c r="M23" s="0" t="n">
        <v>2917221.40029106</v>
      </c>
      <c r="N23" s="0" t="n">
        <v>3104531.60631872</v>
      </c>
      <c r="O23" s="0" t="n">
        <v>2929752.32898132</v>
      </c>
      <c r="P23" s="0" t="n">
        <v>41426.9048214439</v>
      </c>
      <c r="Q23" s="0" t="n">
        <v>40184.0976768006</v>
      </c>
    </row>
    <row r="24" customFormat="false" ht="12.8" hidden="false" customHeight="false" outlineLevel="0" collapsed="false">
      <c r="A24" s="0" t="n">
        <v>71</v>
      </c>
      <c r="B24" s="0" t="n">
        <v>19507422.7410794</v>
      </c>
      <c r="C24" s="0" t="n">
        <v>18723924.3809326</v>
      </c>
      <c r="D24" s="0" t="n">
        <v>19592899.9212211</v>
      </c>
      <c r="E24" s="0" t="n">
        <v>18804272.9192954</v>
      </c>
      <c r="F24" s="0" t="n">
        <v>15011124.5443761</v>
      </c>
      <c r="G24" s="0" t="n">
        <v>3712799.83655655</v>
      </c>
      <c r="H24" s="0" t="n">
        <v>15091473.7787896</v>
      </c>
      <c r="I24" s="0" t="n">
        <v>3712799.14050573</v>
      </c>
      <c r="J24" s="0" t="n">
        <v>291251.665928826</v>
      </c>
      <c r="K24" s="0" t="n">
        <v>282514.115950961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19714985.3370722</v>
      </c>
      <c r="C25" s="0" t="n">
        <v>18922048.9951193</v>
      </c>
      <c r="D25" s="0" t="n">
        <v>19802214.2079579</v>
      </c>
      <c r="E25" s="0" t="n">
        <v>19004044.1227007</v>
      </c>
      <c r="F25" s="0" t="n">
        <v>15103258.11269</v>
      </c>
      <c r="G25" s="0" t="n">
        <v>3818790.88242933</v>
      </c>
      <c r="H25" s="0" t="n">
        <v>15185253.9574987</v>
      </c>
      <c r="I25" s="0" t="n">
        <v>3818790.16520196</v>
      </c>
      <c r="J25" s="0" t="n">
        <v>321953.353651725</v>
      </c>
      <c r="K25" s="0" t="n">
        <v>312294.753042173</v>
      </c>
      <c r="L25" s="0" t="n">
        <v>3287224.43771644</v>
      </c>
      <c r="M25" s="0" t="n">
        <v>3101589.45311167</v>
      </c>
      <c r="N25" s="0" t="n">
        <v>3301762.58090463</v>
      </c>
      <c r="O25" s="0" t="n">
        <v>3115255.30624685</v>
      </c>
      <c r="P25" s="0" t="n">
        <v>53658.8922752874</v>
      </c>
      <c r="Q25" s="0" t="n">
        <v>52049.1255070288</v>
      </c>
    </row>
    <row r="26" customFormat="false" ht="12.8" hidden="false" customHeight="false" outlineLevel="0" collapsed="false">
      <c r="A26" s="0" t="n">
        <v>73</v>
      </c>
      <c r="B26" s="0" t="n">
        <v>19295756.4961427</v>
      </c>
      <c r="C26" s="0" t="n">
        <v>18517686.8002777</v>
      </c>
      <c r="D26" s="0" t="n">
        <v>19381797.1571013</v>
      </c>
      <c r="E26" s="0" t="n">
        <v>18598565.0107204</v>
      </c>
      <c r="F26" s="0" t="n">
        <v>14747110.9126222</v>
      </c>
      <c r="G26" s="0" t="n">
        <v>3770575.88765552</v>
      </c>
      <c r="H26" s="0" t="n">
        <v>14827989.8240772</v>
      </c>
      <c r="I26" s="0" t="n">
        <v>3770575.18664322</v>
      </c>
      <c r="J26" s="0" t="n">
        <v>339357.28430019</v>
      </c>
      <c r="K26" s="0" t="n">
        <v>329176.565771185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19269638.7491254</v>
      </c>
      <c r="C27" s="0" t="n">
        <v>18490783.0370269</v>
      </c>
      <c r="D27" s="0" t="n">
        <v>19356504.3758925</v>
      </c>
      <c r="E27" s="0" t="n">
        <v>18572436.7155238</v>
      </c>
      <c r="F27" s="0" t="n">
        <v>14622540.9325451</v>
      </c>
      <c r="G27" s="0" t="n">
        <v>3868242.10448179</v>
      </c>
      <c r="H27" s="0" t="n">
        <v>14704195.295383</v>
      </c>
      <c r="I27" s="0" t="n">
        <v>3868241.42014077</v>
      </c>
      <c r="J27" s="0" t="n">
        <v>351155.801171309</v>
      </c>
      <c r="K27" s="0" t="n">
        <v>340621.12713617</v>
      </c>
      <c r="L27" s="0" t="n">
        <v>3212534.11509332</v>
      </c>
      <c r="M27" s="0" t="n">
        <v>3030429.91595954</v>
      </c>
      <c r="N27" s="0" t="n">
        <v>3227011.71766369</v>
      </c>
      <c r="O27" s="0" t="n">
        <v>3044038.86096707</v>
      </c>
      <c r="P27" s="0" t="n">
        <v>58525.9668618849</v>
      </c>
      <c r="Q27" s="0" t="n">
        <v>56770.1878560283</v>
      </c>
    </row>
    <row r="28" customFormat="false" ht="12.8" hidden="false" customHeight="false" outlineLevel="0" collapsed="false">
      <c r="A28" s="0" t="n">
        <v>75</v>
      </c>
      <c r="B28" s="0" t="n">
        <v>19696402.4411653</v>
      </c>
      <c r="C28" s="0" t="n">
        <v>18898412.2319865</v>
      </c>
      <c r="D28" s="0" t="n">
        <v>19784822.2027228</v>
      </c>
      <c r="E28" s="0" t="n">
        <v>18981526.7972674</v>
      </c>
      <c r="F28" s="0" t="n">
        <v>14855755.0209019</v>
      </c>
      <c r="G28" s="0" t="n">
        <v>4042657.21108467</v>
      </c>
      <c r="H28" s="0" t="n">
        <v>14938870.2742611</v>
      </c>
      <c r="I28" s="0" t="n">
        <v>4042656.52300628</v>
      </c>
      <c r="J28" s="0" t="n">
        <v>384949.890607908</v>
      </c>
      <c r="K28" s="0" t="n">
        <v>373401.39388967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20044700.4562828</v>
      </c>
      <c r="C29" s="0" t="n">
        <v>19231343.7627664</v>
      </c>
      <c r="D29" s="0" t="n">
        <v>20136274.0380255</v>
      </c>
      <c r="E29" s="0" t="n">
        <v>19317422.9187563</v>
      </c>
      <c r="F29" s="0" t="n">
        <v>15094035.5970328</v>
      </c>
      <c r="G29" s="0" t="n">
        <v>4137308.16573364</v>
      </c>
      <c r="H29" s="0" t="n">
        <v>15180115.4551371</v>
      </c>
      <c r="I29" s="0" t="n">
        <v>4137307.46361926</v>
      </c>
      <c r="J29" s="0" t="n">
        <v>425396.450005449</v>
      </c>
      <c r="K29" s="0" t="n">
        <v>412634.556505285</v>
      </c>
      <c r="L29" s="0" t="n">
        <v>3341212.26933732</v>
      </c>
      <c r="M29" s="0" t="n">
        <v>3151303.35771674</v>
      </c>
      <c r="N29" s="0" t="n">
        <v>3356474.53103766</v>
      </c>
      <c r="O29" s="0" t="n">
        <v>3165649.88228963</v>
      </c>
      <c r="P29" s="0" t="n">
        <v>70899.4083342414</v>
      </c>
      <c r="Q29" s="0" t="n">
        <v>68772.4260842142</v>
      </c>
    </row>
    <row r="30" customFormat="false" ht="12.8" hidden="false" customHeight="false" outlineLevel="0" collapsed="false">
      <c r="A30" s="0" t="n">
        <v>77</v>
      </c>
      <c r="B30" s="0" t="n">
        <v>20460329.1316222</v>
      </c>
      <c r="C30" s="0" t="n">
        <v>19627611.0548116</v>
      </c>
      <c r="D30" s="0" t="n">
        <v>20556997.6922347</v>
      </c>
      <c r="E30" s="0" t="n">
        <v>19718479.490854</v>
      </c>
      <c r="F30" s="0" t="n">
        <v>15363330.0959224</v>
      </c>
      <c r="G30" s="0" t="n">
        <v>4264280.95888923</v>
      </c>
      <c r="H30" s="0" t="n">
        <v>15454199.2416701</v>
      </c>
      <c r="I30" s="0" t="n">
        <v>4264280.24918384</v>
      </c>
      <c r="J30" s="0" t="n">
        <v>434349.159878121</v>
      </c>
      <c r="K30" s="0" t="n">
        <v>421318.685081777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20865106.1871093</v>
      </c>
      <c r="C31" s="0" t="n">
        <v>20013813.7268447</v>
      </c>
      <c r="D31" s="0" t="n">
        <v>20964363.5206298</v>
      </c>
      <c r="E31" s="0" t="n">
        <v>20107115.6092704</v>
      </c>
      <c r="F31" s="0" t="n">
        <v>15646078.5864078</v>
      </c>
      <c r="G31" s="0" t="n">
        <v>4367735.14043694</v>
      </c>
      <c r="H31" s="0" t="n">
        <v>15739381.1860059</v>
      </c>
      <c r="I31" s="0" t="n">
        <v>4367734.42326454</v>
      </c>
      <c r="J31" s="0" t="n">
        <v>467282.021057649</v>
      </c>
      <c r="K31" s="0" t="n">
        <v>453263.560425919</v>
      </c>
      <c r="L31" s="0" t="n">
        <v>3478784.67019743</v>
      </c>
      <c r="M31" s="0" t="n">
        <v>3280718.18544583</v>
      </c>
      <c r="N31" s="0" t="n">
        <v>3495327.55715235</v>
      </c>
      <c r="O31" s="0" t="n">
        <v>3296268.79596054</v>
      </c>
      <c r="P31" s="0" t="n">
        <v>77880.3368429414</v>
      </c>
      <c r="Q31" s="0" t="n">
        <v>75543.9267376532</v>
      </c>
    </row>
    <row r="32" customFormat="false" ht="12.8" hidden="false" customHeight="false" outlineLevel="0" collapsed="false">
      <c r="A32" s="0" t="n">
        <v>79</v>
      </c>
      <c r="B32" s="0" t="n">
        <v>21149073.5608373</v>
      </c>
      <c r="C32" s="0" t="n">
        <v>20285077.8288708</v>
      </c>
      <c r="D32" s="0" t="n">
        <v>21250760.6463314</v>
      </c>
      <c r="E32" s="0" t="n">
        <v>20380663.6780323</v>
      </c>
      <c r="F32" s="0" t="n">
        <v>15828031.6039688</v>
      </c>
      <c r="G32" s="0" t="n">
        <v>4457046.22490205</v>
      </c>
      <c r="H32" s="0" t="n">
        <v>15923618.178025</v>
      </c>
      <c r="I32" s="0" t="n">
        <v>4457045.50000734</v>
      </c>
      <c r="J32" s="0" t="n">
        <v>500060.720056269</v>
      </c>
      <c r="K32" s="0" t="n">
        <v>485058.898454581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21392708.4979329</v>
      </c>
      <c r="C33" s="0" t="n">
        <v>20516629.160612</v>
      </c>
      <c r="D33" s="0" t="n">
        <v>21495563.6804261</v>
      </c>
      <c r="E33" s="0" t="n">
        <v>20613313.021009</v>
      </c>
      <c r="F33" s="0" t="n">
        <v>15922032.4419192</v>
      </c>
      <c r="G33" s="0" t="n">
        <v>4594596.71869285</v>
      </c>
      <c r="H33" s="0" t="n">
        <v>16018717.0279686</v>
      </c>
      <c r="I33" s="0" t="n">
        <v>4594595.99304033</v>
      </c>
      <c r="J33" s="0" t="n">
        <v>523662.348238636</v>
      </c>
      <c r="K33" s="0" t="n">
        <v>507952.477791477</v>
      </c>
      <c r="L33" s="0" t="n">
        <v>3567367.08522471</v>
      </c>
      <c r="M33" s="0" t="n">
        <v>3363779.44457796</v>
      </c>
      <c r="N33" s="0" t="n">
        <v>3584509.61366388</v>
      </c>
      <c r="O33" s="0" t="n">
        <v>3379893.72344034</v>
      </c>
      <c r="P33" s="0" t="n">
        <v>87277.0580397726</v>
      </c>
      <c r="Q33" s="0" t="n">
        <v>84658.7462985794</v>
      </c>
    </row>
    <row r="34" customFormat="false" ht="12.8" hidden="false" customHeight="false" outlineLevel="0" collapsed="false">
      <c r="A34" s="0" t="n">
        <v>81</v>
      </c>
      <c r="B34" s="0" t="n">
        <v>21585642.9153543</v>
      </c>
      <c r="C34" s="0" t="n">
        <v>20699689.1191165</v>
      </c>
      <c r="D34" s="0" t="n">
        <v>21690409.711947</v>
      </c>
      <c r="E34" s="0" t="n">
        <v>20798169.8967072</v>
      </c>
      <c r="F34" s="0" t="n">
        <v>16014879.5826507</v>
      </c>
      <c r="G34" s="0" t="n">
        <v>4684809.53646574</v>
      </c>
      <c r="H34" s="0" t="n">
        <v>16113361.0897902</v>
      </c>
      <c r="I34" s="0" t="n">
        <v>4684808.80691703</v>
      </c>
      <c r="J34" s="0" t="n">
        <v>535776.067136402</v>
      </c>
      <c r="K34" s="0" t="n">
        <v>519702.78512231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21718749.5127717</v>
      </c>
      <c r="C35" s="0" t="n">
        <v>20826160.0476823</v>
      </c>
      <c r="D35" s="0" t="n">
        <v>21824288.6023653</v>
      </c>
      <c r="E35" s="0" t="n">
        <v>20925366.7806524</v>
      </c>
      <c r="F35" s="0" t="n">
        <v>16074632.7611474</v>
      </c>
      <c r="G35" s="0" t="n">
        <v>4751527.28653488</v>
      </c>
      <c r="H35" s="0" t="n">
        <v>16173840.2263614</v>
      </c>
      <c r="I35" s="0" t="n">
        <v>4751526.554291</v>
      </c>
      <c r="J35" s="0" t="n">
        <v>541885.361305523</v>
      </c>
      <c r="K35" s="0" t="n">
        <v>525628.800466357</v>
      </c>
      <c r="L35" s="0" t="n">
        <v>3621805.49375293</v>
      </c>
      <c r="M35" s="0" t="n">
        <v>3414660.6904122</v>
      </c>
      <c r="N35" s="0" t="n">
        <v>3639395.34002423</v>
      </c>
      <c r="O35" s="0" t="n">
        <v>3431195.45081031</v>
      </c>
      <c r="P35" s="0" t="n">
        <v>90314.2268842537</v>
      </c>
      <c r="Q35" s="0" t="n">
        <v>87604.8000777261</v>
      </c>
    </row>
    <row r="36" customFormat="false" ht="12.8" hidden="false" customHeight="false" outlineLevel="0" collapsed="false">
      <c r="A36" s="0" t="n">
        <v>83</v>
      </c>
      <c r="B36" s="0" t="n">
        <v>21770138.2270838</v>
      </c>
      <c r="C36" s="0" t="n">
        <v>20874651.0365791</v>
      </c>
      <c r="D36" s="0" t="n">
        <v>21876881.3404755</v>
      </c>
      <c r="E36" s="0" t="n">
        <v>20974989.551671</v>
      </c>
      <c r="F36" s="0" t="n">
        <v>16053868.4038699</v>
      </c>
      <c r="G36" s="0" t="n">
        <v>4820782.63270919</v>
      </c>
      <c r="H36" s="0" t="n">
        <v>16154207.6601321</v>
      </c>
      <c r="I36" s="0" t="n">
        <v>4820781.89153892</v>
      </c>
      <c r="J36" s="0" t="n">
        <v>572313.917051521</v>
      </c>
      <c r="K36" s="0" t="n">
        <v>555144.499539975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21836554.6488789</v>
      </c>
      <c r="C37" s="0" t="n">
        <v>20937326.3424853</v>
      </c>
      <c r="D37" s="0" t="n">
        <v>21944164.2719577</v>
      </c>
      <c r="E37" s="0" t="n">
        <v>21038478.0273875</v>
      </c>
      <c r="F37" s="0" t="n">
        <v>16095003.2150073</v>
      </c>
      <c r="G37" s="0" t="n">
        <v>4842323.12747797</v>
      </c>
      <c r="H37" s="0" t="n">
        <v>16196155.6444592</v>
      </c>
      <c r="I37" s="0" t="n">
        <v>4842322.38292828</v>
      </c>
      <c r="J37" s="0" t="n">
        <v>601384.840665785</v>
      </c>
      <c r="K37" s="0" t="n">
        <v>583343.295445811</v>
      </c>
      <c r="L37" s="0" t="n">
        <v>3641323.27778908</v>
      </c>
      <c r="M37" s="0" t="n">
        <v>3432638.12477111</v>
      </c>
      <c r="N37" s="0" t="n">
        <v>3659257.97369373</v>
      </c>
      <c r="O37" s="0" t="n">
        <v>3449497.04543829</v>
      </c>
      <c r="P37" s="0" t="n">
        <v>100230.806777631</v>
      </c>
      <c r="Q37" s="0" t="n">
        <v>97223.8825743019</v>
      </c>
    </row>
    <row r="38" customFormat="false" ht="12.8" hidden="false" customHeight="false" outlineLevel="0" collapsed="false">
      <c r="A38" s="0" t="n">
        <v>85</v>
      </c>
      <c r="B38" s="0" t="n">
        <v>21973490.0160434</v>
      </c>
      <c r="C38" s="0" t="n">
        <v>21067148.406636</v>
      </c>
      <c r="D38" s="0" t="n">
        <v>22082141.9557661</v>
      </c>
      <c r="E38" s="0" t="n">
        <v>21169279.8653003</v>
      </c>
      <c r="F38" s="0" t="n">
        <v>16178483.3477687</v>
      </c>
      <c r="G38" s="0" t="n">
        <v>4888665.05886728</v>
      </c>
      <c r="H38" s="0" t="n">
        <v>16280615.5561536</v>
      </c>
      <c r="I38" s="0" t="n">
        <v>4888664.30914664</v>
      </c>
      <c r="J38" s="0" t="n">
        <v>621158.573089555</v>
      </c>
      <c r="K38" s="0" t="n">
        <v>602523.815896868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22239615.4264822</v>
      </c>
      <c r="C39" s="0" t="n">
        <v>21319894.7720379</v>
      </c>
      <c r="D39" s="0" t="n">
        <v>22351348.5617223</v>
      </c>
      <c r="E39" s="0" t="n">
        <v>21424922.5472175</v>
      </c>
      <c r="F39" s="0" t="n">
        <v>16361879.0129443</v>
      </c>
      <c r="G39" s="0" t="n">
        <v>4958015.75909362</v>
      </c>
      <c r="H39" s="0" t="n">
        <v>16466907.5255978</v>
      </c>
      <c r="I39" s="0" t="n">
        <v>4958015.02161967</v>
      </c>
      <c r="J39" s="0" t="n">
        <v>642089.216639084</v>
      </c>
      <c r="K39" s="0" t="n">
        <v>622826.540139912</v>
      </c>
      <c r="L39" s="0" t="n">
        <v>3708113.11916868</v>
      </c>
      <c r="M39" s="0" t="n">
        <v>3495016.20165242</v>
      </c>
      <c r="N39" s="0" t="n">
        <v>3726735.06512249</v>
      </c>
      <c r="O39" s="0" t="n">
        <v>3512521.14009224</v>
      </c>
      <c r="P39" s="0" t="n">
        <v>107014.869439847</v>
      </c>
      <c r="Q39" s="0" t="n">
        <v>103804.423356652</v>
      </c>
    </row>
    <row r="40" customFormat="false" ht="12.8" hidden="false" customHeight="false" outlineLevel="0" collapsed="false">
      <c r="A40" s="0" t="n">
        <v>87</v>
      </c>
      <c r="B40" s="0" t="n">
        <v>22536782.5480846</v>
      </c>
      <c r="C40" s="0" t="n">
        <v>21603213.9300978</v>
      </c>
      <c r="D40" s="0" t="n">
        <v>22652634.3278704</v>
      </c>
      <c r="E40" s="0" t="n">
        <v>21712113.2217871</v>
      </c>
      <c r="F40" s="0" t="n">
        <v>16581373.149799</v>
      </c>
      <c r="G40" s="0" t="n">
        <v>5021840.78029876</v>
      </c>
      <c r="H40" s="0" t="n">
        <v>16690273.17987</v>
      </c>
      <c r="I40" s="0" t="n">
        <v>5021840.04191702</v>
      </c>
      <c r="J40" s="0" t="n">
        <v>660000.167385585</v>
      </c>
      <c r="K40" s="0" t="n">
        <v>640200.162364017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22670223.8321478</v>
      </c>
      <c r="C41" s="0" t="n">
        <v>21730004.7554486</v>
      </c>
      <c r="D41" s="0" t="n">
        <v>22787375.6982827</v>
      </c>
      <c r="E41" s="0" t="n">
        <v>21840126.1256261</v>
      </c>
      <c r="F41" s="0" t="n">
        <v>16642578.8039227</v>
      </c>
      <c r="G41" s="0" t="n">
        <v>5087425.95152587</v>
      </c>
      <c r="H41" s="0" t="n">
        <v>16752700.9100848</v>
      </c>
      <c r="I41" s="0" t="n">
        <v>5087425.21554124</v>
      </c>
      <c r="J41" s="0" t="n">
        <v>717514.563209781</v>
      </c>
      <c r="K41" s="0" t="n">
        <v>695989.126313488</v>
      </c>
      <c r="L41" s="0" t="n">
        <v>3780097.40195691</v>
      </c>
      <c r="M41" s="0" t="n">
        <v>3562976.92302668</v>
      </c>
      <c r="N41" s="0" t="n">
        <v>3799622.46759122</v>
      </c>
      <c r="O41" s="0" t="n">
        <v>3581331.09239137</v>
      </c>
      <c r="P41" s="0" t="n">
        <v>119585.760534964</v>
      </c>
      <c r="Q41" s="0" t="n">
        <v>115998.187718915</v>
      </c>
    </row>
    <row r="42" customFormat="false" ht="12.8" hidden="false" customHeight="false" outlineLevel="0" collapsed="false">
      <c r="A42" s="0" t="n">
        <v>89</v>
      </c>
      <c r="B42" s="0" t="n">
        <v>22811729.8418161</v>
      </c>
      <c r="C42" s="0" t="n">
        <v>21864368.4960445</v>
      </c>
      <c r="D42" s="0" t="n">
        <v>22929822.8497016</v>
      </c>
      <c r="E42" s="0" t="n">
        <v>21975374.5367441</v>
      </c>
      <c r="F42" s="0" t="n">
        <v>16704911.3005668</v>
      </c>
      <c r="G42" s="0" t="n">
        <v>5159457.19547765</v>
      </c>
      <c r="H42" s="0" t="n">
        <v>16815918.0791289</v>
      </c>
      <c r="I42" s="0" t="n">
        <v>5159456.45761519</v>
      </c>
      <c r="J42" s="0" t="n">
        <v>775175.662176985</v>
      </c>
      <c r="K42" s="0" t="n">
        <v>751920.392311676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22990338.0099442</v>
      </c>
      <c r="C43" s="0" t="n">
        <v>22034924.940701</v>
      </c>
      <c r="D43" s="0" t="n">
        <v>23109882.2557978</v>
      </c>
      <c r="E43" s="0" t="n">
        <v>22147295.1403924</v>
      </c>
      <c r="F43" s="0" t="n">
        <v>16844207.0773256</v>
      </c>
      <c r="G43" s="0" t="n">
        <v>5190717.86337545</v>
      </c>
      <c r="H43" s="0" t="n">
        <v>16956577.9829483</v>
      </c>
      <c r="I43" s="0" t="n">
        <v>5190717.15744412</v>
      </c>
      <c r="J43" s="0" t="n">
        <v>882806.253088867</v>
      </c>
      <c r="K43" s="0" t="n">
        <v>856322.065496202</v>
      </c>
      <c r="L43" s="0" t="n">
        <v>3832429.90296005</v>
      </c>
      <c r="M43" s="0" t="n">
        <v>3612461.70764275</v>
      </c>
      <c r="N43" s="0" t="n">
        <v>3852353.69723157</v>
      </c>
      <c r="O43" s="0" t="n">
        <v>3631190.73494204</v>
      </c>
      <c r="P43" s="0" t="n">
        <v>147134.375514811</v>
      </c>
      <c r="Q43" s="0" t="n">
        <v>142720.344249367</v>
      </c>
    </row>
    <row r="44" customFormat="false" ht="12.8" hidden="false" customHeight="false" outlineLevel="0" collapsed="false">
      <c r="A44" s="0" t="n">
        <v>91</v>
      </c>
      <c r="B44" s="0" t="n">
        <v>23237007.8525714</v>
      </c>
      <c r="C44" s="0" t="n">
        <v>22270559.5287588</v>
      </c>
      <c r="D44" s="0" t="n">
        <v>23358679.9459649</v>
      </c>
      <c r="E44" s="0" t="n">
        <v>22384929.898582</v>
      </c>
      <c r="F44" s="0" t="n">
        <v>16998439.9307643</v>
      </c>
      <c r="G44" s="0" t="n">
        <v>5272119.59799448</v>
      </c>
      <c r="H44" s="0" t="n">
        <v>17112811.00399</v>
      </c>
      <c r="I44" s="0" t="n">
        <v>5272118.89459197</v>
      </c>
      <c r="J44" s="0" t="n">
        <v>936800.287943192</v>
      </c>
      <c r="K44" s="0" t="n">
        <v>908696.279304897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23449822.783281</v>
      </c>
      <c r="C45" s="0" t="n">
        <v>22472641.6924482</v>
      </c>
      <c r="D45" s="0" t="n">
        <v>23571810.7246557</v>
      </c>
      <c r="E45" s="0" t="n">
        <v>22587308.95719</v>
      </c>
      <c r="F45" s="0" t="n">
        <v>17145306.8661665</v>
      </c>
      <c r="G45" s="0" t="n">
        <v>5327334.82628172</v>
      </c>
      <c r="H45" s="0" t="n">
        <v>17259974.8321783</v>
      </c>
      <c r="I45" s="0" t="n">
        <v>5327334.12501173</v>
      </c>
      <c r="J45" s="0" t="n">
        <v>1040581.06951818</v>
      </c>
      <c r="K45" s="0" t="n">
        <v>1009363.63743263</v>
      </c>
      <c r="L45" s="0" t="n">
        <v>3908511.21169433</v>
      </c>
      <c r="M45" s="0" t="n">
        <v>3684607.7990883</v>
      </c>
      <c r="N45" s="0" t="n">
        <v>3928842.28700315</v>
      </c>
      <c r="O45" s="0" t="n">
        <v>3703719.67477999</v>
      </c>
      <c r="P45" s="0" t="n">
        <v>173430.178253029</v>
      </c>
      <c r="Q45" s="0" t="n">
        <v>168227.272905439</v>
      </c>
    </row>
    <row r="46" customFormat="false" ht="12.8" hidden="false" customHeight="false" outlineLevel="0" collapsed="false">
      <c r="A46" s="0" t="n">
        <v>93</v>
      </c>
      <c r="B46" s="0" t="n">
        <v>23649667.676509</v>
      </c>
      <c r="C46" s="0" t="n">
        <v>22663235.3495001</v>
      </c>
      <c r="D46" s="0" t="n">
        <v>23771907.416401</v>
      </c>
      <c r="E46" s="0" t="n">
        <v>22778139.4797764</v>
      </c>
      <c r="F46" s="0" t="n">
        <v>17259522.0499785</v>
      </c>
      <c r="G46" s="0" t="n">
        <v>5403713.29952162</v>
      </c>
      <c r="H46" s="0" t="n">
        <v>17374426.8767432</v>
      </c>
      <c r="I46" s="0" t="n">
        <v>5403712.60303322</v>
      </c>
      <c r="J46" s="0" t="n">
        <v>1150301.76790619</v>
      </c>
      <c r="K46" s="0" t="n">
        <v>1115792.71486901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23943317.4748211</v>
      </c>
      <c r="C47" s="0" t="n">
        <v>22943431.7719223</v>
      </c>
      <c r="D47" s="0" t="n">
        <v>24067011.916981</v>
      </c>
      <c r="E47" s="0" t="n">
        <v>23059703.3134022</v>
      </c>
      <c r="F47" s="0" t="n">
        <v>17457693.4104693</v>
      </c>
      <c r="G47" s="0" t="n">
        <v>5485738.36145301</v>
      </c>
      <c r="H47" s="0" t="n">
        <v>17573965.6338965</v>
      </c>
      <c r="I47" s="0" t="n">
        <v>5485737.67950578</v>
      </c>
      <c r="J47" s="0" t="n">
        <v>1234322.52933674</v>
      </c>
      <c r="K47" s="0" t="n">
        <v>1197292.85345664</v>
      </c>
      <c r="L47" s="0" t="n">
        <v>3991349.61105766</v>
      </c>
      <c r="M47" s="0" t="n">
        <v>3763487.62541503</v>
      </c>
      <c r="N47" s="0" t="n">
        <v>4011965.13259665</v>
      </c>
      <c r="O47" s="0" t="n">
        <v>3782866.88684701</v>
      </c>
      <c r="P47" s="0" t="n">
        <v>205720.421556124</v>
      </c>
      <c r="Q47" s="0" t="n">
        <v>199548.80890944</v>
      </c>
    </row>
    <row r="48" customFormat="false" ht="12.8" hidden="false" customHeight="false" outlineLevel="0" collapsed="false">
      <c r="A48" s="0" t="n">
        <v>95</v>
      </c>
      <c r="B48" s="0" t="n">
        <v>24232517.5518575</v>
      </c>
      <c r="C48" s="0" t="n">
        <v>23220245.3976382</v>
      </c>
      <c r="D48" s="0" t="n">
        <v>24357932.6615687</v>
      </c>
      <c r="E48" s="0" t="n">
        <v>23338134.3535723</v>
      </c>
      <c r="F48" s="0" t="n">
        <v>17676078.5930685</v>
      </c>
      <c r="G48" s="0" t="n">
        <v>5544166.80456971</v>
      </c>
      <c r="H48" s="0" t="n">
        <v>17793968.2395563</v>
      </c>
      <c r="I48" s="0" t="n">
        <v>5544166.11401602</v>
      </c>
      <c r="J48" s="0" t="n">
        <v>1320210.0573288</v>
      </c>
      <c r="K48" s="0" t="n">
        <v>1280603.75560893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24412269.7227166</v>
      </c>
      <c r="C49" s="0" t="n">
        <v>23390791.0984207</v>
      </c>
      <c r="D49" s="0" t="n">
        <v>24539611.4853455</v>
      </c>
      <c r="E49" s="0" t="n">
        <v>23510491.1073415</v>
      </c>
      <c r="F49" s="0" t="n">
        <v>17747505.0802449</v>
      </c>
      <c r="G49" s="0" t="n">
        <v>5643286.0181758</v>
      </c>
      <c r="H49" s="0" t="n">
        <v>17867205.7619569</v>
      </c>
      <c r="I49" s="0" t="n">
        <v>5643285.34538461</v>
      </c>
      <c r="J49" s="0" t="n">
        <v>1368144.45566081</v>
      </c>
      <c r="K49" s="0" t="n">
        <v>1327100.12199098</v>
      </c>
      <c r="L49" s="0" t="n">
        <v>4069558.3973299</v>
      </c>
      <c r="M49" s="0" t="n">
        <v>3837682.60176705</v>
      </c>
      <c r="N49" s="0" t="n">
        <v>4090781.80316693</v>
      </c>
      <c r="O49" s="0" t="n">
        <v>3857633.37873538</v>
      </c>
      <c r="P49" s="0" t="n">
        <v>228024.075943468</v>
      </c>
      <c r="Q49" s="0" t="n">
        <v>221183.353665164</v>
      </c>
    </row>
    <row r="50" customFormat="false" ht="12.8" hidden="false" customHeight="false" outlineLevel="0" collapsed="false">
      <c r="A50" s="0" t="n">
        <v>97</v>
      </c>
      <c r="B50" s="0" t="n">
        <v>24732919.4126291</v>
      </c>
      <c r="C50" s="0" t="n">
        <v>23694486.8762545</v>
      </c>
      <c r="D50" s="0" t="n">
        <v>24860058.2552526</v>
      </c>
      <c r="E50" s="0" t="n">
        <v>23813996.1390467</v>
      </c>
      <c r="F50" s="0" t="n">
        <v>17799438.5841248</v>
      </c>
      <c r="G50" s="0" t="n">
        <v>5895048.29212964</v>
      </c>
      <c r="H50" s="0" t="n">
        <v>17918948.5204218</v>
      </c>
      <c r="I50" s="0" t="n">
        <v>5895047.61862494</v>
      </c>
      <c r="J50" s="0" t="n">
        <v>1450742.80597516</v>
      </c>
      <c r="K50" s="0" t="n">
        <v>1407220.52179591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24865427.998504</v>
      </c>
      <c r="C51" s="0" t="n">
        <v>23820692.1585358</v>
      </c>
      <c r="D51" s="0" t="n">
        <v>24991945.428823</v>
      </c>
      <c r="E51" s="0" t="n">
        <v>23939617.4073177</v>
      </c>
      <c r="F51" s="0" t="n">
        <v>17830625.3295595</v>
      </c>
      <c r="G51" s="0" t="n">
        <v>5990066.82897634</v>
      </c>
      <c r="H51" s="0" t="n">
        <v>17949551.2524887</v>
      </c>
      <c r="I51" s="0" t="n">
        <v>5990066.15482905</v>
      </c>
      <c r="J51" s="0" t="n">
        <v>1520583.4711465</v>
      </c>
      <c r="K51" s="0" t="n">
        <v>1474965.96701211</v>
      </c>
      <c r="L51" s="0" t="n">
        <v>4144162.59190063</v>
      </c>
      <c r="M51" s="0" t="n">
        <v>3908305.21627095</v>
      </c>
      <c r="N51" s="0" t="n">
        <v>4165248.6289187</v>
      </c>
      <c r="O51" s="0" t="n">
        <v>3928126.86811255</v>
      </c>
      <c r="P51" s="0" t="n">
        <v>253430.578524417</v>
      </c>
      <c r="Q51" s="0" t="n">
        <v>245827.661168684</v>
      </c>
    </row>
    <row r="52" customFormat="false" ht="12.8" hidden="false" customHeight="false" outlineLevel="0" collapsed="false">
      <c r="A52" s="0" t="n">
        <v>99</v>
      </c>
      <c r="B52" s="0" t="n">
        <v>24980682.074017</v>
      </c>
      <c r="C52" s="0" t="n">
        <v>23929001.7742936</v>
      </c>
      <c r="D52" s="0" t="n">
        <v>25107789.7224704</v>
      </c>
      <c r="E52" s="0" t="n">
        <v>24048481.8282971</v>
      </c>
      <c r="F52" s="0" t="n">
        <v>17835177.5372115</v>
      </c>
      <c r="G52" s="0" t="n">
        <v>6093824.2370821</v>
      </c>
      <c r="H52" s="0" t="n">
        <v>17954658.2474257</v>
      </c>
      <c r="I52" s="0" t="n">
        <v>6093823.58087139</v>
      </c>
      <c r="J52" s="0" t="n">
        <v>1591520.87083491</v>
      </c>
      <c r="K52" s="0" t="n">
        <v>1543775.24470987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25152257.5484009</v>
      </c>
      <c r="C53" s="0" t="n">
        <v>24092713.1000682</v>
      </c>
      <c r="D53" s="0" t="n">
        <v>25280151.998309</v>
      </c>
      <c r="E53" s="0" t="n">
        <v>24212932.7473491</v>
      </c>
      <c r="F53" s="0" t="n">
        <v>17931481.5190338</v>
      </c>
      <c r="G53" s="0" t="n">
        <v>6161231.58103447</v>
      </c>
      <c r="H53" s="0" t="n">
        <v>18051701.7875142</v>
      </c>
      <c r="I53" s="0" t="n">
        <v>6161230.95983492</v>
      </c>
      <c r="J53" s="0" t="n">
        <v>1701474.54971548</v>
      </c>
      <c r="K53" s="0" t="n">
        <v>1650430.31322401</v>
      </c>
      <c r="L53" s="0" t="n">
        <v>4192052.30390804</v>
      </c>
      <c r="M53" s="0" t="n">
        <v>3954014.50957392</v>
      </c>
      <c r="N53" s="0" t="n">
        <v>4213367.84420606</v>
      </c>
      <c r="O53" s="0" t="n">
        <v>3974051.98462083</v>
      </c>
      <c r="P53" s="0" t="n">
        <v>283579.091619246</v>
      </c>
      <c r="Q53" s="0" t="n">
        <v>275071.718870669</v>
      </c>
    </row>
    <row r="54" customFormat="false" ht="12.8" hidden="false" customHeight="false" outlineLevel="0" collapsed="false">
      <c r="A54" s="0" t="n">
        <v>101</v>
      </c>
      <c r="B54" s="0" t="n">
        <v>25318088.0119663</v>
      </c>
      <c r="C54" s="0" t="n">
        <v>24250306.0012006</v>
      </c>
      <c r="D54" s="0" t="n">
        <v>25447545.75161</v>
      </c>
      <c r="E54" s="0" t="n">
        <v>24371995.1392862</v>
      </c>
      <c r="F54" s="0" t="n">
        <v>17992875.8186592</v>
      </c>
      <c r="G54" s="0" t="n">
        <v>6257430.18254142</v>
      </c>
      <c r="H54" s="0" t="n">
        <v>18114565.5901439</v>
      </c>
      <c r="I54" s="0" t="n">
        <v>6257429.5491423</v>
      </c>
      <c r="J54" s="0" t="n">
        <v>1707882.78878001</v>
      </c>
      <c r="K54" s="0" t="n">
        <v>1656646.30511661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25419375.2430856</v>
      </c>
      <c r="C55" s="0" t="n">
        <v>24347295.7980826</v>
      </c>
      <c r="D55" s="0" t="n">
        <v>25549437.4402965</v>
      </c>
      <c r="E55" s="0" t="n">
        <v>24469553.1252511</v>
      </c>
      <c r="F55" s="0" t="n">
        <v>18092300.0533273</v>
      </c>
      <c r="G55" s="0" t="n">
        <v>6254995.74475524</v>
      </c>
      <c r="H55" s="0" t="n">
        <v>18214558.0131978</v>
      </c>
      <c r="I55" s="0" t="n">
        <v>6254995.1120533</v>
      </c>
      <c r="J55" s="0" t="n">
        <v>1799799.13492382</v>
      </c>
      <c r="K55" s="0" t="n">
        <v>1745805.16087611</v>
      </c>
      <c r="L55" s="0" t="n">
        <v>4235452.24192746</v>
      </c>
      <c r="M55" s="0" t="n">
        <v>3995285.11935481</v>
      </c>
      <c r="N55" s="0" t="n">
        <v>4257129.07298572</v>
      </c>
      <c r="O55" s="0" t="n">
        <v>4015662.64062219</v>
      </c>
      <c r="P55" s="0" t="n">
        <v>299966.522487304</v>
      </c>
      <c r="Q55" s="0" t="n">
        <v>290967.526812685</v>
      </c>
    </row>
    <row r="56" customFormat="false" ht="12.8" hidden="false" customHeight="false" outlineLevel="0" collapsed="false">
      <c r="A56" s="0" t="n">
        <v>103</v>
      </c>
      <c r="B56" s="0" t="n">
        <v>25506150.4794617</v>
      </c>
      <c r="C56" s="0" t="n">
        <v>24429429.4125312</v>
      </c>
      <c r="D56" s="0" t="n">
        <v>25635449.2468912</v>
      </c>
      <c r="E56" s="0" t="n">
        <v>24550969.1146948</v>
      </c>
      <c r="F56" s="0" t="n">
        <v>18141907.9552113</v>
      </c>
      <c r="G56" s="0" t="n">
        <v>6287521.4573199</v>
      </c>
      <c r="H56" s="0" t="n">
        <v>18263448.2906385</v>
      </c>
      <c r="I56" s="0" t="n">
        <v>6287520.82405625</v>
      </c>
      <c r="J56" s="0" t="n">
        <v>1844988.50518245</v>
      </c>
      <c r="K56" s="0" t="n">
        <v>1789638.85002698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25662694.5400083</v>
      </c>
      <c r="C57" s="0" t="n">
        <v>24578236.6478581</v>
      </c>
      <c r="D57" s="0" t="n">
        <v>25793804.3119166</v>
      </c>
      <c r="E57" s="0" t="n">
        <v>24701478.6929762</v>
      </c>
      <c r="F57" s="0" t="n">
        <v>18230236.9613321</v>
      </c>
      <c r="G57" s="0" t="n">
        <v>6347999.68652595</v>
      </c>
      <c r="H57" s="0" t="n">
        <v>18353479.6335427</v>
      </c>
      <c r="I57" s="0" t="n">
        <v>6347999.05943351</v>
      </c>
      <c r="J57" s="0" t="n">
        <v>1910044.92072393</v>
      </c>
      <c r="K57" s="0" t="n">
        <v>1852743.57310221</v>
      </c>
      <c r="L57" s="0" t="n">
        <v>4274329.42161983</v>
      </c>
      <c r="M57" s="0" t="n">
        <v>4031790.59761228</v>
      </c>
      <c r="N57" s="0" t="n">
        <v>4296180.84805922</v>
      </c>
      <c r="O57" s="0" t="n">
        <v>4052332.28199632</v>
      </c>
      <c r="P57" s="0" t="n">
        <v>318340.820120655</v>
      </c>
      <c r="Q57" s="0" t="n">
        <v>308790.595517035</v>
      </c>
    </row>
    <row r="58" customFormat="false" ht="12.8" hidden="false" customHeight="false" outlineLevel="0" collapsed="false">
      <c r="A58" s="0" t="n">
        <v>105</v>
      </c>
      <c r="B58" s="0" t="n">
        <v>25834984.8233845</v>
      </c>
      <c r="C58" s="0" t="n">
        <v>24742651.108357</v>
      </c>
      <c r="D58" s="0" t="n">
        <v>25967442.0240695</v>
      </c>
      <c r="E58" s="0" t="n">
        <v>24867158.9986148</v>
      </c>
      <c r="F58" s="0" t="n">
        <v>18382803.4948331</v>
      </c>
      <c r="G58" s="0" t="n">
        <v>6359847.61352387</v>
      </c>
      <c r="H58" s="0" t="n">
        <v>18507312.0128322</v>
      </c>
      <c r="I58" s="0" t="n">
        <v>6359846.98578257</v>
      </c>
      <c r="J58" s="0" t="n">
        <v>1986817.04440026</v>
      </c>
      <c r="K58" s="0" t="n">
        <v>1927212.53306825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25930665.6460674</v>
      </c>
      <c r="C59" s="0" t="n">
        <v>24834056.1397901</v>
      </c>
      <c r="D59" s="0" t="n">
        <v>26063959.4116344</v>
      </c>
      <c r="E59" s="0" t="n">
        <v>24959352.2392895</v>
      </c>
      <c r="F59" s="0" t="n">
        <v>18443007.9008658</v>
      </c>
      <c r="G59" s="0" t="n">
        <v>6391048.23892427</v>
      </c>
      <c r="H59" s="0" t="n">
        <v>18568304.6284474</v>
      </c>
      <c r="I59" s="0" t="n">
        <v>6391047.61084207</v>
      </c>
      <c r="J59" s="0" t="n">
        <v>2042412.83942296</v>
      </c>
      <c r="K59" s="0" t="n">
        <v>1981140.45424027</v>
      </c>
      <c r="L59" s="0" t="n">
        <v>4317961.17815215</v>
      </c>
      <c r="M59" s="0" t="n">
        <v>4073294.13466015</v>
      </c>
      <c r="N59" s="0" t="n">
        <v>4340176.79863077</v>
      </c>
      <c r="O59" s="0" t="n">
        <v>4094178.16408365</v>
      </c>
      <c r="P59" s="0" t="n">
        <v>340402.139903827</v>
      </c>
      <c r="Q59" s="0" t="n">
        <v>330190.075706712</v>
      </c>
    </row>
    <row r="60" customFormat="false" ht="12.8" hidden="false" customHeight="false" outlineLevel="0" collapsed="false">
      <c r="A60" s="0" t="n">
        <v>107</v>
      </c>
      <c r="B60" s="0" t="n">
        <v>26003122.7573734</v>
      </c>
      <c r="C60" s="0" t="n">
        <v>24903512.736495</v>
      </c>
      <c r="D60" s="0" t="n">
        <v>26137959.5814626</v>
      </c>
      <c r="E60" s="0" t="n">
        <v>25030259.3109477</v>
      </c>
      <c r="F60" s="0" t="n">
        <v>18518967.4327891</v>
      </c>
      <c r="G60" s="0" t="n">
        <v>6384545.30370598</v>
      </c>
      <c r="H60" s="0" t="n">
        <v>18645714.6366018</v>
      </c>
      <c r="I60" s="0" t="n">
        <v>6384544.67434591</v>
      </c>
      <c r="J60" s="0" t="n">
        <v>2074163.69886927</v>
      </c>
      <c r="K60" s="0" t="n">
        <v>2011938.78790319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25960443.125072</v>
      </c>
      <c r="C61" s="0" t="n">
        <v>24863740.7905518</v>
      </c>
      <c r="D61" s="0" t="n">
        <v>26094599.3989904</v>
      </c>
      <c r="E61" s="0" t="n">
        <v>24989847.6479898</v>
      </c>
      <c r="F61" s="0" t="n">
        <v>18517742.0406882</v>
      </c>
      <c r="G61" s="0" t="n">
        <v>6345998.74986359</v>
      </c>
      <c r="H61" s="0" t="n">
        <v>18643849.5314778</v>
      </c>
      <c r="I61" s="0" t="n">
        <v>6345998.11651203</v>
      </c>
      <c r="J61" s="0" t="n">
        <v>2165058.41313592</v>
      </c>
      <c r="K61" s="0" t="n">
        <v>2100106.66074185</v>
      </c>
      <c r="L61" s="0" t="n">
        <v>4322601.79184937</v>
      </c>
      <c r="M61" s="0" t="n">
        <v>4078094.61984378</v>
      </c>
      <c r="N61" s="0" t="n">
        <v>4344961.16373556</v>
      </c>
      <c r="O61" s="0" t="n">
        <v>4099113.81360971</v>
      </c>
      <c r="P61" s="0" t="n">
        <v>360843.068855987</v>
      </c>
      <c r="Q61" s="0" t="n">
        <v>350017.776790308</v>
      </c>
    </row>
    <row r="62" customFormat="false" ht="12.8" hidden="false" customHeight="false" outlineLevel="0" collapsed="false">
      <c r="A62" s="0" t="n">
        <v>109</v>
      </c>
      <c r="B62" s="0" t="n">
        <v>26074498.9230161</v>
      </c>
      <c r="C62" s="0" t="n">
        <v>24972320.5921666</v>
      </c>
      <c r="D62" s="0" t="n">
        <v>26208861.1994374</v>
      </c>
      <c r="E62" s="0" t="n">
        <v>25098621.0919675</v>
      </c>
      <c r="F62" s="0" t="n">
        <v>18580531.8927798</v>
      </c>
      <c r="G62" s="0" t="n">
        <v>6391788.69938684</v>
      </c>
      <c r="H62" s="0" t="n">
        <v>18706833.0249304</v>
      </c>
      <c r="I62" s="0" t="n">
        <v>6391788.06703708</v>
      </c>
      <c r="J62" s="0" t="n">
        <v>2246227.98855843</v>
      </c>
      <c r="K62" s="0" t="n">
        <v>2178841.14890168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26257587.3198371</v>
      </c>
      <c r="C63" s="0" t="n">
        <v>25145691.2232647</v>
      </c>
      <c r="D63" s="0" t="n">
        <v>26393117.9285403</v>
      </c>
      <c r="E63" s="0" t="n">
        <v>25273089.9551166</v>
      </c>
      <c r="F63" s="0" t="n">
        <v>18665172.6757504</v>
      </c>
      <c r="G63" s="0" t="n">
        <v>6480518.54751424</v>
      </c>
      <c r="H63" s="0" t="n">
        <v>18792572.0511457</v>
      </c>
      <c r="I63" s="0" t="n">
        <v>6480517.90397084</v>
      </c>
      <c r="J63" s="0" t="n">
        <v>2298382.28358767</v>
      </c>
      <c r="K63" s="0" t="n">
        <v>2229430.81508004</v>
      </c>
      <c r="L63" s="0" t="n">
        <v>4371244.28101554</v>
      </c>
      <c r="M63" s="0" t="n">
        <v>4124143.9213567</v>
      </c>
      <c r="N63" s="0" t="n">
        <v>4393832.70864886</v>
      </c>
      <c r="O63" s="0" t="n">
        <v>4145378.43017395</v>
      </c>
      <c r="P63" s="0" t="n">
        <v>383063.713931278</v>
      </c>
      <c r="Q63" s="0" t="n">
        <v>371571.80251334</v>
      </c>
    </row>
    <row r="64" customFormat="false" ht="12.8" hidden="false" customHeight="false" outlineLevel="0" collapsed="false">
      <c r="A64" s="0" t="n">
        <v>111</v>
      </c>
      <c r="B64" s="0" t="n">
        <v>26419695.1328767</v>
      </c>
      <c r="C64" s="0" t="n">
        <v>25299972.1771086</v>
      </c>
      <c r="D64" s="0" t="n">
        <v>26554735.2524802</v>
      </c>
      <c r="E64" s="0" t="n">
        <v>25426910.2981882</v>
      </c>
      <c r="F64" s="0" t="n">
        <v>18769119.4325182</v>
      </c>
      <c r="G64" s="0" t="n">
        <v>6530852.74459044</v>
      </c>
      <c r="H64" s="0" t="n">
        <v>18896058.0639261</v>
      </c>
      <c r="I64" s="0" t="n">
        <v>6530852.23426204</v>
      </c>
      <c r="J64" s="0" t="n">
        <v>2330331.20180162</v>
      </c>
      <c r="K64" s="0" t="n">
        <v>2260421.26574757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26478895.5449839</v>
      </c>
      <c r="C65" s="0" t="n">
        <v>25355288.3518592</v>
      </c>
      <c r="D65" s="0" t="n">
        <v>26614495.4028141</v>
      </c>
      <c r="E65" s="0" t="n">
        <v>25482752.6272864</v>
      </c>
      <c r="F65" s="0" t="n">
        <v>18811600.8546377</v>
      </c>
      <c r="G65" s="0" t="n">
        <v>6543687.4972215</v>
      </c>
      <c r="H65" s="0" t="n">
        <v>18939065.6562985</v>
      </c>
      <c r="I65" s="0" t="n">
        <v>6543686.9709879</v>
      </c>
      <c r="J65" s="0" t="n">
        <v>2360629.24918227</v>
      </c>
      <c r="K65" s="0" t="n">
        <v>2289810.3717068</v>
      </c>
      <c r="L65" s="0" t="n">
        <v>4407792.83832154</v>
      </c>
      <c r="M65" s="0" t="n">
        <v>4158888.42641717</v>
      </c>
      <c r="N65" s="0" t="n">
        <v>4430392.88715616</v>
      </c>
      <c r="O65" s="0" t="n">
        <v>4180133.86190502</v>
      </c>
      <c r="P65" s="0" t="n">
        <v>393438.208197045</v>
      </c>
      <c r="Q65" s="0" t="n">
        <v>381635.061951134</v>
      </c>
    </row>
    <row r="66" customFormat="false" ht="12.8" hidden="false" customHeight="false" outlineLevel="0" collapsed="false">
      <c r="A66" s="0" t="n">
        <v>113</v>
      </c>
      <c r="B66" s="0" t="n">
        <v>26642685.3370198</v>
      </c>
      <c r="C66" s="0" t="n">
        <v>25511364.0314683</v>
      </c>
      <c r="D66" s="0" t="n">
        <v>26778658.6372461</v>
      </c>
      <c r="E66" s="0" t="n">
        <v>25639179.343357</v>
      </c>
      <c r="F66" s="0" t="n">
        <v>18895942.4930524</v>
      </c>
      <c r="G66" s="0" t="n">
        <v>6615421.53841589</v>
      </c>
      <c r="H66" s="0" t="n">
        <v>19023758.3253706</v>
      </c>
      <c r="I66" s="0" t="n">
        <v>6615421.01798636</v>
      </c>
      <c r="J66" s="0" t="n">
        <v>2439002.44642683</v>
      </c>
      <c r="K66" s="0" t="n">
        <v>2365832.37303403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26704255.7918439</v>
      </c>
      <c r="C67" s="0" t="n">
        <v>25569733.3562931</v>
      </c>
      <c r="D67" s="0" t="n">
        <v>26839954.8411248</v>
      </c>
      <c r="E67" s="0" t="n">
        <v>25697290.87639</v>
      </c>
      <c r="F67" s="0" t="n">
        <v>18900236.3833085</v>
      </c>
      <c r="G67" s="0" t="n">
        <v>6669496.9729846</v>
      </c>
      <c r="H67" s="0" t="n">
        <v>19027794.3870136</v>
      </c>
      <c r="I67" s="0" t="n">
        <v>6669496.48937645</v>
      </c>
      <c r="J67" s="0" t="n">
        <v>2514547.00305392</v>
      </c>
      <c r="K67" s="0" t="n">
        <v>2439110.5929623</v>
      </c>
      <c r="L67" s="0" t="n">
        <v>4444456.13856308</v>
      </c>
      <c r="M67" s="0" t="n">
        <v>4193941.25332687</v>
      </c>
      <c r="N67" s="0" t="n">
        <v>4467072.72014055</v>
      </c>
      <c r="O67" s="0" t="n">
        <v>4215202.23298081</v>
      </c>
      <c r="P67" s="0" t="n">
        <v>419091.167175653</v>
      </c>
      <c r="Q67" s="0" t="n">
        <v>406518.432160383</v>
      </c>
    </row>
    <row r="68" customFormat="false" ht="12.8" hidden="false" customHeight="false" outlineLevel="0" collapsed="false">
      <c r="A68" s="0" t="n">
        <v>115</v>
      </c>
      <c r="B68" s="0" t="n">
        <v>26825080.919562</v>
      </c>
      <c r="C68" s="0" t="n">
        <v>25684305.5669105</v>
      </c>
      <c r="D68" s="0" t="n">
        <v>26961917.7906672</v>
      </c>
      <c r="E68" s="0" t="n">
        <v>25812932.6396955</v>
      </c>
      <c r="F68" s="0" t="n">
        <v>19033455.0136006</v>
      </c>
      <c r="G68" s="0" t="n">
        <v>6650850.55330999</v>
      </c>
      <c r="H68" s="0" t="n">
        <v>19162082.5761938</v>
      </c>
      <c r="I68" s="0" t="n">
        <v>6650850.06350166</v>
      </c>
      <c r="J68" s="0" t="n">
        <v>2538583.07633882</v>
      </c>
      <c r="K68" s="0" t="n">
        <v>2462425.58404866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27045549.7081086</v>
      </c>
      <c r="C69" s="0" t="n">
        <v>25894079.0708524</v>
      </c>
      <c r="D69" s="0" t="n">
        <v>27182843.389315</v>
      </c>
      <c r="E69" s="0" t="n">
        <v>26023135.5457178</v>
      </c>
      <c r="F69" s="0" t="n">
        <v>19177643.1758453</v>
      </c>
      <c r="G69" s="0" t="n">
        <v>6716435.89500703</v>
      </c>
      <c r="H69" s="0" t="n">
        <v>19306700.1535066</v>
      </c>
      <c r="I69" s="0" t="n">
        <v>6716435.39221118</v>
      </c>
      <c r="J69" s="0" t="n">
        <v>2626323.29768329</v>
      </c>
      <c r="K69" s="0" t="n">
        <v>2547533.59875279</v>
      </c>
      <c r="L69" s="0" t="n">
        <v>4501098.48565168</v>
      </c>
      <c r="M69" s="0" t="n">
        <v>4247558.83934942</v>
      </c>
      <c r="N69" s="0" t="n">
        <v>4523980.83935122</v>
      </c>
      <c r="O69" s="0" t="n">
        <v>4269069.64738654</v>
      </c>
      <c r="P69" s="0" t="n">
        <v>437720.549613882</v>
      </c>
      <c r="Q69" s="0" t="n">
        <v>424588.933125465</v>
      </c>
    </row>
    <row r="70" customFormat="false" ht="12.8" hidden="false" customHeight="false" outlineLevel="0" collapsed="false">
      <c r="A70" s="0" t="n">
        <v>117</v>
      </c>
      <c r="B70" s="0" t="n">
        <v>27299662.6660527</v>
      </c>
      <c r="C70" s="0" t="n">
        <v>26136643.4965893</v>
      </c>
      <c r="D70" s="0" t="n">
        <v>27437632.4782494</v>
      </c>
      <c r="E70" s="0" t="n">
        <v>26266335.5636524</v>
      </c>
      <c r="F70" s="0" t="n">
        <v>19337128.3152518</v>
      </c>
      <c r="G70" s="0" t="n">
        <v>6799515.18133745</v>
      </c>
      <c r="H70" s="0" t="n">
        <v>19466820.8856128</v>
      </c>
      <c r="I70" s="0" t="n">
        <v>6799514.67803959</v>
      </c>
      <c r="J70" s="0" t="n">
        <v>2705539.88577076</v>
      </c>
      <c r="K70" s="0" t="n">
        <v>2624373.68919764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27402850.9458526</v>
      </c>
      <c r="C71" s="0" t="n">
        <v>26234046.0605406</v>
      </c>
      <c r="D71" s="0" t="n">
        <v>27538109.4240907</v>
      </c>
      <c r="E71" s="0" t="n">
        <v>26361189.4740785</v>
      </c>
      <c r="F71" s="0" t="n">
        <v>19356122.2244983</v>
      </c>
      <c r="G71" s="0" t="n">
        <v>6877923.83604229</v>
      </c>
      <c r="H71" s="0" t="n">
        <v>19483266.0618102</v>
      </c>
      <c r="I71" s="0" t="n">
        <v>6877923.4122683</v>
      </c>
      <c r="J71" s="0" t="n">
        <v>2771609.77301044</v>
      </c>
      <c r="K71" s="0" t="n">
        <v>2688461.47982013</v>
      </c>
      <c r="L71" s="0" t="n">
        <v>4561065.38529808</v>
      </c>
      <c r="M71" s="0" t="n">
        <v>4304688.83993339</v>
      </c>
      <c r="N71" s="0" t="n">
        <v>4583608.54372678</v>
      </c>
      <c r="O71" s="0" t="n">
        <v>4325880.87066437</v>
      </c>
      <c r="P71" s="0" t="n">
        <v>461934.962168407</v>
      </c>
      <c r="Q71" s="0" t="n">
        <v>448076.913303355</v>
      </c>
    </row>
    <row r="72" customFormat="false" ht="12.8" hidden="false" customHeight="false" outlineLevel="0" collapsed="false">
      <c r="A72" s="0" t="n">
        <v>119</v>
      </c>
      <c r="B72" s="0" t="n">
        <v>27706654.4944402</v>
      </c>
      <c r="C72" s="0" t="n">
        <v>26523541.9735132</v>
      </c>
      <c r="D72" s="0" t="n">
        <v>27841181.1464408</v>
      </c>
      <c r="E72" s="0" t="n">
        <v>26649998.1355176</v>
      </c>
      <c r="F72" s="0" t="n">
        <v>19566725.5819739</v>
      </c>
      <c r="G72" s="0" t="n">
        <v>6956816.3915393</v>
      </c>
      <c r="H72" s="0" t="n">
        <v>19693182.1687198</v>
      </c>
      <c r="I72" s="0" t="n">
        <v>6956815.96679776</v>
      </c>
      <c r="J72" s="0" t="n">
        <v>2857874.81401901</v>
      </c>
      <c r="K72" s="0" t="n">
        <v>2772138.56959844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27914292.776168</v>
      </c>
      <c r="C73" s="0" t="n">
        <v>26721057.0754687</v>
      </c>
      <c r="D73" s="0" t="n">
        <v>28048815.4215476</v>
      </c>
      <c r="E73" s="0" t="n">
        <v>26847509.2878504</v>
      </c>
      <c r="F73" s="0" t="n">
        <v>19707745.5691627</v>
      </c>
      <c r="G73" s="0" t="n">
        <v>7013311.50630603</v>
      </c>
      <c r="H73" s="0" t="n">
        <v>19834198.2046828</v>
      </c>
      <c r="I73" s="0" t="n">
        <v>7013311.08316758</v>
      </c>
      <c r="J73" s="0" t="n">
        <v>2895055.24456525</v>
      </c>
      <c r="K73" s="0" t="n">
        <v>2808203.58722829</v>
      </c>
      <c r="L73" s="0" t="n">
        <v>4644936.85165031</v>
      </c>
      <c r="M73" s="0" t="n">
        <v>4383814.39676405</v>
      </c>
      <c r="N73" s="0" t="n">
        <v>4667357.45668252</v>
      </c>
      <c r="O73" s="0" t="n">
        <v>4404891.22998632</v>
      </c>
      <c r="P73" s="0" t="n">
        <v>482509.207427541</v>
      </c>
      <c r="Q73" s="0" t="n">
        <v>468033.931204715</v>
      </c>
    </row>
    <row r="74" customFormat="false" ht="12.8" hidden="false" customHeight="false" outlineLevel="0" collapsed="false">
      <c r="A74" s="0" t="n">
        <v>121</v>
      </c>
      <c r="B74" s="0" t="n">
        <v>28009093.5559357</v>
      </c>
      <c r="C74" s="0" t="n">
        <v>26812085.815319</v>
      </c>
      <c r="D74" s="0" t="n">
        <v>28142358.9898948</v>
      </c>
      <c r="E74" s="0" t="n">
        <v>26937356.2498261</v>
      </c>
      <c r="F74" s="0" t="n">
        <v>19718947.5580978</v>
      </c>
      <c r="G74" s="0" t="n">
        <v>7093138.25722115</v>
      </c>
      <c r="H74" s="0" t="n">
        <v>19844218.4082178</v>
      </c>
      <c r="I74" s="0" t="n">
        <v>7093137.84160834</v>
      </c>
      <c r="J74" s="0" t="n">
        <v>2960021.28286896</v>
      </c>
      <c r="K74" s="0" t="n">
        <v>2871220.64438289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28197641.3304616</v>
      </c>
      <c r="C75" s="0" t="n">
        <v>26991335.0422486</v>
      </c>
      <c r="D75" s="0" t="n">
        <v>28331559.4401364</v>
      </c>
      <c r="E75" s="0" t="n">
        <v>27117219.1969325</v>
      </c>
      <c r="F75" s="0" t="n">
        <v>19835254.5987395</v>
      </c>
      <c r="G75" s="0" t="n">
        <v>7156080.44350913</v>
      </c>
      <c r="H75" s="0" t="n">
        <v>19961139.1735607</v>
      </c>
      <c r="I75" s="0" t="n">
        <v>7156080.02337182</v>
      </c>
      <c r="J75" s="0" t="n">
        <v>3017489.20982262</v>
      </c>
      <c r="K75" s="0" t="n">
        <v>2926964.53352794</v>
      </c>
      <c r="L75" s="0" t="n">
        <v>4693193.07907424</v>
      </c>
      <c r="M75" s="0" t="n">
        <v>4430412.4910556</v>
      </c>
      <c r="N75" s="0" t="n">
        <v>4715512.96465648</v>
      </c>
      <c r="O75" s="0" t="n">
        <v>4451394.65072221</v>
      </c>
      <c r="P75" s="0" t="n">
        <v>502914.86830377</v>
      </c>
      <c r="Q75" s="0" t="n">
        <v>487827.422254657</v>
      </c>
    </row>
    <row r="76" customFormat="false" ht="12.8" hidden="false" customHeight="false" outlineLevel="0" collapsed="false">
      <c r="A76" s="0" t="n">
        <v>123</v>
      </c>
      <c r="B76" s="0" t="n">
        <v>28331453.8757098</v>
      </c>
      <c r="C76" s="0" t="n">
        <v>27119476.2289421</v>
      </c>
      <c r="D76" s="0" t="n">
        <v>28464754.6684805</v>
      </c>
      <c r="E76" s="0" t="n">
        <v>27244780.1066731</v>
      </c>
      <c r="F76" s="0" t="n">
        <v>19944073.9194312</v>
      </c>
      <c r="G76" s="0" t="n">
        <v>7175402.3095109</v>
      </c>
      <c r="H76" s="0" t="n">
        <v>20069378.2074934</v>
      </c>
      <c r="I76" s="0" t="n">
        <v>7175401.89917969</v>
      </c>
      <c r="J76" s="0" t="n">
        <v>3058078.45081964</v>
      </c>
      <c r="K76" s="0" t="n">
        <v>2966336.09729505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28449494.9495793</v>
      </c>
      <c r="C77" s="0" t="n">
        <v>27232280.3705708</v>
      </c>
      <c r="D77" s="0" t="n">
        <v>28582830.5482426</v>
      </c>
      <c r="E77" s="0" t="n">
        <v>27357616.9669501</v>
      </c>
      <c r="F77" s="0" t="n">
        <v>20026296.9810877</v>
      </c>
      <c r="G77" s="0" t="n">
        <v>7205983.38948308</v>
      </c>
      <c r="H77" s="0" t="n">
        <v>20151634.0167116</v>
      </c>
      <c r="I77" s="0" t="n">
        <v>7205982.95023843</v>
      </c>
      <c r="J77" s="0" t="n">
        <v>3118550.81698054</v>
      </c>
      <c r="K77" s="0" t="n">
        <v>3024994.29247112</v>
      </c>
      <c r="L77" s="0" t="n">
        <v>4736182.91578468</v>
      </c>
      <c r="M77" s="0" t="n">
        <v>4471603.61766698</v>
      </c>
      <c r="N77" s="0" t="n">
        <v>4758405.71656114</v>
      </c>
      <c r="O77" s="0" t="n">
        <v>4492494.52026928</v>
      </c>
      <c r="P77" s="0" t="n">
        <v>519758.469496756</v>
      </c>
      <c r="Q77" s="0" t="n">
        <v>504165.715411854</v>
      </c>
    </row>
    <row r="78" customFormat="false" ht="12.8" hidden="false" customHeight="false" outlineLevel="0" collapsed="false">
      <c r="A78" s="0" t="n">
        <v>125</v>
      </c>
      <c r="B78" s="0" t="n">
        <v>28615431.6545972</v>
      </c>
      <c r="C78" s="0" t="n">
        <v>27390434.5273374</v>
      </c>
      <c r="D78" s="0" t="n">
        <v>28747111.5646794</v>
      </c>
      <c r="E78" s="0" t="n">
        <v>27514214.7775565</v>
      </c>
      <c r="F78" s="0" t="n">
        <v>20112094.2554497</v>
      </c>
      <c r="G78" s="0" t="n">
        <v>7278340.27188768</v>
      </c>
      <c r="H78" s="0" t="n">
        <v>20235874.8636029</v>
      </c>
      <c r="I78" s="0" t="n">
        <v>7278339.91395366</v>
      </c>
      <c r="J78" s="0" t="n">
        <v>3219252.84002822</v>
      </c>
      <c r="K78" s="0" t="n">
        <v>3122675.25482737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28749395.5280699</v>
      </c>
      <c r="C79" s="0" t="n">
        <v>27518675.9494443</v>
      </c>
      <c r="D79" s="0" t="n">
        <v>28879657.9338351</v>
      </c>
      <c r="E79" s="0" t="n">
        <v>27641123.7465925</v>
      </c>
      <c r="F79" s="0" t="n">
        <v>20141421.0576555</v>
      </c>
      <c r="G79" s="0" t="n">
        <v>7377254.89178883</v>
      </c>
      <c r="H79" s="0" t="n">
        <v>20263869.2165704</v>
      </c>
      <c r="I79" s="0" t="n">
        <v>7377254.53002214</v>
      </c>
      <c r="J79" s="0" t="n">
        <v>3311241.67736646</v>
      </c>
      <c r="K79" s="0" t="n">
        <v>3211904.42704547</v>
      </c>
      <c r="L79" s="0" t="n">
        <v>4785490.90658729</v>
      </c>
      <c r="M79" s="0" t="n">
        <v>4518847.74738802</v>
      </c>
      <c r="N79" s="0" t="n">
        <v>4807201.50891854</v>
      </c>
      <c r="O79" s="0" t="n">
        <v>4539257.19402275</v>
      </c>
      <c r="P79" s="0" t="n">
        <v>551873.612894411</v>
      </c>
      <c r="Q79" s="0" t="n">
        <v>535317.404507578</v>
      </c>
    </row>
    <row r="80" customFormat="false" ht="12.8" hidden="false" customHeight="false" outlineLevel="0" collapsed="false">
      <c r="A80" s="0" t="n">
        <v>127</v>
      </c>
      <c r="B80" s="0" t="n">
        <v>28917425.7934153</v>
      </c>
      <c r="C80" s="0" t="n">
        <v>27678339.2383166</v>
      </c>
      <c r="D80" s="0" t="n">
        <v>29048303.6796869</v>
      </c>
      <c r="E80" s="0" t="n">
        <v>27801365.5880686</v>
      </c>
      <c r="F80" s="0" t="n">
        <v>20258258.3000496</v>
      </c>
      <c r="G80" s="0" t="n">
        <v>7420080.93826695</v>
      </c>
      <c r="H80" s="0" t="n">
        <v>20381285.0155588</v>
      </c>
      <c r="I80" s="0" t="n">
        <v>7420080.57250978</v>
      </c>
      <c r="J80" s="0" t="n">
        <v>3352839.62330092</v>
      </c>
      <c r="K80" s="0" t="n">
        <v>3252254.4346019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29068515.1712526</v>
      </c>
      <c r="C81" s="0" t="n">
        <v>27821873.4817759</v>
      </c>
      <c r="D81" s="0" t="n">
        <v>29199255.6215877</v>
      </c>
      <c r="E81" s="0" t="n">
        <v>27944770.6428484</v>
      </c>
      <c r="F81" s="0" t="n">
        <v>20343313.5592522</v>
      </c>
      <c r="G81" s="0" t="n">
        <v>7478559.92252374</v>
      </c>
      <c r="H81" s="0" t="n">
        <v>20466211.086436</v>
      </c>
      <c r="I81" s="0" t="n">
        <v>7478559.55641236</v>
      </c>
      <c r="J81" s="0" t="n">
        <v>3406999.0775385</v>
      </c>
      <c r="K81" s="0" t="n">
        <v>3304789.10521234</v>
      </c>
      <c r="L81" s="0" t="n">
        <v>4836893.55948687</v>
      </c>
      <c r="M81" s="0" t="n">
        <v>4567190.32695553</v>
      </c>
      <c r="N81" s="0" t="n">
        <v>4858683.83627277</v>
      </c>
      <c r="O81" s="0" t="n">
        <v>4587674.67022192</v>
      </c>
      <c r="P81" s="0" t="n">
        <v>567833.179589749</v>
      </c>
      <c r="Q81" s="0" t="n">
        <v>550798.184202057</v>
      </c>
    </row>
    <row r="82" customFormat="false" ht="12.8" hidden="false" customHeight="false" outlineLevel="0" collapsed="false">
      <c r="A82" s="0" t="n">
        <v>129</v>
      </c>
      <c r="B82" s="0" t="n">
        <v>29154224.9479517</v>
      </c>
      <c r="C82" s="0" t="n">
        <v>27904899.7014257</v>
      </c>
      <c r="D82" s="0" t="n">
        <v>29283947.7406338</v>
      </c>
      <c r="E82" s="0" t="n">
        <v>28026840.265402</v>
      </c>
      <c r="F82" s="0" t="n">
        <v>20421985.711042</v>
      </c>
      <c r="G82" s="0" t="n">
        <v>7482913.99038371</v>
      </c>
      <c r="H82" s="0" t="n">
        <v>20543926.643583</v>
      </c>
      <c r="I82" s="0" t="n">
        <v>7482913.62181905</v>
      </c>
      <c r="J82" s="0" t="n">
        <v>3474876.70022581</v>
      </c>
      <c r="K82" s="0" t="n">
        <v>3370630.39921903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29371137.9665385</v>
      </c>
      <c r="C83" s="0" t="n">
        <v>28111327.7977787</v>
      </c>
      <c r="D83" s="0" t="n">
        <v>29501260.6681478</v>
      </c>
      <c r="E83" s="0" t="n">
        <v>28233643.6727282</v>
      </c>
      <c r="F83" s="0" t="n">
        <v>20553466.9536154</v>
      </c>
      <c r="G83" s="0" t="n">
        <v>7557860.84416327</v>
      </c>
      <c r="H83" s="0" t="n">
        <v>20675783.178765</v>
      </c>
      <c r="I83" s="0" t="n">
        <v>7557860.4939632</v>
      </c>
      <c r="J83" s="0" t="n">
        <v>3549408.24781571</v>
      </c>
      <c r="K83" s="0" t="n">
        <v>3442926.00038124</v>
      </c>
      <c r="L83" s="0" t="n">
        <v>4884544.58539473</v>
      </c>
      <c r="M83" s="0" t="n">
        <v>4611620.45359857</v>
      </c>
      <c r="N83" s="0" t="n">
        <v>4906231.79726521</v>
      </c>
      <c r="O83" s="0" t="n">
        <v>4632007.91855038</v>
      </c>
      <c r="P83" s="0" t="n">
        <v>591568.041302619</v>
      </c>
      <c r="Q83" s="0" t="n">
        <v>573821.00006354</v>
      </c>
    </row>
    <row r="84" customFormat="false" ht="12.8" hidden="false" customHeight="false" outlineLevel="0" collapsed="false">
      <c r="A84" s="0" t="n">
        <v>131</v>
      </c>
      <c r="B84" s="0" t="n">
        <v>29498324.1287706</v>
      </c>
      <c r="C84" s="0" t="n">
        <v>28233211.1285729</v>
      </c>
      <c r="D84" s="0" t="n">
        <v>29627810.4959857</v>
      </c>
      <c r="E84" s="0" t="n">
        <v>28354928.8496235</v>
      </c>
      <c r="F84" s="0" t="n">
        <v>20680803.3190932</v>
      </c>
      <c r="G84" s="0" t="n">
        <v>7552407.8094797</v>
      </c>
      <c r="H84" s="0" t="n">
        <v>20802521.3906262</v>
      </c>
      <c r="I84" s="0" t="n">
        <v>7552407.45899733</v>
      </c>
      <c r="J84" s="0" t="n">
        <v>3602547.00028437</v>
      </c>
      <c r="K84" s="0" t="n">
        <v>3494470.59027584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29611720.119302</v>
      </c>
      <c r="C85" s="0" t="n">
        <v>28341588.5139866</v>
      </c>
      <c r="D85" s="0" t="n">
        <v>29738404.0191812</v>
      </c>
      <c r="E85" s="0" t="n">
        <v>28460671.9162546</v>
      </c>
      <c r="F85" s="0" t="n">
        <v>20708660.4044917</v>
      </c>
      <c r="G85" s="0" t="n">
        <v>7632928.10949493</v>
      </c>
      <c r="H85" s="0" t="n">
        <v>20827744.1589402</v>
      </c>
      <c r="I85" s="0" t="n">
        <v>7632927.7573144</v>
      </c>
      <c r="J85" s="0" t="n">
        <v>3645136.36474018</v>
      </c>
      <c r="K85" s="0" t="n">
        <v>3535782.27379797</v>
      </c>
      <c r="L85" s="0" t="n">
        <v>4925648.95236972</v>
      </c>
      <c r="M85" s="0" t="n">
        <v>4650923.76956954</v>
      </c>
      <c r="N85" s="0" t="n">
        <v>4946763.03078603</v>
      </c>
      <c r="O85" s="0" t="n">
        <v>4670772.49168893</v>
      </c>
      <c r="P85" s="0" t="n">
        <v>607522.727456696</v>
      </c>
      <c r="Q85" s="0" t="n">
        <v>589297.045632995</v>
      </c>
    </row>
    <row r="86" customFormat="false" ht="12.8" hidden="false" customHeight="false" outlineLevel="0" collapsed="false">
      <c r="A86" s="0" t="n">
        <v>133</v>
      </c>
      <c r="B86" s="0" t="n">
        <v>29750776.1519348</v>
      </c>
      <c r="C86" s="0" t="n">
        <v>28475062.1885314</v>
      </c>
      <c r="D86" s="0" t="n">
        <v>29876042.880348</v>
      </c>
      <c r="E86" s="0" t="n">
        <v>28592813.4501332</v>
      </c>
      <c r="F86" s="0" t="n">
        <v>20844286.0908754</v>
      </c>
      <c r="G86" s="0" t="n">
        <v>7630776.09765601</v>
      </c>
      <c r="H86" s="0" t="n">
        <v>20962037.7049937</v>
      </c>
      <c r="I86" s="0" t="n">
        <v>7630775.74513948</v>
      </c>
      <c r="J86" s="0" t="n">
        <v>3703639.04464704</v>
      </c>
      <c r="K86" s="0" t="n">
        <v>3592529.87330763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29956796.3678265</v>
      </c>
      <c r="C87" s="0" t="n">
        <v>28671812.7207664</v>
      </c>
      <c r="D87" s="0" t="n">
        <v>30081912.671677</v>
      </c>
      <c r="E87" s="0" t="n">
        <v>28789422.5837346</v>
      </c>
      <c r="F87" s="0" t="n">
        <v>20972742.5307801</v>
      </c>
      <c r="G87" s="0" t="n">
        <v>7699070.18998634</v>
      </c>
      <c r="H87" s="0" t="n">
        <v>21090352.7465638</v>
      </c>
      <c r="I87" s="0" t="n">
        <v>7699069.83717076</v>
      </c>
      <c r="J87" s="0" t="n">
        <v>3772480.74965476</v>
      </c>
      <c r="K87" s="0" t="n">
        <v>3659306.32716511</v>
      </c>
      <c r="L87" s="0" t="n">
        <v>4983343.63172439</v>
      </c>
      <c r="M87" s="0" t="n">
        <v>4705888.74684972</v>
      </c>
      <c r="N87" s="0" t="n">
        <v>5004196.4443074</v>
      </c>
      <c r="O87" s="0" t="n">
        <v>4725492.46867413</v>
      </c>
      <c r="P87" s="0" t="n">
        <v>628746.791609126</v>
      </c>
      <c r="Q87" s="0" t="n">
        <v>609884.387860853</v>
      </c>
    </row>
    <row r="88" customFormat="false" ht="12.8" hidden="false" customHeight="false" outlineLevel="0" collapsed="false">
      <c r="A88" s="0" t="n">
        <v>135</v>
      </c>
      <c r="B88" s="0" t="n">
        <v>30110861.3526136</v>
      </c>
      <c r="C88" s="0" t="n">
        <v>28818157.4886694</v>
      </c>
      <c r="D88" s="0" t="n">
        <v>30235701.1145968</v>
      </c>
      <c r="E88" s="0" t="n">
        <v>28935507.4027099</v>
      </c>
      <c r="F88" s="0" t="n">
        <v>21065671.724422</v>
      </c>
      <c r="G88" s="0" t="n">
        <v>7752485.76424746</v>
      </c>
      <c r="H88" s="0" t="n">
        <v>21183022.0009845</v>
      </c>
      <c r="I88" s="0" t="n">
        <v>7752485.40172535</v>
      </c>
      <c r="J88" s="0" t="n">
        <v>3847738.75704703</v>
      </c>
      <c r="K88" s="0" t="n">
        <v>3732306.59433562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30286317.3467525</v>
      </c>
      <c r="C89" s="0" t="n">
        <v>28985614.7376411</v>
      </c>
      <c r="D89" s="0" t="n">
        <v>30410364.7911884</v>
      </c>
      <c r="E89" s="0" t="n">
        <v>29102219.666927</v>
      </c>
      <c r="F89" s="0" t="n">
        <v>21187043.2239283</v>
      </c>
      <c r="G89" s="0" t="n">
        <v>7798571.51371279</v>
      </c>
      <c r="H89" s="0" t="n">
        <v>21303648.5440547</v>
      </c>
      <c r="I89" s="0" t="n">
        <v>7798571.12287232</v>
      </c>
      <c r="J89" s="0" t="n">
        <v>3910286.17622317</v>
      </c>
      <c r="K89" s="0" t="n">
        <v>3792977.59093648</v>
      </c>
      <c r="L89" s="0" t="n">
        <v>5037351.01043556</v>
      </c>
      <c r="M89" s="0" t="n">
        <v>4757000.72074138</v>
      </c>
      <c r="N89" s="0" t="n">
        <v>5058025.64328767</v>
      </c>
      <c r="O89" s="0" t="n">
        <v>4776437.4841699</v>
      </c>
      <c r="P89" s="0" t="n">
        <v>651714.362703862</v>
      </c>
      <c r="Q89" s="0" t="n">
        <v>632162.931822746</v>
      </c>
    </row>
    <row r="90" customFormat="false" ht="12.8" hidden="false" customHeight="false" outlineLevel="0" collapsed="false">
      <c r="A90" s="0" t="n">
        <v>137</v>
      </c>
      <c r="B90" s="0" t="n">
        <v>30459060.0025219</v>
      </c>
      <c r="C90" s="0" t="n">
        <v>29150351.8818392</v>
      </c>
      <c r="D90" s="0" t="n">
        <v>30582209.01699</v>
      </c>
      <c r="E90" s="0" t="n">
        <v>29266112.2872682</v>
      </c>
      <c r="F90" s="0" t="n">
        <v>21314428.3446874</v>
      </c>
      <c r="G90" s="0" t="n">
        <v>7835923.53715186</v>
      </c>
      <c r="H90" s="0" t="n">
        <v>21430189.1141049</v>
      </c>
      <c r="I90" s="0" t="n">
        <v>7835923.17316326</v>
      </c>
      <c r="J90" s="0" t="n">
        <v>3993659.64344624</v>
      </c>
      <c r="K90" s="0" t="n">
        <v>3873849.85414285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30658802.1344227</v>
      </c>
      <c r="C91" s="0" t="n">
        <v>29341832.1584875</v>
      </c>
      <c r="D91" s="0" t="n">
        <v>30782077.7014077</v>
      </c>
      <c r="E91" s="0" t="n">
        <v>29457711.5235603</v>
      </c>
      <c r="F91" s="0" t="n">
        <v>21502150.6320216</v>
      </c>
      <c r="G91" s="0" t="n">
        <v>7839681.52646591</v>
      </c>
      <c r="H91" s="0" t="n">
        <v>21618030.3340044</v>
      </c>
      <c r="I91" s="0" t="n">
        <v>7839681.18955596</v>
      </c>
      <c r="J91" s="0" t="n">
        <v>4095893.53410948</v>
      </c>
      <c r="K91" s="0" t="n">
        <v>3973016.72808619</v>
      </c>
      <c r="L91" s="0" t="n">
        <v>5098878.07731209</v>
      </c>
      <c r="M91" s="0" t="n">
        <v>4815618.68901979</v>
      </c>
      <c r="N91" s="0" t="n">
        <v>5119424.06402713</v>
      </c>
      <c r="O91" s="0" t="n">
        <v>4834934.52970034</v>
      </c>
      <c r="P91" s="0" t="n">
        <v>682648.922351579</v>
      </c>
      <c r="Q91" s="0" t="n">
        <v>662169.454681032</v>
      </c>
    </row>
    <row r="92" customFormat="false" ht="12.8" hidden="false" customHeight="false" outlineLevel="0" collapsed="false">
      <c r="A92" s="0" t="n">
        <v>139</v>
      </c>
      <c r="B92" s="0" t="n">
        <v>30708579.5136248</v>
      </c>
      <c r="C92" s="0" t="n">
        <v>29390090.7665695</v>
      </c>
      <c r="D92" s="0" t="n">
        <v>30828970.0620594</v>
      </c>
      <c r="E92" s="0" t="n">
        <v>29503259.7493348</v>
      </c>
      <c r="F92" s="0" t="n">
        <v>21570358.6135727</v>
      </c>
      <c r="G92" s="0" t="n">
        <v>7819732.15299675</v>
      </c>
      <c r="H92" s="0" t="n">
        <v>21683527.9283661</v>
      </c>
      <c r="I92" s="0" t="n">
        <v>7819731.82096873</v>
      </c>
      <c r="J92" s="0" t="n">
        <v>4160998.70862325</v>
      </c>
      <c r="K92" s="0" t="n">
        <v>4036168.74736456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30854120.5684321</v>
      </c>
      <c r="C93" s="0" t="n">
        <v>29529335.9349841</v>
      </c>
      <c r="D93" s="0" t="n">
        <v>30973237.6158796</v>
      </c>
      <c r="E93" s="0" t="n">
        <v>29641307.8285709</v>
      </c>
      <c r="F93" s="0" t="n">
        <v>21724622.610528</v>
      </c>
      <c r="G93" s="0" t="n">
        <v>7804713.32445612</v>
      </c>
      <c r="H93" s="0" t="n">
        <v>21836594.8429246</v>
      </c>
      <c r="I93" s="0" t="n">
        <v>7804712.98564632</v>
      </c>
      <c r="J93" s="0" t="n">
        <v>4285230.69413088</v>
      </c>
      <c r="K93" s="0" t="n">
        <v>4156673.77330695</v>
      </c>
      <c r="L93" s="0" t="n">
        <v>5133830.59634739</v>
      </c>
      <c r="M93" s="0" t="n">
        <v>4850090.66986217</v>
      </c>
      <c r="N93" s="0" t="n">
        <v>5153683.76896917</v>
      </c>
      <c r="O93" s="0" t="n">
        <v>4868755.26976993</v>
      </c>
      <c r="P93" s="0" t="n">
        <v>714205.11568848</v>
      </c>
      <c r="Q93" s="0" t="n">
        <v>692778.962217826</v>
      </c>
    </row>
    <row r="94" customFormat="false" ht="12.8" hidden="false" customHeight="false" outlineLevel="0" collapsed="false">
      <c r="A94" s="0" t="n">
        <v>141</v>
      </c>
      <c r="B94" s="0" t="n">
        <v>31053729.1706655</v>
      </c>
      <c r="C94" s="0" t="n">
        <v>29721586.9382898</v>
      </c>
      <c r="D94" s="0" t="n">
        <v>31171345.567438</v>
      </c>
      <c r="E94" s="0" t="n">
        <v>29832148.4079545</v>
      </c>
      <c r="F94" s="0" t="n">
        <v>21881599.9842481</v>
      </c>
      <c r="G94" s="0" t="n">
        <v>7839986.95404169</v>
      </c>
      <c r="H94" s="0" t="n">
        <v>21992161.7930389</v>
      </c>
      <c r="I94" s="0" t="n">
        <v>7839986.61491565</v>
      </c>
      <c r="J94" s="0" t="n">
        <v>4331245.52342271</v>
      </c>
      <c r="K94" s="0" t="n">
        <v>4201308.15772002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31214491.3593638</v>
      </c>
      <c r="C95" s="0" t="n">
        <v>29874636.9225301</v>
      </c>
      <c r="D95" s="0" t="n">
        <v>31330175.0989842</v>
      </c>
      <c r="E95" s="0" t="n">
        <v>29983381.6961743</v>
      </c>
      <c r="F95" s="0" t="n">
        <v>21973227.6572629</v>
      </c>
      <c r="G95" s="0" t="n">
        <v>7901409.26526717</v>
      </c>
      <c r="H95" s="0" t="n">
        <v>22081972.7584452</v>
      </c>
      <c r="I95" s="0" t="n">
        <v>7901408.93772908</v>
      </c>
      <c r="J95" s="0" t="n">
        <v>4330365.97374876</v>
      </c>
      <c r="K95" s="0" t="n">
        <v>4200454.9945363</v>
      </c>
      <c r="L95" s="0" t="n">
        <v>5192861.80595944</v>
      </c>
      <c r="M95" s="0" t="n">
        <v>4905616.44111644</v>
      </c>
      <c r="N95" s="0" t="n">
        <v>5212142.79419424</v>
      </c>
      <c r="O95" s="0" t="n">
        <v>4923743.19234901</v>
      </c>
      <c r="P95" s="0" t="n">
        <v>721727.66229146</v>
      </c>
      <c r="Q95" s="0" t="n">
        <v>700075.832422716</v>
      </c>
    </row>
    <row r="96" customFormat="false" ht="12.8" hidden="false" customHeight="false" outlineLevel="0" collapsed="false">
      <c r="A96" s="0" t="n">
        <v>143</v>
      </c>
      <c r="B96" s="0" t="n">
        <v>31346232.9089557</v>
      </c>
      <c r="C96" s="0" t="n">
        <v>30000783.2678683</v>
      </c>
      <c r="D96" s="0" t="n">
        <v>31460078.2044261</v>
      </c>
      <c r="E96" s="0" t="n">
        <v>30107799.905607</v>
      </c>
      <c r="F96" s="0" t="n">
        <v>22055598.5082997</v>
      </c>
      <c r="G96" s="0" t="n">
        <v>7945184.75956855</v>
      </c>
      <c r="H96" s="0" t="n">
        <v>22162615.4759009</v>
      </c>
      <c r="I96" s="0" t="n">
        <v>7945184.42970609</v>
      </c>
      <c r="J96" s="0" t="n">
        <v>4437465.48981118</v>
      </c>
      <c r="K96" s="0" t="n">
        <v>4304341.52511684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31468058.5583829</v>
      </c>
      <c r="C97" s="0" t="n">
        <v>30117344.7326172</v>
      </c>
      <c r="D97" s="0" t="n">
        <v>31581142.8262324</v>
      </c>
      <c r="E97" s="0" t="n">
        <v>30223646.0540767</v>
      </c>
      <c r="F97" s="0" t="n">
        <v>22153537.8394588</v>
      </c>
      <c r="G97" s="0" t="n">
        <v>7963806.89315835</v>
      </c>
      <c r="H97" s="0" t="n">
        <v>22259839.4863609</v>
      </c>
      <c r="I97" s="0" t="n">
        <v>7963806.5677158</v>
      </c>
      <c r="J97" s="0" t="n">
        <v>4516046.07605579</v>
      </c>
      <c r="K97" s="0" t="n">
        <v>4380564.69377411</v>
      </c>
      <c r="L97" s="0" t="n">
        <v>5233050.90041408</v>
      </c>
      <c r="M97" s="0" t="n">
        <v>4943424.22803025</v>
      </c>
      <c r="N97" s="0" t="n">
        <v>5251898.65244592</v>
      </c>
      <c r="O97" s="0" t="n">
        <v>4961143.74169711</v>
      </c>
      <c r="P97" s="0" t="n">
        <v>752674.346009298</v>
      </c>
      <c r="Q97" s="0" t="n">
        <v>730094.115629019</v>
      </c>
    </row>
    <row r="98" customFormat="false" ht="12.8" hidden="false" customHeight="false" outlineLevel="0" collapsed="false">
      <c r="A98" s="0" t="n">
        <v>145</v>
      </c>
      <c r="B98" s="0" t="n">
        <v>31701632.7056921</v>
      </c>
      <c r="C98" s="0" t="n">
        <v>30340239.3370372</v>
      </c>
      <c r="D98" s="0" t="n">
        <v>31814426.3730031</v>
      </c>
      <c r="E98" s="0" t="n">
        <v>30446267.4959026</v>
      </c>
      <c r="F98" s="0" t="n">
        <v>22358870.1539772</v>
      </c>
      <c r="G98" s="0" t="n">
        <v>7981369.18306009</v>
      </c>
      <c r="H98" s="0" t="n">
        <v>22464898.6329324</v>
      </c>
      <c r="I98" s="0" t="n">
        <v>7981368.86297023</v>
      </c>
      <c r="J98" s="0" t="n">
        <v>4609899.43983341</v>
      </c>
      <c r="K98" s="0" t="n">
        <v>4471602.45663841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31992847.3889241</v>
      </c>
      <c r="C99" s="0" t="n">
        <v>30618977.2761922</v>
      </c>
      <c r="D99" s="0" t="n">
        <v>32105019.3375689</v>
      </c>
      <c r="E99" s="0" t="n">
        <v>30724421.0212383</v>
      </c>
      <c r="F99" s="0" t="n">
        <v>22582194.1954043</v>
      </c>
      <c r="G99" s="0" t="n">
        <v>8036783.0807879</v>
      </c>
      <c r="H99" s="0" t="n">
        <v>22687638.2671021</v>
      </c>
      <c r="I99" s="0" t="n">
        <v>8036782.75413621</v>
      </c>
      <c r="J99" s="0" t="n">
        <v>4712191.8316613</v>
      </c>
      <c r="K99" s="0" t="n">
        <v>4570826.07671147</v>
      </c>
      <c r="L99" s="0" t="n">
        <v>5319342.43108879</v>
      </c>
      <c r="M99" s="0" t="n">
        <v>5025342.03575138</v>
      </c>
      <c r="N99" s="0" t="n">
        <v>5338038.13056506</v>
      </c>
      <c r="O99" s="0" t="n">
        <v>5042918.83683595</v>
      </c>
      <c r="P99" s="0" t="n">
        <v>785365.305276884</v>
      </c>
      <c r="Q99" s="0" t="n">
        <v>761804.346118578</v>
      </c>
    </row>
    <row r="100" customFormat="false" ht="12.8" hidden="false" customHeight="false" outlineLevel="0" collapsed="false">
      <c r="A100" s="0" t="n">
        <v>147</v>
      </c>
      <c r="B100" s="0" t="n">
        <v>32128455.6316579</v>
      </c>
      <c r="C100" s="0" t="n">
        <v>30748133.9778163</v>
      </c>
      <c r="D100" s="0" t="n">
        <v>32239234.6692888</v>
      </c>
      <c r="E100" s="0" t="n">
        <v>30852268.7784953</v>
      </c>
      <c r="F100" s="0" t="n">
        <v>22652972.2226294</v>
      </c>
      <c r="G100" s="0" t="n">
        <v>8095161.75518686</v>
      </c>
      <c r="H100" s="0" t="n">
        <v>22757107.3502101</v>
      </c>
      <c r="I100" s="0" t="n">
        <v>8095161.42828518</v>
      </c>
      <c r="J100" s="0" t="n">
        <v>4736930.40948695</v>
      </c>
      <c r="K100" s="0" t="n">
        <v>4594822.49720234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32357870.9608521</v>
      </c>
      <c r="C101" s="0" t="n">
        <v>30967236.3292345</v>
      </c>
      <c r="D101" s="0" t="n">
        <v>32468199.6130254</v>
      </c>
      <c r="E101" s="0" t="n">
        <v>31070947.7698809</v>
      </c>
      <c r="F101" s="0" t="n">
        <v>22844744.1805427</v>
      </c>
      <c r="G101" s="0" t="n">
        <v>8122492.14869178</v>
      </c>
      <c r="H101" s="0" t="n">
        <v>22948455.9483906</v>
      </c>
      <c r="I101" s="0" t="n">
        <v>8122491.82149031</v>
      </c>
      <c r="J101" s="0" t="n">
        <v>4779369.88796087</v>
      </c>
      <c r="K101" s="0" t="n">
        <v>4635988.79132204</v>
      </c>
      <c r="L101" s="0" t="n">
        <v>5381081.53184691</v>
      </c>
      <c r="M101" s="0" t="n">
        <v>5083951.51144687</v>
      </c>
      <c r="N101" s="0" t="n">
        <v>5399470.08515302</v>
      </c>
      <c r="O101" s="0" t="n">
        <v>5101239.25980439</v>
      </c>
      <c r="P101" s="0" t="n">
        <v>796561.647993478</v>
      </c>
      <c r="Q101" s="0" t="n">
        <v>772664.798553674</v>
      </c>
    </row>
    <row r="102" customFormat="false" ht="12.8" hidden="false" customHeight="false" outlineLevel="0" collapsed="false">
      <c r="A102" s="0" t="n">
        <v>149</v>
      </c>
      <c r="B102" s="0" t="n">
        <v>32543542.7210455</v>
      </c>
      <c r="C102" s="0" t="n">
        <v>31143981.8284448</v>
      </c>
      <c r="D102" s="0" t="n">
        <v>32653419.8807881</v>
      </c>
      <c r="E102" s="0" t="n">
        <v>31247268.8684975</v>
      </c>
      <c r="F102" s="0" t="n">
        <v>22989275.3305918</v>
      </c>
      <c r="G102" s="0" t="n">
        <v>8154706.49785299</v>
      </c>
      <c r="H102" s="0" t="n">
        <v>23092562.6919367</v>
      </c>
      <c r="I102" s="0" t="n">
        <v>8154706.17656081</v>
      </c>
      <c r="J102" s="0" t="n">
        <v>4870697.82257944</v>
      </c>
      <c r="K102" s="0" t="n">
        <v>4724576.88790206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32528751.5078673</v>
      </c>
      <c r="C103" s="0" t="n">
        <v>31130424.6990422</v>
      </c>
      <c r="D103" s="0" t="n">
        <v>32636738.7047237</v>
      </c>
      <c r="E103" s="0" t="n">
        <v>31231934.6821794</v>
      </c>
      <c r="F103" s="0" t="n">
        <v>22994485.3541352</v>
      </c>
      <c r="G103" s="0" t="n">
        <v>8135939.34490695</v>
      </c>
      <c r="H103" s="0" t="n">
        <v>23095995.653662</v>
      </c>
      <c r="I103" s="0" t="n">
        <v>8135939.02851735</v>
      </c>
      <c r="J103" s="0" t="n">
        <v>4884932.25228864</v>
      </c>
      <c r="K103" s="0" t="n">
        <v>4738384.28471998</v>
      </c>
      <c r="L103" s="0" t="n">
        <v>5410404.04720656</v>
      </c>
      <c r="M103" s="0" t="n">
        <v>5112345.76485322</v>
      </c>
      <c r="N103" s="0" t="n">
        <v>5428402.27116706</v>
      </c>
      <c r="O103" s="0" t="n">
        <v>5129266.61857872</v>
      </c>
      <c r="P103" s="0" t="n">
        <v>814155.375381441</v>
      </c>
      <c r="Q103" s="0" t="n">
        <v>789730.714119997</v>
      </c>
    </row>
    <row r="104" customFormat="false" ht="12.8" hidden="false" customHeight="false" outlineLevel="0" collapsed="false">
      <c r="A104" s="0" t="n">
        <v>151</v>
      </c>
      <c r="B104" s="0" t="n">
        <v>32746221.5271807</v>
      </c>
      <c r="C104" s="0" t="n">
        <v>31338938.7473978</v>
      </c>
      <c r="D104" s="0" t="n">
        <v>32851184.3053571</v>
      </c>
      <c r="E104" s="0" t="n">
        <v>31437605.8148059</v>
      </c>
      <c r="F104" s="0" t="n">
        <v>23204482.4372373</v>
      </c>
      <c r="G104" s="0" t="n">
        <v>8134456.31016054</v>
      </c>
      <c r="H104" s="0" t="n">
        <v>23303149.8266235</v>
      </c>
      <c r="I104" s="0" t="n">
        <v>8134455.9881825</v>
      </c>
      <c r="J104" s="0" t="n">
        <v>4976611.0496554</v>
      </c>
      <c r="K104" s="0" t="n">
        <v>4827312.71816574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32949926.9611661</v>
      </c>
      <c r="C105" s="0" t="n">
        <v>31533329.1825816</v>
      </c>
      <c r="D105" s="0" t="n">
        <v>33054676.1087704</v>
      </c>
      <c r="E105" s="0" t="n">
        <v>31631795.4391177</v>
      </c>
      <c r="F105" s="0" t="n">
        <v>23400475.1870986</v>
      </c>
      <c r="G105" s="0" t="n">
        <v>8132853.99548297</v>
      </c>
      <c r="H105" s="0" t="n">
        <v>23498941.765905</v>
      </c>
      <c r="I105" s="0" t="n">
        <v>8132853.67321273</v>
      </c>
      <c r="J105" s="0" t="n">
        <v>5046746.8155044</v>
      </c>
      <c r="K105" s="0" t="n">
        <v>4895344.41103927</v>
      </c>
      <c r="L105" s="0" t="n">
        <v>5482644.78240183</v>
      </c>
      <c r="M105" s="0" t="n">
        <v>5181411.09905608</v>
      </c>
      <c r="N105" s="0" t="n">
        <v>5500103.33852526</v>
      </c>
      <c r="O105" s="0" t="n">
        <v>5197824.66945524</v>
      </c>
      <c r="P105" s="0" t="n">
        <v>841124.469250734</v>
      </c>
      <c r="Q105" s="0" t="n">
        <v>815890.735173212</v>
      </c>
    </row>
    <row r="106" customFormat="false" ht="12.8" hidden="false" customHeight="false" outlineLevel="0" collapsed="false">
      <c r="A106" s="0" t="s">
        <v>226</v>
      </c>
      <c r="B106" s="0" t="s">
        <v>227</v>
      </c>
      <c r="C106" s="0" t="s">
        <v>228</v>
      </c>
      <c r="D106" s="0" t="s">
        <v>229</v>
      </c>
      <c r="E106" s="0" t="s">
        <v>230</v>
      </c>
      <c r="F106" s="0" t="s">
        <v>231</v>
      </c>
      <c r="G106" s="0" t="s">
        <v>232</v>
      </c>
      <c r="H106" s="0" t="s">
        <v>233</v>
      </c>
      <c r="I106" s="0" t="s">
        <v>234</v>
      </c>
      <c r="J106" s="0" t="s">
        <v>235</v>
      </c>
      <c r="K106" s="0" t="s">
        <v>236</v>
      </c>
      <c r="L106" s="0" t="s">
        <v>237</v>
      </c>
      <c r="M106" s="0" t="s">
        <v>238</v>
      </c>
      <c r="N106" s="0" t="s">
        <v>239</v>
      </c>
      <c r="O106" s="0" t="s">
        <v>240</v>
      </c>
      <c r="P106" s="0" t="s">
        <v>241</v>
      </c>
      <c r="Q106" s="0" t="s">
        <v>242</v>
      </c>
    </row>
    <row r="107" customFormat="false" ht="12.8" hidden="false" customHeight="false" outlineLevel="0" collapsed="false">
      <c r="A107" s="0" t="n">
        <v>49</v>
      </c>
      <c r="B107" s="0" t="n">
        <v>17715091.2971215</v>
      </c>
      <c r="C107" s="0" t="n">
        <v>17023151.8533019</v>
      </c>
      <c r="D107" s="0" t="n">
        <v>17764710.0025356</v>
      </c>
      <c r="E107" s="0" t="n">
        <v>17069793.4332281</v>
      </c>
      <c r="F107" s="0" t="n">
        <v>14752676.2681749</v>
      </c>
      <c r="G107" s="0" t="n">
        <v>2270475.58512698</v>
      </c>
      <c r="H107" s="0" t="n">
        <v>14799318.0039438</v>
      </c>
      <c r="I107" s="0" t="n">
        <v>2270475.42928429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</row>
    <row r="108" customFormat="false" ht="12.8" hidden="false" customHeight="false" outlineLevel="0" collapsed="false">
      <c r="A108" s="0" t="n">
        <v>50</v>
      </c>
      <c r="B108" s="0" t="n">
        <v>20422747.1350974</v>
      </c>
      <c r="C108" s="0" t="n">
        <v>19622770.7038608</v>
      </c>
      <c r="D108" s="0" t="n">
        <v>20483176.6879652</v>
      </c>
      <c r="E108" s="0" t="n">
        <v>19679574.4794841</v>
      </c>
      <c r="F108" s="0" t="n">
        <v>16969939.8021514</v>
      </c>
      <c r="G108" s="0" t="n">
        <v>2652830.90170944</v>
      </c>
      <c r="H108" s="0" t="n">
        <v>17026743.8126851</v>
      </c>
      <c r="I108" s="0" t="n">
        <v>2652830.66679896</v>
      </c>
      <c r="J108" s="0" t="n">
        <v>0</v>
      </c>
      <c r="K108" s="0" t="n">
        <v>0</v>
      </c>
      <c r="L108" s="0" t="n">
        <v>3407167.04251075</v>
      </c>
      <c r="M108" s="0" t="n">
        <v>3216617.27416459</v>
      </c>
      <c r="N108" s="0" t="n">
        <v>3417238.63393332</v>
      </c>
      <c r="O108" s="0" t="n">
        <v>3226084.56940139</v>
      </c>
      <c r="P108" s="0" t="n">
        <v>0</v>
      </c>
      <c r="Q108" s="0" t="n">
        <v>0</v>
      </c>
    </row>
    <row r="109" customFormat="false" ht="12.8" hidden="false" customHeight="false" outlineLevel="0" collapsed="false">
      <c r="A109" s="0" t="n">
        <v>51</v>
      </c>
      <c r="B109" s="0" t="n">
        <v>19803746.8364793</v>
      </c>
      <c r="C109" s="0" t="n">
        <v>19026261.3047871</v>
      </c>
      <c r="D109" s="0" t="n">
        <v>19865434.766804</v>
      </c>
      <c r="E109" s="0" t="n">
        <v>19084247.9539288</v>
      </c>
      <c r="F109" s="0" t="n">
        <v>16392343.747388</v>
      </c>
      <c r="G109" s="0" t="n">
        <v>2633917.55739909</v>
      </c>
      <c r="H109" s="0" t="n">
        <v>16450330.8087022</v>
      </c>
      <c r="I109" s="0" t="n">
        <v>2633917.14522669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</row>
    <row r="110" customFormat="false" ht="12.8" hidden="false" customHeight="false" outlineLevel="0" collapsed="false">
      <c r="A110" s="0" t="n">
        <v>52</v>
      </c>
      <c r="B110" s="0" t="n">
        <v>21421804.3950487</v>
      </c>
      <c r="C110" s="0" t="n">
        <v>20579647.3943859</v>
      </c>
      <c r="D110" s="0" t="n">
        <v>21490198.9079268</v>
      </c>
      <c r="E110" s="0" t="n">
        <v>20643938.2296663</v>
      </c>
      <c r="F110" s="0" t="n">
        <v>17675547.0541494</v>
      </c>
      <c r="G110" s="0" t="n">
        <v>2904100.34023644</v>
      </c>
      <c r="H110" s="0" t="n">
        <v>17739838.4213942</v>
      </c>
      <c r="I110" s="0" t="n">
        <v>2904099.80827209</v>
      </c>
      <c r="J110" s="0" t="n">
        <v>0</v>
      </c>
      <c r="K110" s="0" t="n">
        <v>0</v>
      </c>
      <c r="L110" s="0" t="n">
        <v>3573630.56231237</v>
      </c>
      <c r="M110" s="0" t="n">
        <v>3374490.13885483</v>
      </c>
      <c r="N110" s="0" t="n">
        <v>3585029.64658194</v>
      </c>
      <c r="O110" s="0" t="n">
        <v>3385205.2769183</v>
      </c>
      <c r="P110" s="0" t="n">
        <v>0</v>
      </c>
      <c r="Q110" s="0" t="n">
        <v>0</v>
      </c>
    </row>
    <row r="111" customFormat="false" ht="12.8" hidden="false" customHeight="false" outlineLevel="0" collapsed="false">
      <c r="A111" s="0" t="n">
        <v>53</v>
      </c>
      <c r="B111" s="0" t="n">
        <v>18798652.8327858</v>
      </c>
      <c r="C111" s="0" t="n">
        <v>18061142.4327455</v>
      </c>
      <c r="D111" s="0" t="n">
        <v>18859852.8843766</v>
      </c>
      <c r="E111" s="0" t="n">
        <v>18118670.4670387</v>
      </c>
      <c r="F111" s="0" t="n">
        <v>15421738.1156897</v>
      </c>
      <c r="G111" s="0" t="n">
        <v>2639404.31705577</v>
      </c>
      <c r="H111" s="0" t="n">
        <v>15479267.0284417</v>
      </c>
      <c r="I111" s="0" t="n">
        <v>2639403.43859703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</row>
    <row r="112" customFormat="false" ht="12.8" hidden="false" customHeight="false" outlineLevel="0" collapsed="false">
      <c r="A112" s="0" t="n">
        <v>54</v>
      </c>
      <c r="B112" s="0" t="n">
        <v>19381974.1868191</v>
      </c>
      <c r="C112" s="0" t="n">
        <v>18619675.7274242</v>
      </c>
      <c r="D112" s="0" t="n">
        <v>19445433.7010044</v>
      </c>
      <c r="E112" s="0" t="n">
        <v>18679327.6544509</v>
      </c>
      <c r="F112" s="0" t="n">
        <v>15813499.9733172</v>
      </c>
      <c r="G112" s="0" t="n">
        <v>2806175.75410707</v>
      </c>
      <c r="H112" s="0" t="n">
        <v>15873153.0648346</v>
      </c>
      <c r="I112" s="0" t="n">
        <v>2806174.58961632</v>
      </c>
      <c r="J112" s="0" t="n">
        <v>0</v>
      </c>
      <c r="K112" s="0" t="n">
        <v>0</v>
      </c>
      <c r="L112" s="0" t="n">
        <v>3233380.8180671</v>
      </c>
      <c r="M112" s="0" t="n">
        <v>3053950.95306359</v>
      </c>
      <c r="N112" s="0" t="n">
        <v>3243957.40087325</v>
      </c>
      <c r="O112" s="0" t="n">
        <v>3063892.9389094</v>
      </c>
      <c r="P112" s="0" t="n">
        <v>0</v>
      </c>
      <c r="Q112" s="0" t="n">
        <v>0</v>
      </c>
    </row>
    <row r="113" customFormat="false" ht="12.8" hidden="false" customHeight="false" outlineLevel="0" collapsed="false">
      <c r="A113" s="0" t="n">
        <v>55</v>
      </c>
      <c r="B113" s="0" t="n">
        <v>18442149.6064229</v>
      </c>
      <c r="C113" s="0" t="n">
        <v>17715594.0918307</v>
      </c>
      <c r="D113" s="0" t="n">
        <v>18503713.2101988</v>
      </c>
      <c r="E113" s="0" t="n">
        <v>17773463.8633579</v>
      </c>
      <c r="F113" s="0" t="n">
        <v>14992578.6499569</v>
      </c>
      <c r="G113" s="0" t="n">
        <v>2723015.44187379</v>
      </c>
      <c r="H113" s="0" t="n">
        <v>15050449.6933437</v>
      </c>
      <c r="I113" s="0" t="n">
        <v>2723014.17001417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</row>
    <row r="114" customFormat="false" ht="12.8" hidden="false" customHeight="false" outlineLevel="0" collapsed="false">
      <c r="A114" s="0" t="n">
        <v>56</v>
      </c>
      <c r="B114" s="0" t="n">
        <v>20185806.916536</v>
      </c>
      <c r="C114" s="0" t="n">
        <v>19388269.003878</v>
      </c>
      <c r="D114" s="0" t="n">
        <v>20254615.8512826</v>
      </c>
      <c r="E114" s="0" t="n">
        <v>19452949.3858272</v>
      </c>
      <c r="F114" s="0" t="n">
        <v>16313172.1017792</v>
      </c>
      <c r="G114" s="0" t="n">
        <v>3075096.90209881</v>
      </c>
      <c r="H114" s="0" t="n">
        <v>16377853.7677538</v>
      </c>
      <c r="I114" s="0" t="n">
        <v>3075095.61807331</v>
      </c>
      <c r="J114" s="0" t="n">
        <v>37448.2927964077</v>
      </c>
      <c r="K114" s="0" t="n">
        <v>36324.8440125154</v>
      </c>
      <c r="L114" s="0" t="n">
        <v>3366884.53916742</v>
      </c>
      <c r="M114" s="0" t="n">
        <v>3180600.4417352</v>
      </c>
      <c r="N114" s="0" t="n">
        <v>3378352.69199527</v>
      </c>
      <c r="O114" s="0" t="n">
        <v>3191380.50335662</v>
      </c>
      <c r="P114" s="0" t="n">
        <v>6241.38213273461</v>
      </c>
      <c r="Q114" s="0" t="n">
        <v>6054.14066875257</v>
      </c>
    </row>
    <row r="115" customFormat="false" ht="12.8" hidden="false" customHeight="false" outlineLevel="0" collapsed="false">
      <c r="A115" s="0" t="n">
        <v>57</v>
      </c>
      <c r="B115" s="0" t="n">
        <v>19310128.0562264</v>
      </c>
      <c r="C115" s="0" t="n">
        <v>18547080.6111611</v>
      </c>
      <c r="D115" s="0" t="n">
        <v>19377172.7510706</v>
      </c>
      <c r="E115" s="0" t="n">
        <v>18610102.6096751</v>
      </c>
      <c r="F115" s="0" t="n">
        <v>15546749.7675483</v>
      </c>
      <c r="G115" s="0" t="n">
        <v>3000330.8436128</v>
      </c>
      <c r="H115" s="0" t="n">
        <v>15609772.8945239</v>
      </c>
      <c r="I115" s="0" t="n">
        <v>3000329.71515121</v>
      </c>
      <c r="J115" s="0" t="n">
        <v>68744.4841315014</v>
      </c>
      <c r="K115" s="0" t="n">
        <v>66682.1496075563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</row>
    <row r="116" customFormat="false" ht="12.8" hidden="false" customHeight="false" outlineLevel="0" collapsed="false">
      <c r="A116" s="0" t="n">
        <v>58</v>
      </c>
      <c r="B116" s="0" t="n">
        <v>20637448.0241458</v>
      </c>
      <c r="C116" s="0" t="n">
        <v>19820127.2030891</v>
      </c>
      <c r="D116" s="0" t="n">
        <v>20709754.3962264</v>
      </c>
      <c r="E116" s="0" t="n">
        <v>19888095.1774069</v>
      </c>
      <c r="F116" s="0" t="n">
        <v>16525990.8482975</v>
      </c>
      <c r="G116" s="0" t="n">
        <v>3294136.3547916</v>
      </c>
      <c r="H116" s="0" t="n">
        <v>16593959.9311161</v>
      </c>
      <c r="I116" s="0" t="n">
        <v>3294135.24629079</v>
      </c>
      <c r="J116" s="0" t="n">
        <v>105406.410376622</v>
      </c>
      <c r="K116" s="0" t="n">
        <v>102244.218065323</v>
      </c>
      <c r="L116" s="0" t="n">
        <v>3441819.68477556</v>
      </c>
      <c r="M116" s="0" t="n">
        <v>3252147.73705118</v>
      </c>
      <c r="N116" s="0" t="n">
        <v>3453870.74405176</v>
      </c>
      <c r="O116" s="0" t="n">
        <v>3263475.73091337</v>
      </c>
      <c r="P116" s="0" t="n">
        <v>17567.7350627704</v>
      </c>
      <c r="Q116" s="0" t="n">
        <v>17040.7030108873</v>
      </c>
    </row>
    <row r="117" customFormat="false" ht="12.8" hidden="false" customHeight="false" outlineLevel="0" collapsed="false">
      <c r="A117" s="0" t="n">
        <v>59</v>
      </c>
      <c r="B117" s="0" t="n">
        <v>19825398.8001488</v>
      </c>
      <c r="C117" s="0" t="n">
        <v>19039630.0424421</v>
      </c>
      <c r="D117" s="0" t="n">
        <v>19896829.3534219</v>
      </c>
      <c r="E117" s="0" t="n">
        <v>19106774.747813</v>
      </c>
      <c r="F117" s="0" t="n">
        <v>15819611.0191109</v>
      </c>
      <c r="G117" s="0" t="n">
        <v>3220019.02333116</v>
      </c>
      <c r="H117" s="0" t="n">
        <v>15886756.7567122</v>
      </c>
      <c r="I117" s="0" t="n">
        <v>3220017.99110076</v>
      </c>
      <c r="J117" s="0" t="n">
        <v>153068.271140567</v>
      </c>
      <c r="K117" s="0" t="n">
        <v>148476.22300635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</row>
    <row r="118" customFormat="false" ht="12.8" hidden="false" customHeight="false" outlineLevel="0" collapsed="false">
      <c r="A118" s="0" t="n">
        <v>60</v>
      </c>
      <c r="B118" s="0" t="n">
        <v>21574666.8488876</v>
      </c>
      <c r="C118" s="0" t="n">
        <v>20717307.5268283</v>
      </c>
      <c r="D118" s="0" t="n">
        <v>21653269.8158238</v>
      </c>
      <c r="E118" s="0" t="n">
        <v>20791194.3001012</v>
      </c>
      <c r="F118" s="0" t="n">
        <v>17143264.8070751</v>
      </c>
      <c r="G118" s="0" t="n">
        <v>3574042.71975319</v>
      </c>
      <c r="H118" s="0" t="n">
        <v>17217152.6560646</v>
      </c>
      <c r="I118" s="0" t="n">
        <v>3574041.64403661</v>
      </c>
      <c r="J118" s="0" t="n">
        <v>195716.984291222</v>
      </c>
      <c r="K118" s="0" t="n">
        <v>189845.474762486</v>
      </c>
      <c r="L118" s="0" t="n">
        <v>3597544.11303675</v>
      </c>
      <c r="M118" s="0" t="n">
        <v>3400195.79367646</v>
      </c>
      <c r="N118" s="0" t="n">
        <v>3610644.60475181</v>
      </c>
      <c r="O118" s="0" t="n">
        <v>3412510.25402447</v>
      </c>
      <c r="P118" s="0" t="n">
        <v>32619.4973818704</v>
      </c>
      <c r="Q118" s="0" t="n">
        <v>31640.9124604143</v>
      </c>
    </row>
    <row r="119" customFormat="false" ht="12.8" hidden="false" customHeight="false" outlineLevel="0" collapsed="false">
      <c r="A119" s="0" t="n">
        <v>61</v>
      </c>
      <c r="B119" s="0" t="n">
        <v>20326700.825355</v>
      </c>
      <c r="C119" s="0" t="n">
        <v>19516252.489433</v>
      </c>
      <c r="D119" s="0" t="n">
        <v>20401597.9187957</v>
      </c>
      <c r="E119" s="0" t="n">
        <v>19586655.7456722</v>
      </c>
      <c r="F119" s="0" t="n">
        <v>16024549.1246514</v>
      </c>
      <c r="G119" s="0" t="n">
        <v>3491703.36478158</v>
      </c>
      <c r="H119" s="0" t="n">
        <v>16094953.3267963</v>
      </c>
      <c r="I119" s="0" t="n">
        <v>3491702.41887585</v>
      </c>
      <c r="J119" s="0" t="n">
        <v>199621.10106806</v>
      </c>
      <c r="K119" s="0" t="n">
        <v>193632.468036018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</row>
    <row r="120" customFormat="false" ht="12.8" hidden="false" customHeight="false" outlineLevel="0" collapsed="false">
      <c r="A120" s="0" t="n">
        <v>62</v>
      </c>
      <c r="B120" s="0" t="n">
        <v>20159258.6181515</v>
      </c>
      <c r="C120" s="0" t="n">
        <v>19354978.0942413</v>
      </c>
      <c r="D120" s="0" t="n">
        <v>20235562.8531744</v>
      </c>
      <c r="E120" s="0" t="n">
        <v>19426704.0638725</v>
      </c>
      <c r="F120" s="0" t="n">
        <v>15845075.5776102</v>
      </c>
      <c r="G120" s="0" t="n">
        <v>3509902.51663109</v>
      </c>
      <c r="H120" s="0" t="n">
        <v>15916802.4647566</v>
      </c>
      <c r="I120" s="0" t="n">
        <v>3509901.59911593</v>
      </c>
      <c r="J120" s="0" t="n">
        <v>217761.898580891</v>
      </c>
      <c r="K120" s="0" t="n">
        <v>211229.041623464</v>
      </c>
      <c r="L120" s="0" t="n">
        <v>3361276.57736713</v>
      </c>
      <c r="M120" s="0" t="n">
        <v>3176569.5387933</v>
      </c>
      <c r="N120" s="0" t="n">
        <v>3373993.94786912</v>
      </c>
      <c r="O120" s="0" t="n">
        <v>3188523.8654113</v>
      </c>
      <c r="P120" s="0" t="n">
        <v>36293.6497634819</v>
      </c>
      <c r="Q120" s="0" t="n">
        <v>35204.8402705774</v>
      </c>
    </row>
    <row r="121" customFormat="false" ht="12.8" hidden="false" customHeight="false" outlineLevel="0" collapsed="false">
      <c r="A121" s="0" t="n">
        <v>63</v>
      </c>
      <c r="B121" s="0" t="n">
        <v>19172491.7203503</v>
      </c>
      <c r="C121" s="0" t="n">
        <v>18408593.5287201</v>
      </c>
      <c r="D121" s="0" t="n">
        <v>19245553.8982161</v>
      </c>
      <c r="E121" s="0" t="n">
        <v>18477271.9630652</v>
      </c>
      <c r="F121" s="0" t="n">
        <v>15021753.9813759</v>
      </c>
      <c r="G121" s="0" t="n">
        <v>3386839.54734415</v>
      </c>
      <c r="H121" s="0" t="n">
        <v>15090433.2362181</v>
      </c>
      <c r="I121" s="0" t="n">
        <v>3386838.72684709</v>
      </c>
      <c r="J121" s="0" t="n">
        <v>235047.123224172</v>
      </c>
      <c r="K121" s="0" t="n">
        <v>227995.709527446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</row>
    <row r="122" customFormat="false" ht="12.8" hidden="false" customHeight="false" outlineLevel="0" collapsed="false">
      <c r="A122" s="0" t="n">
        <v>64</v>
      </c>
      <c r="B122" s="0" t="n">
        <v>17566021.1542908</v>
      </c>
      <c r="C122" s="0" t="n">
        <v>16867930.3443438</v>
      </c>
      <c r="D122" s="0" t="n">
        <v>17632490.3683875</v>
      </c>
      <c r="E122" s="0" t="n">
        <v>16930411.3942214</v>
      </c>
      <c r="F122" s="0" t="n">
        <v>13717295.1161394</v>
      </c>
      <c r="G122" s="0" t="n">
        <v>3150635.22820444</v>
      </c>
      <c r="H122" s="0" t="n">
        <v>13779776.8688972</v>
      </c>
      <c r="I122" s="0" t="n">
        <v>3150634.52532415</v>
      </c>
      <c r="J122" s="0" t="n">
        <v>240391.322037069</v>
      </c>
      <c r="K122" s="0" t="n">
        <v>233179.582375956</v>
      </c>
      <c r="L122" s="0" t="n">
        <v>2930405.92849286</v>
      </c>
      <c r="M122" s="0" t="n">
        <v>2770438.38550708</v>
      </c>
      <c r="N122" s="0" t="n">
        <v>2941484.12882576</v>
      </c>
      <c r="O122" s="0" t="n">
        <v>2780851.89243981</v>
      </c>
      <c r="P122" s="0" t="n">
        <v>40065.2203395114</v>
      </c>
      <c r="Q122" s="0" t="n">
        <v>38863.2637293261</v>
      </c>
    </row>
    <row r="123" customFormat="false" ht="12.8" hidden="false" customHeight="false" outlineLevel="0" collapsed="false">
      <c r="A123" s="0" t="n">
        <v>65</v>
      </c>
      <c r="B123" s="0" t="n">
        <v>17417980.4747624</v>
      </c>
      <c r="C123" s="0" t="n">
        <v>16724978.094937</v>
      </c>
      <c r="D123" s="0" t="n">
        <v>17486334.6842501</v>
      </c>
      <c r="E123" s="0" t="n">
        <v>16789231.0407686</v>
      </c>
      <c r="F123" s="0" t="n">
        <v>13583123.7123212</v>
      </c>
      <c r="G123" s="0" t="n">
        <v>3141854.38261584</v>
      </c>
      <c r="H123" s="0" t="n">
        <v>13647377.3353988</v>
      </c>
      <c r="I123" s="0" t="n">
        <v>3141853.70536979</v>
      </c>
      <c r="J123" s="0" t="n">
        <v>194215.016136578</v>
      </c>
      <c r="K123" s="0" t="n">
        <v>188388.565652481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</row>
    <row r="124" customFormat="false" ht="12.8" hidden="false" customHeight="false" outlineLevel="0" collapsed="false">
      <c r="A124" s="0" t="n">
        <v>66</v>
      </c>
      <c r="B124" s="0" t="n">
        <v>17587408.2054956</v>
      </c>
      <c r="C124" s="0" t="n">
        <v>16886757.9850586</v>
      </c>
      <c r="D124" s="0" t="n">
        <v>17659103.1044917</v>
      </c>
      <c r="E124" s="0" t="n">
        <v>16954151.1790023</v>
      </c>
      <c r="F124" s="0" t="n">
        <v>13711986.0194734</v>
      </c>
      <c r="G124" s="0" t="n">
        <v>3174771.96558517</v>
      </c>
      <c r="H124" s="0" t="n">
        <v>13779379.879695</v>
      </c>
      <c r="I124" s="0" t="n">
        <v>3174771.29930734</v>
      </c>
      <c r="J124" s="0" t="n">
        <v>199317.416544857</v>
      </c>
      <c r="K124" s="0" t="n">
        <v>193337.894048511</v>
      </c>
      <c r="L124" s="0" t="n">
        <v>2933789.22924484</v>
      </c>
      <c r="M124" s="0" t="n">
        <v>2774627.31492869</v>
      </c>
      <c r="N124" s="0" t="n">
        <v>2945738.3771072</v>
      </c>
      <c r="O124" s="0" t="n">
        <v>2785859.51257525</v>
      </c>
      <c r="P124" s="0" t="n">
        <v>33219.5694241428</v>
      </c>
      <c r="Q124" s="0" t="n">
        <v>32222.9823414185</v>
      </c>
    </row>
    <row r="125" customFormat="false" ht="12.8" hidden="false" customHeight="false" outlineLevel="0" collapsed="false">
      <c r="A125" s="0" t="n">
        <v>67</v>
      </c>
      <c r="B125" s="0" t="n">
        <v>17967532.3193059</v>
      </c>
      <c r="C125" s="0" t="n">
        <v>17250252.3649994</v>
      </c>
      <c r="D125" s="0" t="n">
        <v>18043229.2177913</v>
      </c>
      <c r="E125" s="0" t="n">
        <v>17321407.4382308</v>
      </c>
      <c r="F125" s="0" t="n">
        <v>13993505.5609278</v>
      </c>
      <c r="G125" s="0" t="n">
        <v>3256746.80407156</v>
      </c>
      <c r="H125" s="0" t="n">
        <v>14064661.3174633</v>
      </c>
      <c r="I125" s="0" t="n">
        <v>3256746.1207675</v>
      </c>
      <c r="J125" s="0" t="n">
        <v>190293.636483069</v>
      </c>
      <c r="K125" s="0" t="n">
        <v>184584.827388577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</row>
    <row r="126" customFormat="false" ht="12.8" hidden="false" customHeight="false" outlineLevel="0" collapsed="false">
      <c r="A126" s="0" t="n">
        <v>68</v>
      </c>
      <c r="B126" s="0" t="n">
        <v>17745952.1035372</v>
      </c>
      <c r="C126" s="0" t="n">
        <v>17036666.4147075</v>
      </c>
      <c r="D126" s="0" t="n">
        <v>17821958.9706619</v>
      </c>
      <c r="E126" s="0" t="n">
        <v>17108112.8586655</v>
      </c>
      <c r="F126" s="0" t="n">
        <v>13815143.3624417</v>
      </c>
      <c r="G126" s="0" t="n">
        <v>3221523.05226582</v>
      </c>
      <c r="H126" s="0" t="n">
        <v>13886590.4773284</v>
      </c>
      <c r="I126" s="0" t="n">
        <v>3221522.3813371</v>
      </c>
      <c r="J126" s="0" t="n">
        <v>206751.564035903</v>
      </c>
      <c r="K126" s="0" t="n">
        <v>200549.017114826</v>
      </c>
      <c r="L126" s="0" t="n">
        <v>2960237.73079413</v>
      </c>
      <c r="M126" s="0" t="n">
        <v>2798990.04489803</v>
      </c>
      <c r="N126" s="0" t="n">
        <v>2972905.54000652</v>
      </c>
      <c r="O126" s="0" t="n">
        <v>2810897.78404599</v>
      </c>
      <c r="P126" s="0" t="n">
        <v>34458.5940059838</v>
      </c>
      <c r="Q126" s="0" t="n">
        <v>33424.8361858043</v>
      </c>
    </row>
    <row r="127" customFormat="false" ht="12.8" hidden="false" customHeight="false" outlineLevel="0" collapsed="false">
      <c r="A127" s="0" t="n">
        <v>69</v>
      </c>
      <c r="B127" s="0" t="n">
        <v>18128167.9673593</v>
      </c>
      <c r="C127" s="0" t="n">
        <v>17403368.1707896</v>
      </c>
      <c r="D127" s="0" t="n">
        <v>18206136.0524881</v>
      </c>
      <c r="E127" s="0" t="n">
        <v>17476658.1596134</v>
      </c>
      <c r="F127" s="0" t="n">
        <v>14094358.9746661</v>
      </c>
      <c r="G127" s="0" t="n">
        <v>3309009.19612343</v>
      </c>
      <c r="H127" s="0" t="n">
        <v>14167649.6379118</v>
      </c>
      <c r="I127" s="0" t="n">
        <v>3309008.52170154</v>
      </c>
      <c r="J127" s="0" t="n">
        <v>231319.776134704</v>
      </c>
      <c r="K127" s="0" t="n">
        <v>224380.182850663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</row>
    <row r="128" customFormat="false" ht="12.8" hidden="false" customHeight="false" outlineLevel="0" collapsed="false">
      <c r="A128" s="0" t="n">
        <v>70</v>
      </c>
      <c r="B128" s="0" t="n">
        <v>18538170.0578024</v>
      </c>
      <c r="C128" s="0" t="n">
        <v>17795387.9045425</v>
      </c>
      <c r="D128" s="0" t="n">
        <v>18618183.0124856</v>
      </c>
      <c r="E128" s="0" t="n">
        <v>17870600.0705877</v>
      </c>
      <c r="F128" s="0" t="n">
        <v>14321296.9805372</v>
      </c>
      <c r="G128" s="0" t="n">
        <v>3474090.92400529</v>
      </c>
      <c r="H128" s="0" t="n">
        <v>14396509.8357465</v>
      </c>
      <c r="I128" s="0" t="n">
        <v>3474090.23484126</v>
      </c>
      <c r="J128" s="0" t="n">
        <v>248561.428928662</v>
      </c>
      <c r="K128" s="0" t="n">
        <v>241104.586060802</v>
      </c>
      <c r="L128" s="0" t="n">
        <v>3091541.89175099</v>
      </c>
      <c r="M128" s="0" t="n">
        <v>2917547.24473803</v>
      </c>
      <c r="N128" s="0" t="n">
        <v>3104877.38218453</v>
      </c>
      <c r="O128" s="0" t="n">
        <v>2930082.60420719</v>
      </c>
      <c r="P128" s="0" t="n">
        <v>41426.9048214437</v>
      </c>
      <c r="Q128" s="0" t="n">
        <v>40184.0976768004</v>
      </c>
    </row>
    <row r="129" customFormat="false" ht="12.8" hidden="false" customHeight="false" outlineLevel="0" collapsed="false">
      <c r="A129" s="0" t="n">
        <v>71</v>
      </c>
      <c r="B129" s="0" t="n">
        <v>19515487.7858773</v>
      </c>
      <c r="C129" s="0" t="n">
        <v>18731601.4318817</v>
      </c>
      <c r="D129" s="0" t="n">
        <v>19601082.7714839</v>
      </c>
      <c r="E129" s="0" t="n">
        <v>18812060.8399776</v>
      </c>
      <c r="F129" s="0" t="n">
        <v>15017925.3638989</v>
      </c>
      <c r="G129" s="0" t="n">
        <v>3713676.06798277</v>
      </c>
      <c r="H129" s="0" t="n">
        <v>15098385.4680457</v>
      </c>
      <c r="I129" s="0" t="n">
        <v>3713675.37193195</v>
      </c>
      <c r="J129" s="0" t="n">
        <v>291251.665928824</v>
      </c>
      <c r="K129" s="0" t="n">
        <v>282514.115950959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</row>
    <row r="130" customFormat="false" ht="12.8" hidden="false" customHeight="false" outlineLevel="0" collapsed="false">
      <c r="A130" s="0" t="n">
        <v>72</v>
      </c>
      <c r="B130" s="0" t="n">
        <v>19542870.0407697</v>
      </c>
      <c r="C130" s="0" t="n">
        <v>18756750.6804579</v>
      </c>
      <c r="D130" s="0" t="n">
        <v>19629475.9223228</v>
      </c>
      <c r="E130" s="0" t="n">
        <v>18838160.2010826</v>
      </c>
      <c r="F130" s="0" t="n">
        <v>14972669.688327</v>
      </c>
      <c r="G130" s="0" t="n">
        <v>3784080.99213093</v>
      </c>
      <c r="H130" s="0" t="n">
        <v>15054079.9194676</v>
      </c>
      <c r="I130" s="0" t="n">
        <v>3784080.28161504</v>
      </c>
      <c r="J130" s="0" t="n">
        <v>320478.270073975</v>
      </c>
      <c r="K130" s="0" t="n">
        <v>310863.921971756</v>
      </c>
      <c r="L130" s="0" t="n">
        <v>3258784.64483228</v>
      </c>
      <c r="M130" s="0" t="n">
        <v>3074811.6026184</v>
      </c>
      <c r="N130" s="0" t="n">
        <v>3273218.95699978</v>
      </c>
      <c r="O130" s="0" t="n">
        <v>3088379.85460783</v>
      </c>
      <c r="P130" s="0" t="n">
        <v>53413.0450123292</v>
      </c>
      <c r="Q130" s="0" t="n">
        <v>51810.6536619593</v>
      </c>
    </row>
    <row r="131" customFormat="false" ht="12.8" hidden="false" customHeight="false" outlineLevel="0" collapsed="false">
      <c r="A131" s="0" t="n">
        <v>73</v>
      </c>
      <c r="B131" s="0" t="n">
        <v>19335377.8567265</v>
      </c>
      <c r="C131" s="0" t="n">
        <v>18555563.3622642</v>
      </c>
      <c r="D131" s="0" t="n">
        <v>19421761.0376775</v>
      </c>
      <c r="E131" s="0" t="n">
        <v>18636763.5443471</v>
      </c>
      <c r="F131" s="0" t="n">
        <v>14777945.414381</v>
      </c>
      <c r="G131" s="0" t="n">
        <v>3777617.94788319</v>
      </c>
      <c r="H131" s="0" t="n">
        <v>14859146.2984628</v>
      </c>
      <c r="I131" s="0" t="n">
        <v>3777617.24588424</v>
      </c>
      <c r="J131" s="0" t="n">
        <v>341314.750651859</v>
      </c>
      <c r="K131" s="0" t="n">
        <v>331075.308132303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</row>
    <row r="132" customFormat="false" ht="12.8" hidden="false" customHeight="false" outlineLevel="0" collapsed="false">
      <c r="A132" s="0" t="n">
        <v>74</v>
      </c>
      <c r="B132" s="0" t="n">
        <v>19625405.3675928</v>
      </c>
      <c r="C132" s="0" t="n">
        <v>18832009.0029466</v>
      </c>
      <c r="D132" s="0" t="n">
        <v>19714018.6801709</v>
      </c>
      <c r="E132" s="0" t="n">
        <v>18915305.5088165</v>
      </c>
      <c r="F132" s="0" t="n">
        <v>14892360.3397512</v>
      </c>
      <c r="G132" s="0" t="n">
        <v>3939648.6631954</v>
      </c>
      <c r="H132" s="0" t="n">
        <v>14975657.54215</v>
      </c>
      <c r="I132" s="0" t="n">
        <v>3939647.96666647</v>
      </c>
      <c r="J132" s="0" t="n">
        <v>359171.050517347</v>
      </c>
      <c r="K132" s="0" t="n">
        <v>348395.919001827</v>
      </c>
      <c r="L132" s="0" t="n">
        <v>3271848.1886131</v>
      </c>
      <c r="M132" s="0" t="n">
        <v>3086374.29192899</v>
      </c>
      <c r="N132" s="0" t="n">
        <v>3286617.07263259</v>
      </c>
      <c r="O132" s="0" t="n">
        <v>3100257.0414736</v>
      </c>
      <c r="P132" s="0" t="n">
        <v>59861.8417528912</v>
      </c>
      <c r="Q132" s="0" t="n">
        <v>58065.9865003045</v>
      </c>
    </row>
    <row r="133" customFormat="false" ht="12.8" hidden="false" customHeight="false" outlineLevel="0" collapsed="false">
      <c r="A133" s="0" t="n">
        <v>75</v>
      </c>
      <c r="B133" s="0" t="n">
        <v>19822552.331411</v>
      </c>
      <c r="C133" s="0" t="n">
        <v>19019183.4500768</v>
      </c>
      <c r="D133" s="0" t="n">
        <v>19911688.5894508</v>
      </c>
      <c r="E133" s="0" t="n">
        <v>19102971.5249109</v>
      </c>
      <c r="F133" s="0" t="n">
        <v>14950995.8769561</v>
      </c>
      <c r="G133" s="0" t="n">
        <v>4068187.57312067</v>
      </c>
      <c r="H133" s="0" t="n">
        <v>15034784.6437644</v>
      </c>
      <c r="I133" s="0" t="n">
        <v>4068186.88114651</v>
      </c>
      <c r="J133" s="0" t="n">
        <v>386334.094538848</v>
      </c>
      <c r="K133" s="0" t="n">
        <v>374744.071702682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</row>
    <row r="134" customFormat="false" ht="12.8" hidden="false" customHeight="false" outlineLevel="0" collapsed="false">
      <c r="A134" s="0" t="n">
        <v>76</v>
      </c>
      <c r="B134" s="0" t="n">
        <v>20101398.1337267</v>
      </c>
      <c r="C134" s="0" t="n">
        <v>19285603.9343095</v>
      </c>
      <c r="D134" s="0" t="n">
        <v>20193401.4227376</v>
      </c>
      <c r="E134" s="0" t="n">
        <v>19372087.0180718</v>
      </c>
      <c r="F134" s="0" t="n">
        <v>15142322.8469867</v>
      </c>
      <c r="G134" s="0" t="n">
        <v>4143281.08732278</v>
      </c>
      <c r="H134" s="0" t="n">
        <v>15228806.6336703</v>
      </c>
      <c r="I134" s="0" t="n">
        <v>4143280.38440142</v>
      </c>
      <c r="J134" s="0" t="n">
        <v>436547.46322661</v>
      </c>
      <c r="K134" s="0" t="n">
        <v>423451.039329811</v>
      </c>
      <c r="L134" s="0" t="n">
        <v>3350909.56687967</v>
      </c>
      <c r="M134" s="0" t="n">
        <v>3160543.74436273</v>
      </c>
      <c r="N134" s="0" t="n">
        <v>3366243.44697936</v>
      </c>
      <c r="O134" s="0" t="n">
        <v>3174957.59022937</v>
      </c>
      <c r="P134" s="0" t="n">
        <v>72757.9105377683</v>
      </c>
      <c r="Q134" s="0" t="n">
        <v>70575.1732216352</v>
      </c>
    </row>
    <row r="135" customFormat="false" ht="12.8" hidden="false" customHeight="false" outlineLevel="0" collapsed="false">
      <c r="A135" s="0" t="n">
        <v>77</v>
      </c>
      <c r="B135" s="0" t="n">
        <v>20447557.853202</v>
      </c>
      <c r="C135" s="0" t="n">
        <v>19615307.7038291</v>
      </c>
      <c r="D135" s="0" t="n">
        <v>20544227.6449016</v>
      </c>
      <c r="E135" s="0" t="n">
        <v>19706177.3000978</v>
      </c>
      <c r="F135" s="0" t="n">
        <v>15355486.8276767</v>
      </c>
      <c r="G135" s="0" t="n">
        <v>4259820.87615243</v>
      </c>
      <c r="H135" s="0" t="n">
        <v>15446357.1323486</v>
      </c>
      <c r="I135" s="0" t="n">
        <v>4259820.1677492</v>
      </c>
      <c r="J135" s="0" t="n">
        <v>436952.324333088</v>
      </c>
      <c r="K135" s="0" t="n">
        <v>423843.754603096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</row>
    <row r="136" customFormat="false" ht="12.8" hidden="false" customHeight="false" outlineLevel="0" collapsed="false">
      <c r="A136" s="0" t="n">
        <v>78</v>
      </c>
      <c r="B136" s="0" t="n">
        <v>20766406.9188682</v>
      </c>
      <c r="C136" s="0" t="n">
        <v>19919122.3331362</v>
      </c>
      <c r="D136" s="0" t="n">
        <v>20865232.9628317</v>
      </c>
      <c r="E136" s="0" t="n">
        <v>20012018.8064546</v>
      </c>
      <c r="F136" s="0" t="n">
        <v>15565841.4060467</v>
      </c>
      <c r="G136" s="0" t="n">
        <v>4353280.92708957</v>
      </c>
      <c r="H136" s="0" t="n">
        <v>15658738.5925003</v>
      </c>
      <c r="I136" s="0" t="n">
        <v>4353280.2139543</v>
      </c>
      <c r="J136" s="0" t="n">
        <v>462082.004182294</v>
      </c>
      <c r="K136" s="0" t="n">
        <v>448219.544056825</v>
      </c>
      <c r="L136" s="0" t="n">
        <v>3460953.92044863</v>
      </c>
      <c r="M136" s="0" t="n">
        <v>3263472.36304619</v>
      </c>
      <c r="N136" s="0" t="n">
        <v>3477424.92635615</v>
      </c>
      <c r="O136" s="0" t="n">
        <v>3278955.40108695</v>
      </c>
      <c r="P136" s="0" t="n">
        <v>77013.6673637157</v>
      </c>
      <c r="Q136" s="0" t="n">
        <v>74703.2573428042</v>
      </c>
    </row>
    <row r="137" customFormat="false" ht="12.8" hidden="false" customHeight="false" outlineLevel="0" collapsed="false">
      <c r="A137" s="0" t="n">
        <v>79</v>
      </c>
      <c r="B137" s="0" t="n">
        <v>20993366.9773721</v>
      </c>
      <c r="C137" s="0" t="n">
        <v>20135559.3271983</v>
      </c>
      <c r="D137" s="0" t="n">
        <v>21094329.5498891</v>
      </c>
      <c r="E137" s="0" t="n">
        <v>20230464.1372941</v>
      </c>
      <c r="F137" s="0" t="n">
        <v>15700758.5466804</v>
      </c>
      <c r="G137" s="0" t="n">
        <v>4434800.7805179</v>
      </c>
      <c r="H137" s="0" t="n">
        <v>15795664.075506</v>
      </c>
      <c r="I137" s="0" t="n">
        <v>4434800.06178811</v>
      </c>
      <c r="J137" s="0" t="n">
        <v>493179.759179799</v>
      </c>
      <c r="K137" s="0" t="n">
        <v>478384.366404405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</row>
    <row r="138" customFormat="false" ht="12.8" hidden="false" customHeight="false" outlineLevel="0" collapsed="false">
      <c r="A138" s="0" t="n">
        <v>80</v>
      </c>
      <c r="B138" s="0" t="n">
        <v>21234455.1306465</v>
      </c>
      <c r="C138" s="0" t="n">
        <v>20364629.4808176</v>
      </c>
      <c r="D138" s="0" t="n">
        <v>21336576.2214199</v>
      </c>
      <c r="E138" s="0" t="n">
        <v>20460623.2981489</v>
      </c>
      <c r="F138" s="0" t="n">
        <v>15796772.29361</v>
      </c>
      <c r="G138" s="0" t="n">
        <v>4567857.18720758</v>
      </c>
      <c r="H138" s="0" t="n">
        <v>15892766.8306849</v>
      </c>
      <c r="I138" s="0" t="n">
        <v>4567856.46746409</v>
      </c>
      <c r="J138" s="0" t="n">
        <v>511921.800253753</v>
      </c>
      <c r="K138" s="0" t="n">
        <v>496564.146246141</v>
      </c>
      <c r="L138" s="0" t="n">
        <v>3538505.59827189</v>
      </c>
      <c r="M138" s="0" t="n">
        <v>3335976.18920924</v>
      </c>
      <c r="N138" s="0" t="n">
        <v>3555525.77864979</v>
      </c>
      <c r="O138" s="0" t="n">
        <v>3351975.45577473</v>
      </c>
      <c r="P138" s="0" t="n">
        <v>85320.3000422922</v>
      </c>
      <c r="Q138" s="0" t="n">
        <v>82760.6910410234</v>
      </c>
    </row>
    <row r="139" customFormat="false" ht="12.8" hidden="false" customHeight="false" outlineLevel="0" collapsed="false">
      <c r="A139" s="0" t="n">
        <v>81</v>
      </c>
      <c r="B139" s="0" t="n">
        <v>21434793.4382991</v>
      </c>
      <c r="C139" s="0" t="n">
        <v>20554795.2802385</v>
      </c>
      <c r="D139" s="0" t="n">
        <v>21538833.7308813</v>
      </c>
      <c r="E139" s="0" t="n">
        <v>20652593.1472247</v>
      </c>
      <c r="F139" s="0" t="n">
        <v>15897498.2717574</v>
      </c>
      <c r="G139" s="0" t="n">
        <v>4657297.00848105</v>
      </c>
      <c r="H139" s="0" t="n">
        <v>15995296.8625807</v>
      </c>
      <c r="I139" s="0" t="n">
        <v>4657296.284644</v>
      </c>
      <c r="J139" s="0" t="n">
        <v>533826.484438615</v>
      </c>
      <c r="K139" s="0" t="n">
        <v>517811.689905456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</row>
    <row r="140" customFormat="false" ht="12.8" hidden="false" customHeight="false" outlineLevel="0" collapsed="false">
      <c r="A140" s="0" t="n">
        <v>82</v>
      </c>
      <c r="B140" s="0" t="n">
        <v>21608327.7396741</v>
      </c>
      <c r="C140" s="0" t="n">
        <v>20720007.8681377</v>
      </c>
      <c r="D140" s="0" t="n">
        <v>21713515.4980226</v>
      </c>
      <c r="E140" s="0" t="n">
        <v>20818884.352903</v>
      </c>
      <c r="F140" s="0" t="n">
        <v>15988219.7418899</v>
      </c>
      <c r="G140" s="0" t="n">
        <v>4731788.12624779</v>
      </c>
      <c r="H140" s="0" t="n">
        <v>16087096.9541959</v>
      </c>
      <c r="I140" s="0" t="n">
        <v>4731787.39870713</v>
      </c>
      <c r="J140" s="0" t="n">
        <v>539351.766227443</v>
      </c>
      <c r="K140" s="0" t="n">
        <v>523171.21324062</v>
      </c>
      <c r="L140" s="0" t="n">
        <v>3600876.63480596</v>
      </c>
      <c r="M140" s="0" t="n">
        <v>3394373.07384057</v>
      </c>
      <c r="N140" s="0" t="n">
        <v>3618407.92643103</v>
      </c>
      <c r="O140" s="0" t="n">
        <v>3410852.78822496</v>
      </c>
      <c r="P140" s="0" t="n">
        <v>89891.9610379072</v>
      </c>
      <c r="Q140" s="0" t="n">
        <v>87195.20220677</v>
      </c>
    </row>
    <row r="141" customFormat="false" ht="12.8" hidden="false" customHeight="false" outlineLevel="0" collapsed="false">
      <c r="A141" s="0" t="n">
        <v>83</v>
      </c>
      <c r="B141" s="0" t="n">
        <v>21706394.0201813</v>
      </c>
      <c r="C141" s="0" t="n">
        <v>20813328.6889026</v>
      </c>
      <c r="D141" s="0" t="n">
        <v>21812671.2966053</v>
      </c>
      <c r="E141" s="0" t="n">
        <v>20913229.3204042</v>
      </c>
      <c r="F141" s="0" t="n">
        <v>15998832.1466441</v>
      </c>
      <c r="G141" s="0" t="n">
        <v>4814496.54225845</v>
      </c>
      <c r="H141" s="0" t="n">
        <v>16098733.5159111</v>
      </c>
      <c r="I141" s="0" t="n">
        <v>4814495.80449308</v>
      </c>
      <c r="J141" s="0" t="n">
        <v>566158.478321837</v>
      </c>
      <c r="K141" s="0" t="n">
        <v>549173.723972182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</row>
    <row r="142" customFormat="false" ht="12.8" hidden="false" customHeight="false" outlineLevel="0" collapsed="false">
      <c r="A142" s="0" t="n">
        <v>84</v>
      </c>
      <c r="B142" s="0" t="n">
        <v>21767853.8398922</v>
      </c>
      <c r="C142" s="0" t="n">
        <v>20871469.3926137</v>
      </c>
      <c r="D142" s="0" t="n">
        <v>21875234.0463301</v>
      </c>
      <c r="E142" s="0" t="n">
        <v>20972407.4662376</v>
      </c>
      <c r="F142" s="0" t="n">
        <v>16038877.7678826</v>
      </c>
      <c r="G142" s="0" t="n">
        <v>4832591.62473111</v>
      </c>
      <c r="H142" s="0" t="n">
        <v>16139816.5826358</v>
      </c>
      <c r="I142" s="0" t="n">
        <v>4832590.88360185</v>
      </c>
      <c r="J142" s="0" t="n">
        <v>596041.718631654</v>
      </c>
      <c r="K142" s="0" t="n">
        <v>578160.467072705</v>
      </c>
      <c r="L142" s="0" t="n">
        <v>3627365.86305481</v>
      </c>
      <c r="M142" s="0" t="n">
        <v>3418930.02789025</v>
      </c>
      <c r="N142" s="0" t="n">
        <v>3645262.68461934</v>
      </c>
      <c r="O142" s="0" t="n">
        <v>3435753.34256215</v>
      </c>
      <c r="P142" s="0" t="n">
        <v>99340.286438609</v>
      </c>
      <c r="Q142" s="0" t="n">
        <v>96360.0778454508</v>
      </c>
    </row>
    <row r="143" customFormat="false" ht="12.8" hidden="false" customHeight="false" outlineLevel="0" collapsed="false">
      <c r="A143" s="0" t="n">
        <v>85</v>
      </c>
      <c r="B143" s="0" t="n">
        <v>21970767.9051469</v>
      </c>
      <c r="C143" s="0" t="n">
        <v>21064300.3136584</v>
      </c>
      <c r="D143" s="0" t="n">
        <v>22079833.1529345</v>
      </c>
      <c r="E143" s="0" t="n">
        <v>21166822.3280904</v>
      </c>
      <c r="F143" s="0" t="n">
        <v>16131958.8591383</v>
      </c>
      <c r="G143" s="0" t="n">
        <v>4932341.45452015</v>
      </c>
      <c r="H143" s="0" t="n">
        <v>16234481.6168144</v>
      </c>
      <c r="I143" s="0" t="n">
        <v>4932340.71127595</v>
      </c>
      <c r="J143" s="0" t="n">
        <v>600362.000020439</v>
      </c>
      <c r="K143" s="0" t="n">
        <v>582351.140019826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</row>
    <row r="144" customFormat="false" ht="12.8" hidden="false" customHeight="false" outlineLevel="0" collapsed="false">
      <c r="A144" s="0" t="n">
        <v>86</v>
      </c>
      <c r="B144" s="0" t="n">
        <v>22216786.9205521</v>
      </c>
      <c r="C144" s="0" t="n">
        <v>21297668.4280761</v>
      </c>
      <c r="D144" s="0" t="n">
        <v>22329141.8088421</v>
      </c>
      <c r="E144" s="0" t="n">
        <v>21403282.7089755</v>
      </c>
      <c r="F144" s="0" t="n">
        <v>16303881.6912088</v>
      </c>
      <c r="G144" s="0" t="n">
        <v>4993786.73686733</v>
      </c>
      <c r="H144" s="0" t="n">
        <v>16409496.7031446</v>
      </c>
      <c r="I144" s="0" t="n">
        <v>4993786.00583085</v>
      </c>
      <c r="J144" s="0" t="n">
        <v>630836.364494883</v>
      </c>
      <c r="K144" s="0" t="n">
        <v>611911.273560037</v>
      </c>
      <c r="L144" s="0" t="n">
        <v>3701097.33792714</v>
      </c>
      <c r="M144" s="0" t="n">
        <v>3487584.35564918</v>
      </c>
      <c r="N144" s="0" t="n">
        <v>3719823.27425681</v>
      </c>
      <c r="O144" s="0" t="n">
        <v>3505187.04088012</v>
      </c>
      <c r="P144" s="0" t="n">
        <v>105139.394082481</v>
      </c>
      <c r="Q144" s="0" t="n">
        <v>101985.212260006</v>
      </c>
    </row>
    <row r="145" customFormat="false" ht="12.8" hidden="false" customHeight="false" outlineLevel="0" collapsed="false">
      <c r="A145" s="0" t="n">
        <v>87</v>
      </c>
      <c r="B145" s="0" t="n">
        <v>22495311.7528701</v>
      </c>
      <c r="C145" s="0" t="n">
        <v>21562713.5878052</v>
      </c>
      <c r="D145" s="0" t="n">
        <v>22609732.4621733</v>
      </c>
      <c r="E145" s="0" t="n">
        <v>21670269.7451459</v>
      </c>
      <c r="F145" s="0" t="n">
        <v>16471516.4001928</v>
      </c>
      <c r="G145" s="0" t="n">
        <v>5091197.18761238</v>
      </c>
      <c r="H145" s="0" t="n">
        <v>16579073.2901107</v>
      </c>
      <c r="I145" s="0" t="n">
        <v>5091196.45503516</v>
      </c>
      <c r="J145" s="0" t="n">
        <v>665973.72042089</v>
      </c>
      <c r="K145" s="0" t="n">
        <v>645994.508808263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</row>
    <row r="146" customFormat="false" ht="12.8" hidden="false" customHeight="false" outlineLevel="0" collapsed="false">
      <c r="A146" s="0" t="n">
        <v>88</v>
      </c>
      <c r="B146" s="0" t="n">
        <v>22583486.5458965</v>
      </c>
      <c r="C146" s="0" t="n">
        <v>21646202.6668744</v>
      </c>
      <c r="D146" s="0" t="n">
        <v>22698994.2097926</v>
      </c>
      <c r="E146" s="0" t="n">
        <v>21754780.5630523</v>
      </c>
      <c r="F146" s="0" t="n">
        <v>16496297.5923284</v>
      </c>
      <c r="G146" s="0" t="n">
        <v>5149905.07454593</v>
      </c>
      <c r="H146" s="0" t="n">
        <v>16604876.2186926</v>
      </c>
      <c r="I146" s="0" t="n">
        <v>5149904.34435969</v>
      </c>
      <c r="J146" s="0" t="n">
        <v>722750.190851936</v>
      </c>
      <c r="K146" s="0" t="n">
        <v>701067.685126378</v>
      </c>
      <c r="L146" s="0" t="n">
        <v>3762529.24130847</v>
      </c>
      <c r="M146" s="0" t="n">
        <v>3545801.70871099</v>
      </c>
      <c r="N146" s="0" t="n">
        <v>3781780.64134002</v>
      </c>
      <c r="O146" s="0" t="n">
        <v>3563898.62396032</v>
      </c>
      <c r="P146" s="0" t="n">
        <v>120458.365141989</v>
      </c>
      <c r="Q146" s="0" t="n">
        <v>116844.61418773</v>
      </c>
    </row>
    <row r="147" customFormat="false" ht="12.8" hidden="false" customHeight="false" outlineLevel="0" collapsed="false">
      <c r="A147" s="0" t="n">
        <v>89</v>
      </c>
      <c r="B147" s="0" t="n">
        <v>22716377.4389477</v>
      </c>
      <c r="C147" s="0" t="n">
        <v>21771813.6724808</v>
      </c>
      <c r="D147" s="0" t="n">
        <v>22833531.4298874</v>
      </c>
      <c r="E147" s="0" t="n">
        <v>21881939.1174302</v>
      </c>
      <c r="F147" s="0" t="n">
        <v>16560968.0086221</v>
      </c>
      <c r="G147" s="0" t="n">
        <v>5210845.66385868</v>
      </c>
      <c r="H147" s="0" t="n">
        <v>16671094.1819466</v>
      </c>
      <c r="I147" s="0" t="n">
        <v>5210844.93548359</v>
      </c>
      <c r="J147" s="0" t="n">
        <v>783442.263852959</v>
      </c>
      <c r="K147" s="0" t="n">
        <v>759938.99593737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</row>
    <row r="148" customFormat="false" ht="12.8" hidden="false" customHeight="false" outlineLevel="0" collapsed="false">
      <c r="A148" s="0" t="n">
        <v>90</v>
      </c>
      <c r="B148" s="0" t="n">
        <v>22909078.0667426</v>
      </c>
      <c r="C148" s="0" t="n">
        <v>21955560.7682162</v>
      </c>
      <c r="D148" s="0" t="n">
        <v>23027256.4724733</v>
      </c>
      <c r="E148" s="0" t="n">
        <v>22066649.1675109</v>
      </c>
      <c r="F148" s="0" t="n">
        <v>16676653.0985856</v>
      </c>
      <c r="G148" s="0" t="n">
        <v>5278907.66963056</v>
      </c>
      <c r="H148" s="0" t="n">
        <v>16787742.2115284</v>
      </c>
      <c r="I148" s="0" t="n">
        <v>5278906.95598254</v>
      </c>
      <c r="J148" s="0" t="n">
        <v>875114.688295892</v>
      </c>
      <c r="K148" s="0" t="n">
        <v>848861.247647016</v>
      </c>
      <c r="L148" s="0" t="n">
        <v>3815569.52267786</v>
      </c>
      <c r="M148" s="0" t="n">
        <v>3595917.30416132</v>
      </c>
      <c r="N148" s="0" t="n">
        <v>3835266.0473755</v>
      </c>
      <c r="O148" s="0" t="n">
        <v>3614432.67324517</v>
      </c>
      <c r="P148" s="0" t="n">
        <v>145852.448049315</v>
      </c>
      <c r="Q148" s="0" t="n">
        <v>141476.874607836</v>
      </c>
    </row>
    <row r="149" customFormat="false" ht="12.8" hidden="false" customHeight="false" outlineLevel="0" collapsed="false">
      <c r="A149" s="0" t="n">
        <v>91</v>
      </c>
      <c r="B149" s="0" t="n">
        <v>23187313.645855</v>
      </c>
      <c r="C149" s="0" t="n">
        <v>22221206.5705874</v>
      </c>
      <c r="D149" s="0" t="n">
        <v>23307351.8426729</v>
      </c>
      <c r="E149" s="0" t="n">
        <v>22334043.1780217</v>
      </c>
      <c r="F149" s="0" t="n">
        <v>16797962.9115795</v>
      </c>
      <c r="G149" s="0" t="n">
        <v>5423243.65900791</v>
      </c>
      <c r="H149" s="0" t="n">
        <v>16910800.2411177</v>
      </c>
      <c r="I149" s="0" t="n">
        <v>5423242.93690404</v>
      </c>
      <c r="J149" s="0" t="n">
        <v>925731.799013569</v>
      </c>
      <c r="K149" s="0" t="n">
        <v>897959.845043162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</row>
    <row r="150" customFormat="false" ht="12.8" hidden="false" customHeight="false" outlineLevel="0" collapsed="false">
      <c r="A150" s="0" t="n">
        <v>92</v>
      </c>
      <c r="B150" s="0" t="n">
        <v>23454102.2497395</v>
      </c>
      <c r="C150" s="0" t="n">
        <v>22475131.8882898</v>
      </c>
      <c r="D150" s="0" t="n">
        <v>23574756.9532631</v>
      </c>
      <c r="E150" s="0" t="n">
        <v>22588548.0131061</v>
      </c>
      <c r="F150" s="0" t="n">
        <v>17027043.2190404</v>
      </c>
      <c r="G150" s="0" t="n">
        <v>5448088.66924942</v>
      </c>
      <c r="H150" s="0" t="n">
        <v>17140460.0410852</v>
      </c>
      <c r="I150" s="0" t="n">
        <v>5448087.97202082</v>
      </c>
      <c r="J150" s="0" t="n">
        <v>1020386.40625375</v>
      </c>
      <c r="K150" s="0" t="n">
        <v>989774.814066142</v>
      </c>
      <c r="L150" s="0" t="n">
        <v>3905963.18708847</v>
      </c>
      <c r="M150" s="0" t="n">
        <v>3681447.47015265</v>
      </c>
      <c r="N150" s="0" t="n">
        <v>3926072.42907716</v>
      </c>
      <c r="O150" s="0" t="n">
        <v>3700350.79854924</v>
      </c>
      <c r="P150" s="0" t="n">
        <v>170064.401042292</v>
      </c>
      <c r="Q150" s="0" t="n">
        <v>164962.469011024</v>
      </c>
    </row>
    <row r="151" customFormat="false" ht="12.8" hidden="false" customHeight="false" outlineLevel="0" collapsed="false">
      <c r="A151" s="0" t="n">
        <v>93</v>
      </c>
      <c r="B151" s="0" t="n">
        <v>23642293.8260283</v>
      </c>
      <c r="C151" s="0" t="n">
        <v>22654520.2936567</v>
      </c>
      <c r="D151" s="0" t="n">
        <v>23764319.1696018</v>
      </c>
      <c r="E151" s="0" t="n">
        <v>22769224.8209979</v>
      </c>
      <c r="F151" s="0" t="n">
        <v>17122941.6481392</v>
      </c>
      <c r="G151" s="0" t="n">
        <v>5531578.64551756</v>
      </c>
      <c r="H151" s="0" t="n">
        <v>17237646.8681311</v>
      </c>
      <c r="I151" s="0" t="n">
        <v>5531577.95286677</v>
      </c>
      <c r="J151" s="0" t="n">
        <v>1126926.28935373</v>
      </c>
      <c r="K151" s="0" t="n">
        <v>1093118.50067312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</row>
    <row r="152" customFormat="false" ht="12.8" hidden="false" customHeight="false" outlineLevel="0" collapsed="false">
      <c r="A152" s="0" t="n">
        <v>94</v>
      </c>
      <c r="B152" s="0" t="n">
        <v>23948038.0499089</v>
      </c>
      <c r="C152" s="0" t="n">
        <v>22945857.6373679</v>
      </c>
      <c r="D152" s="0" t="n">
        <v>24071487.0453672</v>
      </c>
      <c r="E152" s="0" t="n">
        <v>23061900.4026385</v>
      </c>
      <c r="F152" s="0" t="n">
        <v>17341432.8911982</v>
      </c>
      <c r="G152" s="0" t="n">
        <v>5604424.74616974</v>
      </c>
      <c r="H152" s="0" t="n">
        <v>17457476.3338439</v>
      </c>
      <c r="I152" s="0" t="n">
        <v>5604424.06879457</v>
      </c>
      <c r="J152" s="0" t="n">
        <v>1193034.07332331</v>
      </c>
      <c r="K152" s="0" t="n">
        <v>1157243.05112361</v>
      </c>
      <c r="L152" s="0" t="n">
        <v>3988160.12583851</v>
      </c>
      <c r="M152" s="0" t="n">
        <v>3759497.02663227</v>
      </c>
      <c r="N152" s="0" t="n">
        <v>4008735.08421982</v>
      </c>
      <c r="O152" s="0" t="n">
        <v>3778838.15030966</v>
      </c>
      <c r="P152" s="0" t="n">
        <v>198839.012220552</v>
      </c>
      <c r="Q152" s="0" t="n">
        <v>192873.841853935</v>
      </c>
    </row>
    <row r="153" customFormat="false" ht="12.8" hidden="false" customHeight="false" outlineLevel="0" collapsed="false">
      <c r="A153" s="0" t="n">
        <v>95</v>
      </c>
      <c r="B153" s="0" t="n">
        <v>24266140.4644647</v>
      </c>
      <c r="C153" s="0" t="n">
        <v>23249641.2873384</v>
      </c>
      <c r="D153" s="0" t="n">
        <v>24391289.0190409</v>
      </c>
      <c r="E153" s="0" t="n">
        <v>23367281.6445126</v>
      </c>
      <c r="F153" s="0" t="n">
        <v>17581789.995882</v>
      </c>
      <c r="G153" s="0" t="n">
        <v>5667851.29145642</v>
      </c>
      <c r="H153" s="0" t="n">
        <v>17699431.0379355</v>
      </c>
      <c r="I153" s="0" t="n">
        <v>5667850.60657707</v>
      </c>
      <c r="J153" s="0" t="n">
        <v>1278305.83788178</v>
      </c>
      <c r="K153" s="0" t="n">
        <v>1239956.66274533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</row>
    <row r="154" customFormat="false" ht="12.8" hidden="false" customHeight="false" outlineLevel="0" collapsed="false">
      <c r="A154" s="0" t="n">
        <v>96</v>
      </c>
      <c r="B154" s="0" t="n">
        <v>24489807.5904247</v>
      </c>
      <c r="C154" s="0" t="n">
        <v>23461432.325473</v>
      </c>
      <c r="D154" s="0" t="n">
        <v>24617416.9942291</v>
      </c>
      <c r="E154" s="0" t="n">
        <v>23581385.8822535</v>
      </c>
      <c r="F154" s="0" t="n">
        <v>17689424.9850381</v>
      </c>
      <c r="G154" s="0" t="n">
        <v>5772007.3404349</v>
      </c>
      <c r="H154" s="0" t="n">
        <v>17809379.2055603</v>
      </c>
      <c r="I154" s="0" t="n">
        <v>5772006.67669324</v>
      </c>
      <c r="J154" s="0" t="n">
        <v>1315721.53092835</v>
      </c>
      <c r="K154" s="0" t="n">
        <v>1276249.8850005</v>
      </c>
      <c r="L154" s="0" t="n">
        <v>4078595.15424869</v>
      </c>
      <c r="M154" s="0" t="n">
        <v>3845148.16734259</v>
      </c>
      <c r="N154" s="0" t="n">
        <v>4099863.51537999</v>
      </c>
      <c r="O154" s="0" t="n">
        <v>3865141.09636406</v>
      </c>
      <c r="P154" s="0" t="n">
        <v>219286.921821392</v>
      </c>
      <c r="Q154" s="0" t="n">
        <v>212708.314166751</v>
      </c>
    </row>
    <row r="155" customFormat="false" ht="12.8" hidden="false" customHeight="false" outlineLevel="0" collapsed="false">
      <c r="A155" s="0" t="n">
        <v>97</v>
      </c>
      <c r="B155" s="0" t="n">
        <v>24574882.4720124</v>
      </c>
      <c r="C155" s="0" t="n">
        <v>23542253.1927708</v>
      </c>
      <c r="D155" s="0" t="n">
        <v>24702899.8873793</v>
      </c>
      <c r="E155" s="0" t="n">
        <v>23662590.2811806</v>
      </c>
      <c r="F155" s="0" t="n">
        <v>17707368.7854335</v>
      </c>
      <c r="G155" s="0" t="n">
        <v>5834884.40733723</v>
      </c>
      <c r="H155" s="0" t="n">
        <v>17827706.538289</v>
      </c>
      <c r="I155" s="0" t="n">
        <v>5834883.74289165</v>
      </c>
      <c r="J155" s="0" t="n">
        <v>1399369.26446942</v>
      </c>
      <c r="K155" s="0" t="n">
        <v>1357388.18653533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</row>
    <row r="156" customFormat="false" ht="12.8" hidden="false" customHeight="false" outlineLevel="0" collapsed="false">
      <c r="A156" s="0" t="n">
        <v>98</v>
      </c>
      <c r="B156" s="0" t="n">
        <v>24724471.4561014</v>
      </c>
      <c r="C156" s="0" t="n">
        <v>23684537.1130953</v>
      </c>
      <c r="D156" s="0" t="n">
        <v>24852669.3156006</v>
      </c>
      <c r="E156" s="0" t="n">
        <v>23805043.8196746</v>
      </c>
      <c r="F156" s="0" t="n">
        <v>17808362.6286022</v>
      </c>
      <c r="G156" s="0" t="n">
        <v>5876174.48449309</v>
      </c>
      <c r="H156" s="0" t="n">
        <v>17928870.000261</v>
      </c>
      <c r="I156" s="0" t="n">
        <v>5876173.81941356</v>
      </c>
      <c r="J156" s="0" t="n">
        <v>1460246.34007735</v>
      </c>
      <c r="K156" s="0" t="n">
        <v>1416438.94987503</v>
      </c>
      <c r="L156" s="0" t="n">
        <v>4116240.00444173</v>
      </c>
      <c r="M156" s="0" t="n">
        <v>3880817.1058013</v>
      </c>
      <c r="N156" s="0" t="n">
        <v>4137606.44177848</v>
      </c>
      <c r="O156" s="0" t="n">
        <v>3900902.29622373</v>
      </c>
      <c r="P156" s="0" t="n">
        <v>243374.390012892</v>
      </c>
      <c r="Q156" s="0" t="n">
        <v>236073.158312505</v>
      </c>
    </row>
    <row r="157" customFormat="false" ht="12.8" hidden="false" customHeight="false" outlineLevel="0" collapsed="false">
      <c r="A157" s="0" t="n">
        <v>99</v>
      </c>
      <c r="B157" s="0" t="n">
        <v>24848646.533693</v>
      </c>
      <c r="C157" s="0" t="n">
        <v>23802766.0605355</v>
      </c>
      <c r="D157" s="0" t="n">
        <v>24976518.067431</v>
      </c>
      <c r="E157" s="0" t="n">
        <v>23922966.0227326</v>
      </c>
      <c r="F157" s="0" t="n">
        <v>17863581.4398015</v>
      </c>
      <c r="G157" s="0" t="n">
        <v>5939184.62073402</v>
      </c>
      <c r="H157" s="0" t="n">
        <v>17983782.0494324</v>
      </c>
      <c r="I157" s="0" t="n">
        <v>5939183.9733002</v>
      </c>
      <c r="J157" s="0" t="n">
        <v>1509228.58564247</v>
      </c>
      <c r="K157" s="0" t="n">
        <v>1463951.7280732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</row>
    <row r="158" customFormat="false" ht="12.8" hidden="false" customHeight="false" outlineLevel="0" collapsed="false">
      <c r="A158" s="0" t="n">
        <v>100</v>
      </c>
      <c r="B158" s="0" t="n">
        <v>25040657.3056256</v>
      </c>
      <c r="C158" s="0" t="n">
        <v>23985974.1101882</v>
      </c>
      <c r="D158" s="0" t="n">
        <v>25169382.9924449</v>
      </c>
      <c r="E158" s="0" t="n">
        <v>24106976.9781655</v>
      </c>
      <c r="F158" s="0" t="n">
        <v>17970679.1454364</v>
      </c>
      <c r="G158" s="0" t="n">
        <v>6015294.96475182</v>
      </c>
      <c r="H158" s="0" t="n">
        <v>18091682.6251146</v>
      </c>
      <c r="I158" s="0" t="n">
        <v>6015294.35305089</v>
      </c>
      <c r="J158" s="0" t="n">
        <v>1611441.00240831</v>
      </c>
      <c r="K158" s="0" t="n">
        <v>1563097.77233606</v>
      </c>
      <c r="L158" s="0" t="n">
        <v>4169076.04888256</v>
      </c>
      <c r="M158" s="0" t="n">
        <v>3931126.72764698</v>
      </c>
      <c r="N158" s="0" t="n">
        <v>4190530.4580984</v>
      </c>
      <c r="O158" s="0" t="n">
        <v>3951294.73697713</v>
      </c>
      <c r="P158" s="0" t="n">
        <v>268573.500401386</v>
      </c>
      <c r="Q158" s="0" t="n">
        <v>260516.295389344</v>
      </c>
    </row>
    <row r="159" customFormat="false" ht="12.8" hidden="false" customHeight="false" outlineLevel="0" collapsed="false">
      <c r="A159" s="0" t="n">
        <v>101</v>
      </c>
      <c r="B159" s="0" t="n">
        <v>25220953.8537008</v>
      </c>
      <c r="C159" s="0" t="n">
        <v>24156864.681795</v>
      </c>
      <c r="D159" s="0" t="n">
        <v>25349439.2828682</v>
      </c>
      <c r="E159" s="0" t="n">
        <v>24277641.7079807</v>
      </c>
      <c r="F159" s="0" t="n">
        <v>18110177.8306703</v>
      </c>
      <c r="G159" s="0" t="n">
        <v>6046686.85112463</v>
      </c>
      <c r="H159" s="0" t="n">
        <v>18230955.4806936</v>
      </c>
      <c r="I159" s="0" t="n">
        <v>6046686.22728707</v>
      </c>
      <c r="J159" s="0" t="n">
        <v>1667217.23505605</v>
      </c>
      <c r="K159" s="0" t="n">
        <v>1617200.71800437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</row>
    <row r="160" customFormat="false" ht="12.8" hidden="false" customHeight="false" outlineLevel="0" collapsed="false">
      <c r="A160" s="0" t="n">
        <v>102</v>
      </c>
      <c r="B160" s="0" t="n">
        <v>25385132.2234034</v>
      </c>
      <c r="C160" s="0" t="n">
        <v>24312672.7390788</v>
      </c>
      <c r="D160" s="0" t="n">
        <v>25514066.9348492</v>
      </c>
      <c r="E160" s="0" t="n">
        <v>24433872.0913262</v>
      </c>
      <c r="F160" s="0" t="n">
        <v>18208452.6850054</v>
      </c>
      <c r="G160" s="0" t="n">
        <v>6104220.05407344</v>
      </c>
      <c r="H160" s="0" t="n">
        <v>18329652.6603901</v>
      </c>
      <c r="I160" s="0" t="n">
        <v>6104219.43093612</v>
      </c>
      <c r="J160" s="0" t="n">
        <v>1746424.29016176</v>
      </c>
      <c r="K160" s="0" t="n">
        <v>1694031.56145691</v>
      </c>
      <c r="L160" s="0" t="n">
        <v>4228389.55175601</v>
      </c>
      <c r="M160" s="0" t="n">
        <v>3988055.35907018</v>
      </c>
      <c r="N160" s="0" t="n">
        <v>4249878.79860839</v>
      </c>
      <c r="O160" s="0" t="n">
        <v>4008256.5447967</v>
      </c>
      <c r="P160" s="0" t="n">
        <v>291070.71502696</v>
      </c>
      <c r="Q160" s="0" t="n">
        <v>282338.593576151</v>
      </c>
    </row>
    <row r="161" customFormat="false" ht="12.8" hidden="false" customHeight="false" outlineLevel="0" collapsed="false">
      <c r="A161" s="0" t="n">
        <v>103</v>
      </c>
      <c r="B161" s="0" t="n">
        <v>25495281.4936202</v>
      </c>
      <c r="C161" s="0" t="n">
        <v>24417212.352713</v>
      </c>
      <c r="D161" s="0" t="n">
        <v>25624991.1252312</v>
      </c>
      <c r="E161" s="0" t="n">
        <v>24539140.130558</v>
      </c>
      <c r="F161" s="0" t="n">
        <v>18274529.3749984</v>
      </c>
      <c r="G161" s="0" t="n">
        <v>6142682.97771461</v>
      </c>
      <c r="H161" s="0" t="n">
        <v>18396457.6980636</v>
      </c>
      <c r="I161" s="0" t="n">
        <v>6142682.4324944</v>
      </c>
      <c r="J161" s="0" t="n">
        <v>1793862.11557557</v>
      </c>
      <c r="K161" s="0" t="n">
        <v>1740046.2521083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</row>
    <row r="162" customFormat="false" ht="12.8" hidden="false" customHeight="false" outlineLevel="0" collapsed="false">
      <c r="A162" s="0" t="n">
        <v>104</v>
      </c>
      <c r="B162" s="0" t="n">
        <v>25645881.633243</v>
      </c>
      <c r="C162" s="0" t="n">
        <v>24560204.3316561</v>
      </c>
      <c r="D162" s="0" t="n">
        <v>25777268.0437447</v>
      </c>
      <c r="E162" s="0" t="n">
        <v>24683708.2824545</v>
      </c>
      <c r="F162" s="0" t="n">
        <v>18349442.7296919</v>
      </c>
      <c r="G162" s="0" t="n">
        <v>6210761.60196416</v>
      </c>
      <c r="H162" s="0" t="n">
        <v>18472947.2056469</v>
      </c>
      <c r="I162" s="0" t="n">
        <v>6210761.0768076</v>
      </c>
      <c r="J162" s="0" t="n">
        <v>1889136.0009923</v>
      </c>
      <c r="K162" s="0" t="n">
        <v>1832461.92096253</v>
      </c>
      <c r="L162" s="0" t="n">
        <v>4269958.64781291</v>
      </c>
      <c r="M162" s="0" t="n">
        <v>4027114.83356318</v>
      </c>
      <c r="N162" s="0" t="n">
        <v>4291856.51142966</v>
      </c>
      <c r="O162" s="0" t="n">
        <v>4047700.12159787</v>
      </c>
      <c r="P162" s="0" t="n">
        <v>314856.000165383</v>
      </c>
      <c r="Q162" s="0" t="n">
        <v>305410.320160422</v>
      </c>
    </row>
    <row r="163" customFormat="false" ht="12.8" hidden="false" customHeight="false" outlineLevel="0" collapsed="false">
      <c r="A163" s="0" t="n">
        <v>105</v>
      </c>
      <c r="B163" s="0" t="n">
        <v>25783276.5885073</v>
      </c>
      <c r="C163" s="0" t="n">
        <v>24691659.8573573</v>
      </c>
      <c r="D163" s="0" t="n">
        <v>25915442.530263</v>
      </c>
      <c r="E163" s="0" t="n">
        <v>24815896.5683021</v>
      </c>
      <c r="F163" s="0" t="n">
        <v>18452031.1005753</v>
      </c>
      <c r="G163" s="0" t="n">
        <v>6239628.75678197</v>
      </c>
      <c r="H163" s="0" t="n">
        <v>18576268.3366512</v>
      </c>
      <c r="I163" s="0" t="n">
        <v>6239628.23165097</v>
      </c>
      <c r="J163" s="0" t="n">
        <v>1978229.56256164</v>
      </c>
      <c r="K163" s="0" t="n">
        <v>1918882.67568479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</row>
    <row r="164" customFormat="false" ht="12.8" hidden="false" customHeight="false" outlineLevel="0" collapsed="false">
      <c r="A164" s="0" t="n">
        <v>106</v>
      </c>
      <c r="B164" s="0" t="n">
        <v>25906794.635534</v>
      </c>
      <c r="C164" s="0" t="n">
        <v>24809724.5069225</v>
      </c>
      <c r="D164" s="0" t="n">
        <v>26037985.8293148</v>
      </c>
      <c r="E164" s="0" t="n">
        <v>24933045.3595032</v>
      </c>
      <c r="F164" s="0" t="n">
        <v>18531493.1403123</v>
      </c>
      <c r="G164" s="0" t="n">
        <v>6278231.3666102</v>
      </c>
      <c r="H164" s="0" t="n">
        <v>18654814.5173945</v>
      </c>
      <c r="I164" s="0" t="n">
        <v>6278230.84210861</v>
      </c>
      <c r="J164" s="0" t="n">
        <v>2038923.48779619</v>
      </c>
      <c r="K164" s="0" t="n">
        <v>1977755.78316231</v>
      </c>
      <c r="L164" s="0" t="n">
        <v>4312454.3847973</v>
      </c>
      <c r="M164" s="0" t="n">
        <v>4067483.94469422</v>
      </c>
      <c r="N164" s="0" t="n">
        <v>4334319.78419103</v>
      </c>
      <c r="O164" s="0" t="n">
        <v>4088038.71891662</v>
      </c>
      <c r="P164" s="0" t="n">
        <v>339820.581299365</v>
      </c>
      <c r="Q164" s="0" t="n">
        <v>329625.963860384</v>
      </c>
    </row>
    <row r="165" customFormat="false" ht="12.8" hidden="false" customHeight="false" outlineLevel="0" collapsed="false">
      <c r="A165" s="0" t="n">
        <v>107</v>
      </c>
      <c r="B165" s="0" t="n">
        <v>25983096.7335577</v>
      </c>
      <c r="C165" s="0" t="n">
        <v>24882378.9124921</v>
      </c>
      <c r="D165" s="0" t="n">
        <v>26114978.8496655</v>
      </c>
      <c r="E165" s="0" t="n">
        <v>25006349.2330271</v>
      </c>
      <c r="F165" s="0" t="n">
        <v>18582628.2329847</v>
      </c>
      <c r="G165" s="0" t="n">
        <v>6299750.67950747</v>
      </c>
      <c r="H165" s="0" t="n">
        <v>18706599.0792051</v>
      </c>
      <c r="I165" s="0" t="n">
        <v>6299750.15382198</v>
      </c>
      <c r="J165" s="0" t="n">
        <v>2084145.13101042</v>
      </c>
      <c r="K165" s="0" t="n">
        <v>2021620.77708011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</row>
    <row r="166" customFormat="false" ht="12.8" hidden="false" customHeight="false" outlineLevel="0" collapsed="false">
      <c r="A166" s="0" t="n">
        <v>108</v>
      </c>
      <c r="B166" s="0" t="n">
        <v>26100777.528728</v>
      </c>
      <c r="C166" s="0" t="n">
        <v>24995216.287538</v>
      </c>
      <c r="D166" s="0" t="n">
        <v>26232995.7696847</v>
      </c>
      <c r="E166" s="0" t="n">
        <v>25119502.5667785</v>
      </c>
      <c r="F166" s="0" t="n">
        <v>18658022.8483428</v>
      </c>
      <c r="G166" s="0" t="n">
        <v>6337193.4391952</v>
      </c>
      <c r="H166" s="0" t="n">
        <v>18782309.6477807</v>
      </c>
      <c r="I166" s="0" t="n">
        <v>6337192.91899789</v>
      </c>
      <c r="J166" s="0" t="n">
        <v>2169363.89388013</v>
      </c>
      <c r="K166" s="0" t="n">
        <v>2104282.97706372</v>
      </c>
      <c r="L166" s="0" t="n">
        <v>4343444.208906</v>
      </c>
      <c r="M166" s="0" t="n">
        <v>4097024.14232436</v>
      </c>
      <c r="N166" s="0" t="n">
        <v>4365480.78323943</v>
      </c>
      <c r="O166" s="0" t="n">
        <v>4117739.82348918</v>
      </c>
      <c r="P166" s="0" t="n">
        <v>361560.648980021</v>
      </c>
      <c r="Q166" s="0" t="n">
        <v>350713.82951062</v>
      </c>
    </row>
    <row r="167" customFormat="false" ht="12.8" hidden="false" customHeight="false" outlineLevel="0" collapsed="false">
      <c r="A167" s="0" t="n">
        <v>109</v>
      </c>
      <c r="B167" s="0" t="n">
        <v>26348780.8830296</v>
      </c>
      <c r="C167" s="0" t="n">
        <v>25231961.2393242</v>
      </c>
      <c r="D167" s="0" t="n">
        <v>26482279.4400922</v>
      </c>
      <c r="E167" s="0" t="n">
        <v>25357451.4518706</v>
      </c>
      <c r="F167" s="0" t="n">
        <v>18823302.7235643</v>
      </c>
      <c r="G167" s="0" t="n">
        <v>6408658.51575999</v>
      </c>
      <c r="H167" s="0" t="n">
        <v>18948793.4510937</v>
      </c>
      <c r="I167" s="0" t="n">
        <v>6408658.00077691</v>
      </c>
      <c r="J167" s="0" t="n">
        <v>2260506.5179132</v>
      </c>
      <c r="K167" s="0" t="n">
        <v>2192691.3223758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</row>
    <row r="168" customFormat="false" ht="12.8" hidden="false" customHeight="false" outlineLevel="0" collapsed="false">
      <c r="A168" s="0" t="n">
        <v>110</v>
      </c>
      <c r="B168" s="0" t="n">
        <v>26526364.3885642</v>
      </c>
      <c r="C168" s="0" t="n">
        <v>25400940.8473412</v>
      </c>
      <c r="D168" s="0" t="n">
        <v>26661593.7468246</v>
      </c>
      <c r="E168" s="0" t="n">
        <v>25528058.0141946</v>
      </c>
      <c r="F168" s="0" t="n">
        <v>18996127.5681995</v>
      </c>
      <c r="G168" s="0" t="n">
        <v>6404813.2791417</v>
      </c>
      <c r="H168" s="0" t="n">
        <v>19123245.2587886</v>
      </c>
      <c r="I168" s="0" t="n">
        <v>6404812.75540606</v>
      </c>
      <c r="J168" s="0" t="n">
        <v>2313959.68768768</v>
      </c>
      <c r="K168" s="0" t="n">
        <v>2244540.89705705</v>
      </c>
      <c r="L168" s="0" t="n">
        <v>4413560.10412109</v>
      </c>
      <c r="M168" s="0" t="n">
        <v>4163340.52797452</v>
      </c>
      <c r="N168" s="0" t="n">
        <v>4436098.60888235</v>
      </c>
      <c r="O168" s="0" t="n">
        <v>4184528.02622116</v>
      </c>
      <c r="P168" s="0" t="n">
        <v>385659.947947946</v>
      </c>
      <c r="Q168" s="0" t="n">
        <v>374090.149509508</v>
      </c>
    </row>
    <row r="169" customFormat="false" ht="12.8" hidden="false" customHeight="false" outlineLevel="0" collapsed="false">
      <c r="A169" s="0" t="n">
        <v>111</v>
      </c>
      <c r="B169" s="0" t="n">
        <v>26635755.053585</v>
      </c>
      <c r="C169" s="0" t="n">
        <v>25504821.1183202</v>
      </c>
      <c r="D169" s="0" t="n">
        <v>26771551.3911933</v>
      </c>
      <c r="E169" s="0" t="n">
        <v>25632471.2471155</v>
      </c>
      <c r="F169" s="0" t="n">
        <v>19073160.2971389</v>
      </c>
      <c r="G169" s="0" t="n">
        <v>6431660.82118133</v>
      </c>
      <c r="H169" s="0" t="n">
        <v>19200810.9501218</v>
      </c>
      <c r="I169" s="0" t="n">
        <v>6431660.29699372</v>
      </c>
      <c r="J169" s="0" t="n">
        <v>2367360.69479066</v>
      </c>
      <c r="K169" s="0" t="n">
        <v>2296339.87394694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</row>
    <row r="170" customFormat="false" ht="12.8" hidden="false" customHeight="false" outlineLevel="0" collapsed="false">
      <c r="A170" s="0" t="n">
        <v>112</v>
      </c>
      <c r="B170" s="0" t="n">
        <v>26778795.9275393</v>
      </c>
      <c r="C170" s="0" t="n">
        <v>25640977.0993417</v>
      </c>
      <c r="D170" s="0" t="n">
        <v>26915525.1640683</v>
      </c>
      <c r="E170" s="0" t="n">
        <v>25769504.1547162</v>
      </c>
      <c r="F170" s="0" t="n">
        <v>19191798.8002554</v>
      </c>
      <c r="G170" s="0" t="n">
        <v>6449178.29908628</v>
      </c>
      <c r="H170" s="0" t="n">
        <v>19320326.327972</v>
      </c>
      <c r="I170" s="0" t="n">
        <v>6449177.82674425</v>
      </c>
      <c r="J170" s="0" t="n">
        <v>2379950.13472283</v>
      </c>
      <c r="K170" s="0" t="n">
        <v>2308551.63068115</v>
      </c>
      <c r="L170" s="0" t="n">
        <v>4455240.78708406</v>
      </c>
      <c r="M170" s="0" t="n">
        <v>4202981.95383787</v>
      </c>
      <c r="N170" s="0" t="n">
        <v>4478029.27207954</v>
      </c>
      <c r="O170" s="0" t="n">
        <v>4224404.43595319</v>
      </c>
      <c r="P170" s="0" t="n">
        <v>396658.355787139</v>
      </c>
      <c r="Q170" s="0" t="n">
        <v>384758.605113525</v>
      </c>
    </row>
    <row r="171" customFormat="false" ht="12.8" hidden="false" customHeight="false" outlineLevel="0" collapsed="false">
      <c r="A171" s="0" t="n">
        <v>113</v>
      </c>
      <c r="B171" s="0" t="n">
        <v>26948290.2157923</v>
      </c>
      <c r="C171" s="0" t="n">
        <v>25802480.5257372</v>
      </c>
      <c r="D171" s="0" t="n">
        <v>27085252.8289103</v>
      </c>
      <c r="E171" s="0" t="n">
        <v>25931226.9725807</v>
      </c>
      <c r="F171" s="0" t="n">
        <v>19339509.8861618</v>
      </c>
      <c r="G171" s="0" t="n">
        <v>6462970.63957537</v>
      </c>
      <c r="H171" s="0" t="n">
        <v>19468256.8009732</v>
      </c>
      <c r="I171" s="0" t="n">
        <v>6462970.17160741</v>
      </c>
      <c r="J171" s="0" t="n">
        <v>2408053.75408832</v>
      </c>
      <c r="K171" s="0" t="n">
        <v>2335812.14146567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</row>
    <row r="172" customFormat="false" ht="12.8" hidden="false" customHeight="false" outlineLevel="0" collapsed="false">
      <c r="A172" s="0" t="n">
        <v>114</v>
      </c>
      <c r="B172" s="0" t="n">
        <v>26998644.1652906</v>
      </c>
      <c r="C172" s="0" t="n">
        <v>25850128.9031239</v>
      </c>
      <c r="D172" s="0" t="n">
        <v>27135037.4791002</v>
      </c>
      <c r="E172" s="0" t="n">
        <v>25978340.213765</v>
      </c>
      <c r="F172" s="0" t="n">
        <v>19361275.0136897</v>
      </c>
      <c r="G172" s="0" t="n">
        <v>6488853.88943414</v>
      </c>
      <c r="H172" s="0" t="n">
        <v>19489486.7556011</v>
      </c>
      <c r="I172" s="0" t="n">
        <v>6488853.45816392</v>
      </c>
      <c r="J172" s="0" t="n">
        <v>2480722.6533433</v>
      </c>
      <c r="K172" s="0" t="n">
        <v>2406300.973743</v>
      </c>
      <c r="L172" s="0" t="n">
        <v>4491446.47447064</v>
      </c>
      <c r="M172" s="0" t="n">
        <v>4237304.17494943</v>
      </c>
      <c r="N172" s="0" t="n">
        <v>4514178.97635737</v>
      </c>
      <c r="O172" s="0" t="n">
        <v>4258675.09562115</v>
      </c>
      <c r="P172" s="0" t="n">
        <v>413453.775557217</v>
      </c>
      <c r="Q172" s="0" t="n">
        <v>401050.162290501</v>
      </c>
    </row>
    <row r="173" customFormat="false" ht="12.8" hidden="false" customHeight="false" outlineLevel="0" collapsed="false">
      <c r="A173" s="0" t="n">
        <v>115</v>
      </c>
      <c r="B173" s="0" t="n">
        <v>27109788.4358309</v>
      </c>
      <c r="C173" s="0" t="n">
        <v>25955131.0652284</v>
      </c>
      <c r="D173" s="0" t="n">
        <v>27247990.3939484</v>
      </c>
      <c r="E173" s="0" t="n">
        <v>26085041.7789402</v>
      </c>
      <c r="F173" s="0" t="n">
        <v>19474506.001129</v>
      </c>
      <c r="G173" s="0" t="n">
        <v>6480625.06409938</v>
      </c>
      <c r="H173" s="0" t="n">
        <v>19604417.1522401</v>
      </c>
      <c r="I173" s="0" t="n">
        <v>6480624.62670008</v>
      </c>
      <c r="J173" s="0" t="n">
        <v>2543424.91526651</v>
      </c>
      <c r="K173" s="0" t="n">
        <v>2467122.16780852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</row>
    <row r="174" customFormat="false" ht="12.8" hidden="false" customHeight="false" outlineLevel="0" collapsed="false">
      <c r="A174" s="0" t="n">
        <v>116</v>
      </c>
      <c r="B174" s="0" t="n">
        <v>27232987.4713069</v>
      </c>
      <c r="C174" s="0" t="n">
        <v>26072906.1289958</v>
      </c>
      <c r="D174" s="0" t="n">
        <v>27370282.4613371</v>
      </c>
      <c r="E174" s="0" t="n">
        <v>26201964.4329027</v>
      </c>
      <c r="F174" s="0" t="n">
        <v>19543753.3114298</v>
      </c>
      <c r="G174" s="0" t="n">
        <v>6529152.81756596</v>
      </c>
      <c r="H174" s="0" t="n">
        <v>19672812.0656137</v>
      </c>
      <c r="I174" s="0" t="n">
        <v>6529152.36728898</v>
      </c>
      <c r="J174" s="0" t="n">
        <v>2656448.00274603</v>
      </c>
      <c r="K174" s="0" t="n">
        <v>2576754.56266365</v>
      </c>
      <c r="L174" s="0" t="n">
        <v>4530516.89008396</v>
      </c>
      <c r="M174" s="0" t="n">
        <v>4274691.13776259</v>
      </c>
      <c r="N174" s="0" t="n">
        <v>4553399.56808165</v>
      </c>
      <c r="O174" s="0" t="n">
        <v>4296203.06403344</v>
      </c>
      <c r="P174" s="0" t="n">
        <v>442741.333791005</v>
      </c>
      <c r="Q174" s="0" t="n">
        <v>429459.093777275</v>
      </c>
    </row>
    <row r="175" customFormat="false" ht="12.8" hidden="false" customHeight="false" outlineLevel="0" collapsed="false">
      <c r="A175" s="0" t="n">
        <v>117</v>
      </c>
      <c r="B175" s="0" t="n">
        <v>27281389.3837911</v>
      </c>
      <c r="C175" s="0" t="n">
        <v>26118574.4676708</v>
      </c>
      <c r="D175" s="0" t="n">
        <v>27418451.9539077</v>
      </c>
      <c r="E175" s="0" t="n">
        <v>26247414.2978706</v>
      </c>
      <c r="F175" s="0" t="n">
        <v>19562450.7231378</v>
      </c>
      <c r="G175" s="0" t="n">
        <v>6556123.74453296</v>
      </c>
      <c r="H175" s="0" t="n">
        <v>19691291.0040642</v>
      </c>
      <c r="I175" s="0" t="n">
        <v>6556123.29380641</v>
      </c>
      <c r="J175" s="0" t="n">
        <v>2710712.02052792</v>
      </c>
      <c r="K175" s="0" t="n">
        <v>2629390.65991208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</row>
    <row r="176" customFormat="false" ht="12.8" hidden="false" customHeight="false" outlineLevel="0" collapsed="false">
      <c r="A176" s="0" t="n">
        <v>118</v>
      </c>
      <c r="B176" s="0" t="n">
        <v>27475326.789411</v>
      </c>
      <c r="C176" s="0" t="n">
        <v>26303200.5335813</v>
      </c>
      <c r="D176" s="0" t="n">
        <v>27611747.687865</v>
      </c>
      <c r="E176" s="0" t="n">
        <v>26431437.1933235</v>
      </c>
      <c r="F176" s="0" t="n">
        <v>19729080.5614487</v>
      </c>
      <c r="G176" s="0" t="n">
        <v>6574119.97213257</v>
      </c>
      <c r="H176" s="0" t="n">
        <v>19857317.6723197</v>
      </c>
      <c r="I176" s="0" t="n">
        <v>6574119.52100379</v>
      </c>
      <c r="J176" s="0" t="n">
        <v>2793941.46873728</v>
      </c>
      <c r="K176" s="0" t="n">
        <v>2710123.22467516</v>
      </c>
      <c r="L176" s="0" t="n">
        <v>4571009.05736765</v>
      </c>
      <c r="M176" s="0" t="n">
        <v>4313289.83202697</v>
      </c>
      <c r="N176" s="0" t="n">
        <v>4593746.05377584</v>
      </c>
      <c r="O176" s="0" t="n">
        <v>4334664.82178243</v>
      </c>
      <c r="P176" s="0" t="n">
        <v>465656.911456213</v>
      </c>
      <c r="Q176" s="0" t="n">
        <v>451687.204112526</v>
      </c>
    </row>
    <row r="177" customFormat="false" ht="12.8" hidden="false" customHeight="false" outlineLevel="0" collapsed="false">
      <c r="A177" s="0" t="n">
        <v>119</v>
      </c>
      <c r="B177" s="0" t="n">
        <v>27692844.2920946</v>
      </c>
      <c r="C177" s="0" t="n">
        <v>26509658.4806147</v>
      </c>
      <c r="D177" s="0" t="n">
        <v>27827964.4341512</v>
      </c>
      <c r="E177" s="0" t="n">
        <v>26636673.0459807</v>
      </c>
      <c r="F177" s="0" t="n">
        <v>19844403.9143046</v>
      </c>
      <c r="G177" s="0" t="n">
        <v>6665254.56631001</v>
      </c>
      <c r="H177" s="0" t="n">
        <v>19971418.9317872</v>
      </c>
      <c r="I177" s="0" t="n">
        <v>6665254.11419353</v>
      </c>
      <c r="J177" s="0" t="n">
        <v>2879944.71598966</v>
      </c>
      <c r="K177" s="0" t="n">
        <v>2793546.37450997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</row>
    <row r="178" customFormat="false" ht="12.8" hidden="false" customHeight="false" outlineLevel="0" collapsed="false">
      <c r="A178" s="0" t="n">
        <v>120</v>
      </c>
      <c r="B178" s="0" t="n">
        <v>27826962.1079698</v>
      </c>
      <c r="C178" s="0" t="n">
        <v>26636665.722061</v>
      </c>
      <c r="D178" s="0" t="n">
        <v>27961701.9209956</v>
      </c>
      <c r="E178" s="0" t="n">
        <v>26763322.7798171</v>
      </c>
      <c r="F178" s="0" t="n">
        <v>19928933.6857043</v>
      </c>
      <c r="G178" s="0" t="n">
        <v>6707732.03635669</v>
      </c>
      <c r="H178" s="0" t="n">
        <v>20055591.0855235</v>
      </c>
      <c r="I178" s="0" t="n">
        <v>6707731.6942936</v>
      </c>
      <c r="J178" s="0" t="n">
        <v>2956938.39578153</v>
      </c>
      <c r="K178" s="0" t="n">
        <v>2868230.24390809</v>
      </c>
      <c r="L178" s="0" t="n">
        <v>4628413.15159106</v>
      </c>
      <c r="M178" s="0" t="n">
        <v>4367615.18335688</v>
      </c>
      <c r="N178" s="0" t="n">
        <v>4650870.07672512</v>
      </c>
      <c r="O178" s="0" t="n">
        <v>4388726.91017689</v>
      </c>
      <c r="P178" s="0" t="n">
        <v>492823.065963589</v>
      </c>
      <c r="Q178" s="0" t="n">
        <v>478038.373984681</v>
      </c>
    </row>
    <row r="179" customFormat="false" ht="12.8" hidden="false" customHeight="false" outlineLevel="0" collapsed="false">
      <c r="A179" s="0" t="n">
        <v>121</v>
      </c>
      <c r="B179" s="0" t="n">
        <v>27896802.4073138</v>
      </c>
      <c r="C179" s="0" t="n">
        <v>26703038.9172394</v>
      </c>
      <c r="D179" s="0" t="n">
        <v>28030396.8937734</v>
      </c>
      <c r="E179" s="0" t="n">
        <v>26828619.3695828</v>
      </c>
      <c r="F179" s="0" t="n">
        <v>19952595.8006599</v>
      </c>
      <c r="G179" s="0" t="n">
        <v>6750443.11657947</v>
      </c>
      <c r="H179" s="0" t="n">
        <v>20078176.6048776</v>
      </c>
      <c r="I179" s="0" t="n">
        <v>6750442.76470522</v>
      </c>
      <c r="J179" s="0" t="n">
        <v>3033076.72431021</v>
      </c>
      <c r="K179" s="0" t="n">
        <v>2942084.4225809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</row>
    <row r="180" customFormat="false" ht="12.8" hidden="false" customHeight="false" outlineLevel="0" collapsed="false">
      <c r="A180" s="0" t="n">
        <v>122</v>
      </c>
      <c r="B180" s="0" t="n">
        <v>27982047.0572789</v>
      </c>
      <c r="C180" s="0" t="n">
        <v>26784117.5920639</v>
      </c>
      <c r="D180" s="0" t="n">
        <v>28115336.4181522</v>
      </c>
      <c r="E180" s="0" t="n">
        <v>26909411.2277967</v>
      </c>
      <c r="F180" s="0" t="n">
        <v>20014236.3527649</v>
      </c>
      <c r="G180" s="0" t="n">
        <v>6769881.23929908</v>
      </c>
      <c r="H180" s="0" t="n">
        <v>20139530.3335825</v>
      </c>
      <c r="I180" s="0" t="n">
        <v>6769880.89421424</v>
      </c>
      <c r="J180" s="0" t="n">
        <v>3121212.95038315</v>
      </c>
      <c r="K180" s="0" t="n">
        <v>3027576.56187165</v>
      </c>
      <c r="L180" s="0" t="n">
        <v>4654887.66795053</v>
      </c>
      <c r="M180" s="0" t="n">
        <v>4393453.93823296</v>
      </c>
      <c r="N180" s="0" t="n">
        <v>4677102.8515911</v>
      </c>
      <c r="O180" s="0" t="n">
        <v>4414337.82618309</v>
      </c>
      <c r="P180" s="0" t="n">
        <v>520202.158397191</v>
      </c>
      <c r="Q180" s="0" t="n">
        <v>504596.093645275</v>
      </c>
    </row>
    <row r="181" customFormat="false" ht="12.8" hidden="false" customHeight="false" outlineLevel="0" collapsed="false">
      <c r="A181" s="0" t="n">
        <v>123</v>
      </c>
      <c r="B181" s="0" t="n">
        <v>28046133.8618624</v>
      </c>
      <c r="C181" s="0" t="n">
        <v>26845125.1131538</v>
      </c>
      <c r="D181" s="0" t="n">
        <v>28178825.5385373</v>
      </c>
      <c r="E181" s="0" t="n">
        <v>26969856.9973278</v>
      </c>
      <c r="F181" s="0" t="n">
        <v>20072691.6932547</v>
      </c>
      <c r="G181" s="0" t="n">
        <v>6772433.419899</v>
      </c>
      <c r="H181" s="0" t="n">
        <v>20197423.9227994</v>
      </c>
      <c r="I181" s="0" t="n">
        <v>6772433.07452842</v>
      </c>
      <c r="J181" s="0" t="n">
        <v>3155458.27896437</v>
      </c>
      <c r="K181" s="0" t="n">
        <v>3060794.53059544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</row>
    <row r="182" customFormat="false" ht="12.8" hidden="false" customHeight="false" outlineLevel="0" collapsed="false">
      <c r="A182" s="0" t="n">
        <v>124</v>
      </c>
      <c r="B182" s="0" t="n">
        <v>28114871.6667949</v>
      </c>
      <c r="C182" s="0" t="n">
        <v>26910342.2998328</v>
      </c>
      <c r="D182" s="0" t="n">
        <v>28247126.6353708</v>
      </c>
      <c r="E182" s="0" t="n">
        <v>27034663.6808678</v>
      </c>
      <c r="F182" s="0" t="n">
        <v>20102028.6668213</v>
      </c>
      <c r="G182" s="0" t="n">
        <v>6808313.63301146</v>
      </c>
      <c r="H182" s="0" t="n">
        <v>20226350.3935652</v>
      </c>
      <c r="I182" s="0" t="n">
        <v>6808313.28730262</v>
      </c>
      <c r="J182" s="0" t="n">
        <v>3215382.02282249</v>
      </c>
      <c r="K182" s="0" t="n">
        <v>3118920.56213781</v>
      </c>
      <c r="L182" s="0" t="n">
        <v>4679365.15077262</v>
      </c>
      <c r="M182" s="0" t="n">
        <v>4417480.76787571</v>
      </c>
      <c r="N182" s="0" t="n">
        <v>4701407.94882847</v>
      </c>
      <c r="O182" s="0" t="n">
        <v>4438202.45372301</v>
      </c>
      <c r="P182" s="0" t="n">
        <v>535897.003803748</v>
      </c>
      <c r="Q182" s="0" t="n">
        <v>519820.093689636</v>
      </c>
    </row>
    <row r="183" customFormat="false" ht="12.8" hidden="false" customHeight="false" outlineLevel="0" collapsed="false">
      <c r="A183" s="0" t="n">
        <v>125</v>
      </c>
      <c r="B183" s="0" t="n">
        <v>28290634.335069</v>
      </c>
      <c r="C183" s="0" t="n">
        <v>27077258.8304373</v>
      </c>
      <c r="D183" s="0" t="n">
        <v>28421294.5283142</v>
      </c>
      <c r="E183" s="0" t="n">
        <v>27200081.1243304</v>
      </c>
      <c r="F183" s="0" t="n">
        <v>20174459.8946399</v>
      </c>
      <c r="G183" s="0" t="n">
        <v>6902798.93579736</v>
      </c>
      <c r="H183" s="0" t="n">
        <v>20297282.5378483</v>
      </c>
      <c r="I183" s="0" t="n">
        <v>6902798.5864821</v>
      </c>
      <c r="J183" s="0" t="n">
        <v>3293314.85764481</v>
      </c>
      <c r="K183" s="0" t="n">
        <v>3194515.41191547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</row>
    <row r="184" customFormat="false" ht="12.8" hidden="false" customHeight="false" outlineLevel="0" collapsed="false">
      <c r="A184" s="0" t="n">
        <v>126</v>
      </c>
      <c r="B184" s="0" t="n">
        <v>28488235.5793323</v>
      </c>
      <c r="C184" s="0" t="n">
        <v>27265381.4209958</v>
      </c>
      <c r="D184" s="0" t="n">
        <v>28619180.0033093</v>
      </c>
      <c r="E184" s="0" t="n">
        <v>27388470.8932662</v>
      </c>
      <c r="F184" s="0" t="n">
        <v>20314673.6903958</v>
      </c>
      <c r="G184" s="0" t="n">
        <v>6950707.73060004</v>
      </c>
      <c r="H184" s="0" t="n">
        <v>20437763.5122853</v>
      </c>
      <c r="I184" s="0" t="n">
        <v>6950707.38098094</v>
      </c>
      <c r="J184" s="0" t="n">
        <v>3364778.69897108</v>
      </c>
      <c r="K184" s="0" t="n">
        <v>3263835.33800195</v>
      </c>
      <c r="L184" s="0" t="n">
        <v>4741468.60590986</v>
      </c>
      <c r="M184" s="0" t="n">
        <v>4476687.58607918</v>
      </c>
      <c r="N184" s="0" t="n">
        <v>4763292.98042588</v>
      </c>
      <c r="O184" s="0" t="n">
        <v>4497203.95649354</v>
      </c>
      <c r="P184" s="0" t="n">
        <v>560796.449828514</v>
      </c>
      <c r="Q184" s="0" t="n">
        <v>543972.556333658</v>
      </c>
    </row>
    <row r="185" customFormat="false" ht="12.8" hidden="false" customHeight="false" outlineLevel="0" collapsed="false">
      <c r="A185" s="0" t="n">
        <v>127</v>
      </c>
      <c r="B185" s="0" t="n">
        <v>28634591.2344933</v>
      </c>
      <c r="C185" s="0" t="n">
        <v>27404880.5404195</v>
      </c>
      <c r="D185" s="0" t="n">
        <v>28765822.5991229</v>
      </c>
      <c r="E185" s="0" t="n">
        <v>27528239.7383033</v>
      </c>
      <c r="F185" s="0" t="n">
        <v>20407328.0552015</v>
      </c>
      <c r="G185" s="0" t="n">
        <v>6997552.48521799</v>
      </c>
      <c r="H185" s="0" t="n">
        <v>20530687.60299</v>
      </c>
      <c r="I185" s="0" t="n">
        <v>6997552.13531327</v>
      </c>
      <c r="J185" s="0" t="n">
        <v>3404924.34865547</v>
      </c>
      <c r="K185" s="0" t="n">
        <v>3302776.61819581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</row>
    <row r="186" customFormat="false" ht="12.8" hidden="false" customHeight="false" outlineLevel="0" collapsed="false">
      <c r="A186" s="0" t="n">
        <v>128</v>
      </c>
      <c r="B186" s="0" t="n">
        <v>28730902.633769</v>
      </c>
      <c r="C186" s="0" t="n">
        <v>27496668.3225809</v>
      </c>
      <c r="D186" s="0" t="n">
        <v>28861330.8303705</v>
      </c>
      <c r="E186" s="0" t="n">
        <v>27619275.6305396</v>
      </c>
      <c r="F186" s="0" t="n">
        <v>20365529.0228017</v>
      </c>
      <c r="G186" s="0" t="n">
        <v>7131139.29977926</v>
      </c>
      <c r="H186" s="0" t="n">
        <v>20488136.6810039</v>
      </c>
      <c r="I186" s="0" t="n">
        <v>7131138.94953569</v>
      </c>
      <c r="J186" s="0" t="n">
        <v>3465666.04094122</v>
      </c>
      <c r="K186" s="0" t="n">
        <v>3361696.05971298</v>
      </c>
      <c r="L186" s="0" t="n">
        <v>4778548.41363223</v>
      </c>
      <c r="M186" s="0" t="n">
        <v>4511508.51620686</v>
      </c>
      <c r="N186" s="0" t="n">
        <v>4800287.29802208</v>
      </c>
      <c r="O186" s="0" t="n">
        <v>4531944.71135291</v>
      </c>
      <c r="P186" s="0" t="n">
        <v>577611.006823536</v>
      </c>
      <c r="Q186" s="0" t="n">
        <v>560282.67661883</v>
      </c>
    </row>
    <row r="187" customFormat="false" ht="12.8" hidden="false" customHeight="false" outlineLevel="0" collapsed="false">
      <c r="A187" s="0" t="n">
        <v>129</v>
      </c>
      <c r="B187" s="0" t="n">
        <v>29033737.8014619</v>
      </c>
      <c r="C187" s="0" t="n">
        <v>27785718.9316359</v>
      </c>
      <c r="D187" s="0" t="n">
        <v>29164527.9574583</v>
      </c>
      <c r="E187" s="0" t="n">
        <v>27908666.4860597</v>
      </c>
      <c r="F187" s="0" t="n">
        <v>20594743.0443196</v>
      </c>
      <c r="G187" s="0" t="n">
        <v>7190975.88731625</v>
      </c>
      <c r="H187" s="0" t="n">
        <v>20717690.9493249</v>
      </c>
      <c r="I187" s="0" t="n">
        <v>7190975.53673478</v>
      </c>
      <c r="J187" s="0" t="n">
        <v>3565566.63683305</v>
      </c>
      <c r="K187" s="0" t="n">
        <v>3458599.63772806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</row>
    <row r="188" customFormat="false" ht="12.8" hidden="false" customHeight="false" outlineLevel="0" collapsed="false">
      <c r="A188" s="0" t="n">
        <v>130</v>
      </c>
      <c r="B188" s="0" t="n">
        <v>29213756.9656984</v>
      </c>
      <c r="C188" s="0" t="n">
        <v>27957813.1841591</v>
      </c>
      <c r="D188" s="0" t="n">
        <v>29343786.69022</v>
      </c>
      <c r="E188" s="0" t="n">
        <v>28080046.2238289</v>
      </c>
      <c r="F188" s="0" t="n">
        <v>20745112.7049136</v>
      </c>
      <c r="G188" s="0" t="n">
        <v>7212700.47924552</v>
      </c>
      <c r="H188" s="0" t="n">
        <v>20867346.0903832</v>
      </c>
      <c r="I188" s="0" t="n">
        <v>7212700.13344563</v>
      </c>
      <c r="J188" s="0" t="n">
        <v>3623178.99920996</v>
      </c>
      <c r="K188" s="0" t="n">
        <v>3514483.62923366</v>
      </c>
      <c r="L188" s="0" t="n">
        <v>4858550.52792931</v>
      </c>
      <c r="M188" s="0" t="n">
        <v>4587223.48417125</v>
      </c>
      <c r="N188" s="0" t="n">
        <v>4880223.05269346</v>
      </c>
      <c r="O188" s="0" t="n">
        <v>4607597.37972543</v>
      </c>
      <c r="P188" s="0" t="n">
        <v>603863.166534993</v>
      </c>
      <c r="Q188" s="0" t="n">
        <v>585747.271538943</v>
      </c>
    </row>
    <row r="189" customFormat="false" ht="12.8" hidden="false" customHeight="false" outlineLevel="0" collapsed="false">
      <c r="A189" s="0" t="n">
        <v>131</v>
      </c>
      <c r="B189" s="0" t="n">
        <v>29364556.5153083</v>
      </c>
      <c r="C189" s="0" t="n">
        <v>28102102.507557</v>
      </c>
      <c r="D189" s="0" t="n">
        <v>29494927.3536736</v>
      </c>
      <c r="E189" s="0" t="n">
        <v>28224656.1983499</v>
      </c>
      <c r="F189" s="0" t="n">
        <v>20892683.8807165</v>
      </c>
      <c r="G189" s="0" t="n">
        <v>7209418.62684049</v>
      </c>
      <c r="H189" s="0" t="n">
        <v>21015237.8968691</v>
      </c>
      <c r="I189" s="0" t="n">
        <v>7209418.30148078</v>
      </c>
      <c r="J189" s="0" t="n">
        <v>3652609.70664775</v>
      </c>
      <c r="K189" s="0" t="n">
        <v>3543031.41544832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</row>
    <row r="190" customFormat="false" ht="12.8" hidden="false" customHeight="false" outlineLevel="0" collapsed="false">
      <c r="A190" s="0" t="n">
        <v>132</v>
      </c>
      <c r="B190" s="0" t="n">
        <v>29459084.8475489</v>
      </c>
      <c r="C190" s="0" t="n">
        <v>28192208.9523071</v>
      </c>
      <c r="D190" s="0" t="n">
        <v>29589412.7393405</v>
      </c>
      <c r="E190" s="0" t="n">
        <v>28314722.2782074</v>
      </c>
      <c r="F190" s="0" t="n">
        <v>20896014.8658417</v>
      </c>
      <c r="G190" s="0" t="n">
        <v>7296194.08646548</v>
      </c>
      <c r="H190" s="0" t="n">
        <v>21018528.5174132</v>
      </c>
      <c r="I190" s="0" t="n">
        <v>7296193.76079418</v>
      </c>
      <c r="J190" s="0" t="n">
        <v>3719121.44361431</v>
      </c>
      <c r="K190" s="0" t="n">
        <v>3607547.80030588</v>
      </c>
      <c r="L190" s="0" t="n">
        <v>4900992.41476652</v>
      </c>
      <c r="M190" s="0" t="n">
        <v>4628021.75414226</v>
      </c>
      <c r="N190" s="0" t="n">
        <v>4922714.63567083</v>
      </c>
      <c r="O190" s="0" t="n">
        <v>4648442.36715956</v>
      </c>
      <c r="P190" s="0" t="n">
        <v>619853.573935719</v>
      </c>
      <c r="Q190" s="0" t="n">
        <v>601257.966717647</v>
      </c>
    </row>
    <row r="191" customFormat="false" ht="12.8" hidden="false" customHeight="false" outlineLevel="0" collapsed="false">
      <c r="A191" s="0" t="n">
        <v>133</v>
      </c>
      <c r="B191" s="0" t="n">
        <v>29528149.7058726</v>
      </c>
      <c r="C191" s="0" t="n">
        <v>28258304.7459615</v>
      </c>
      <c r="D191" s="0" t="n">
        <v>29658354.5858616</v>
      </c>
      <c r="E191" s="0" t="n">
        <v>28380702.7697121</v>
      </c>
      <c r="F191" s="0" t="n">
        <v>20957463.4445802</v>
      </c>
      <c r="G191" s="0" t="n">
        <v>7300841.30138128</v>
      </c>
      <c r="H191" s="0" t="n">
        <v>21079861.7943128</v>
      </c>
      <c r="I191" s="0" t="n">
        <v>7300840.97539928</v>
      </c>
      <c r="J191" s="0" t="n">
        <v>3734227.43164576</v>
      </c>
      <c r="K191" s="0" t="n">
        <v>3622200.60869639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</row>
    <row r="192" customFormat="false" ht="12.8" hidden="false" customHeight="false" outlineLevel="0" collapsed="false">
      <c r="A192" s="0" t="n">
        <v>134</v>
      </c>
      <c r="B192" s="0" t="n">
        <v>29647699.1963062</v>
      </c>
      <c r="C192" s="0" t="n">
        <v>28373359.9942852</v>
      </c>
      <c r="D192" s="0" t="n">
        <v>29775928.2783297</v>
      </c>
      <c r="E192" s="0" t="n">
        <v>28493900.8996715</v>
      </c>
      <c r="F192" s="0" t="n">
        <v>21051610.2441968</v>
      </c>
      <c r="G192" s="0" t="n">
        <v>7321749.75008839</v>
      </c>
      <c r="H192" s="0" t="n">
        <v>21172151.4497056</v>
      </c>
      <c r="I192" s="0" t="n">
        <v>7321749.44996591</v>
      </c>
      <c r="J192" s="0" t="n">
        <v>3810199.88755955</v>
      </c>
      <c r="K192" s="0" t="n">
        <v>3695893.89093277</v>
      </c>
      <c r="L192" s="0" t="n">
        <v>4931947.80550241</v>
      </c>
      <c r="M192" s="0" t="n">
        <v>4657569.70245007</v>
      </c>
      <c r="N192" s="0" t="n">
        <v>4953320.30645742</v>
      </c>
      <c r="O192" s="0" t="n">
        <v>4677661.58182678</v>
      </c>
      <c r="P192" s="0" t="n">
        <v>635033.314593259</v>
      </c>
      <c r="Q192" s="0" t="n">
        <v>615982.315155461</v>
      </c>
    </row>
    <row r="193" customFormat="false" ht="12.8" hidden="false" customHeight="false" outlineLevel="0" collapsed="false">
      <c r="A193" s="0" t="n">
        <v>135</v>
      </c>
      <c r="B193" s="0" t="n">
        <v>29842006.2504905</v>
      </c>
      <c r="C193" s="0" t="n">
        <v>28558930.4957975</v>
      </c>
      <c r="D193" s="0" t="n">
        <v>29968553.4068888</v>
      </c>
      <c r="E193" s="0" t="n">
        <v>28677890.395526</v>
      </c>
      <c r="F193" s="0" t="n">
        <v>21189041.4819354</v>
      </c>
      <c r="G193" s="0" t="n">
        <v>7369889.01386208</v>
      </c>
      <c r="H193" s="0" t="n">
        <v>21308001.6820252</v>
      </c>
      <c r="I193" s="0" t="n">
        <v>7369888.71350083</v>
      </c>
      <c r="J193" s="0" t="n">
        <v>3834412.55584438</v>
      </c>
      <c r="K193" s="0" t="n">
        <v>3719380.17916905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</row>
    <row r="194" customFormat="false" ht="12.8" hidden="false" customHeight="false" outlineLevel="0" collapsed="false">
      <c r="A194" s="0" t="n">
        <v>136</v>
      </c>
      <c r="B194" s="0" t="n">
        <v>29990551.6776515</v>
      </c>
      <c r="C194" s="0" t="n">
        <v>28701087.4844666</v>
      </c>
      <c r="D194" s="0" t="n">
        <v>30116599.3408449</v>
      </c>
      <c r="E194" s="0" t="n">
        <v>28819577.7428357</v>
      </c>
      <c r="F194" s="0" t="n">
        <v>21313409.7945675</v>
      </c>
      <c r="G194" s="0" t="n">
        <v>7387677.68989911</v>
      </c>
      <c r="H194" s="0" t="n">
        <v>21431900.3185381</v>
      </c>
      <c r="I194" s="0" t="n">
        <v>7387677.42429762</v>
      </c>
      <c r="J194" s="0" t="n">
        <v>3881029.87134998</v>
      </c>
      <c r="K194" s="0" t="n">
        <v>3764598.97520948</v>
      </c>
      <c r="L194" s="0" t="n">
        <v>4989436.35391279</v>
      </c>
      <c r="M194" s="0" t="n">
        <v>4711974.94227297</v>
      </c>
      <c r="N194" s="0" t="n">
        <v>5010445.26497115</v>
      </c>
      <c r="O194" s="0" t="n">
        <v>4731725.12346928</v>
      </c>
      <c r="P194" s="0" t="n">
        <v>646838.311891663</v>
      </c>
      <c r="Q194" s="0" t="n">
        <v>627433.162534913</v>
      </c>
    </row>
    <row r="195" customFormat="false" ht="12.8" hidden="false" customHeight="false" outlineLevel="0" collapsed="false">
      <c r="A195" s="0" t="n">
        <v>137</v>
      </c>
      <c r="B195" s="0" t="n">
        <v>30013313.9271841</v>
      </c>
      <c r="C195" s="0" t="n">
        <v>28723156.3484363</v>
      </c>
      <c r="D195" s="0" t="n">
        <v>30138754.8266119</v>
      </c>
      <c r="E195" s="0" t="n">
        <v>28841076.4053093</v>
      </c>
      <c r="F195" s="0" t="n">
        <v>21298622.4763218</v>
      </c>
      <c r="G195" s="0" t="n">
        <v>7424533.87211451</v>
      </c>
      <c r="H195" s="0" t="n">
        <v>21416542.7943712</v>
      </c>
      <c r="I195" s="0" t="n">
        <v>7424533.61093813</v>
      </c>
      <c r="J195" s="0" t="n">
        <v>3948230.41665698</v>
      </c>
      <c r="K195" s="0" t="n">
        <v>3829783.50415727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</row>
    <row r="196" customFormat="false" ht="12.8" hidden="false" customHeight="false" outlineLevel="0" collapsed="false">
      <c r="A196" s="0" t="n">
        <v>138</v>
      </c>
      <c r="B196" s="0" t="n">
        <v>30157247.2618394</v>
      </c>
      <c r="C196" s="0" t="n">
        <v>28860853.9148358</v>
      </c>
      <c r="D196" s="0" t="n">
        <v>30281244.7726014</v>
      </c>
      <c r="E196" s="0" t="n">
        <v>28977417.1910648</v>
      </c>
      <c r="F196" s="0" t="n">
        <v>21421518.8625057</v>
      </c>
      <c r="G196" s="0" t="n">
        <v>7439335.05233012</v>
      </c>
      <c r="H196" s="0" t="n">
        <v>21538082.4001299</v>
      </c>
      <c r="I196" s="0" t="n">
        <v>7439334.7909349</v>
      </c>
      <c r="J196" s="0" t="n">
        <v>4040105.93060094</v>
      </c>
      <c r="K196" s="0" t="n">
        <v>3918902.75268291</v>
      </c>
      <c r="L196" s="0" t="n">
        <v>5015465.56409499</v>
      </c>
      <c r="M196" s="0" t="n">
        <v>4736697.00050093</v>
      </c>
      <c r="N196" s="0" t="n">
        <v>5036132.81165333</v>
      </c>
      <c r="O196" s="0" t="n">
        <v>4756126.02391129</v>
      </c>
      <c r="P196" s="0" t="n">
        <v>673350.98843349</v>
      </c>
      <c r="Q196" s="0" t="n">
        <v>653150.458780485</v>
      </c>
    </row>
    <row r="197" customFormat="false" ht="12.8" hidden="false" customHeight="false" outlineLevel="0" collapsed="false">
      <c r="A197" s="0" t="n">
        <v>139</v>
      </c>
      <c r="B197" s="0" t="n">
        <v>30321216.1753032</v>
      </c>
      <c r="C197" s="0" t="n">
        <v>29017842.5702585</v>
      </c>
      <c r="D197" s="0" t="n">
        <v>30444471.8019837</v>
      </c>
      <c r="E197" s="0" t="n">
        <v>29133709.264537</v>
      </c>
      <c r="F197" s="0" t="n">
        <v>21529557.7406067</v>
      </c>
      <c r="G197" s="0" t="n">
        <v>7488284.82965174</v>
      </c>
      <c r="H197" s="0" t="n">
        <v>21645424.7016377</v>
      </c>
      <c r="I197" s="0" t="n">
        <v>7488284.56289931</v>
      </c>
      <c r="J197" s="0" t="n">
        <v>4154790.45943357</v>
      </c>
      <c r="K197" s="0" t="n">
        <v>4030146.74565056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</row>
    <row r="198" customFormat="false" ht="12.8" hidden="false" customHeight="false" outlineLevel="0" collapsed="false">
      <c r="A198" s="0" t="n">
        <v>140</v>
      </c>
      <c r="B198" s="0" t="n">
        <v>30556299.8723667</v>
      </c>
      <c r="C198" s="0" t="n">
        <v>29243252.7485967</v>
      </c>
      <c r="D198" s="0" t="n">
        <v>30678250.5369719</v>
      </c>
      <c r="E198" s="0" t="n">
        <v>29357892.8106276</v>
      </c>
      <c r="F198" s="0" t="n">
        <v>21718636.0762628</v>
      </c>
      <c r="G198" s="0" t="n">
        <v>7524616.67233397</v>
      </c>
      <c r="H198" s="0" t="n">
        <v>21833276.4095023</v>
      </c>
      <c r="I198" s="0" t="n">
        <v>7524616.40112529</v>
      </c>
      <c r="J198" s="0" t="n">
        <v>4266136.65032111</v>
      </c>
      <c r="K198" s="0" t="n">
        <v>4138152.55081148</v>
      </c>
      <c r="L198" s="0" t="n">
        <v>5083193.4132867</v>
      </c>
      <c r="M198" s="0" t="n">
        <v>4801951.98786252</v>
      </c>
      <c r="N198" s="0" t="n">
        <v>5103519.66541984</v>
      </c>
      <c r="O198" s="0" t="n">
        <v>4821060.55949528</v>
      </c>
      <c r="P198" s="0" t="n">
        <v>711022.775053518</v>
      </c>
      <c r="Q198" s="0" t="n">
        <v>689692.091801913</v>
      </c>
    </row>
    <row r="199" customFormat="false" ht="12.8" hidden="false" customHeight="false" outlineLevel="0" collapsed="false">
      <c r="A199" s="0" t="n">
        <v>141</v>
      </c>
      <c r="B199" s="0" t="n">
        <v>30786111.75308</v>
      </c>
      <c r="C199" s="0" t="n">
        <v>29462652.6896203</v>
      </c>
      <c r="D199" s="0" t="n">
        <v>30907315.8290798</v>
      </c>
      <c r="E199" s="0" t="n">
        <v>29576590.9643708</v>
      </c>
      <c r="F199" s="0" t="n">
        <v>21904978.1990924</v>
      </c>
      <c r="G199" s="0" t="n">
        <v>7557674.49052793</v>
      </c>
      <c r="H199" s="0" t="n">
        <v>22018916.7453047</v>
      </c>
      <c r="I199" s="0" t="n">
        <v>7557674.21906609</v>
      </c>
      <c r="J199" s="0" t="n">
        <v>4352258.84613342</v>
      </c>
      <c r="K199" s="0" t="n">
        <v>4221691.08074942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</row>
    <row r="200" customFormat="false" ht="12.8" hidden="false" customHeight="false" outlineLevel="0" collapsed="false">
      <c r="A200" s="0" t="n">
        <v>142</v>
      </c>
      <c r="B200" s="0" t="n">
        <v>31000575.3777905</v>
      </c>
      <c r="C200" s="0" t="n">
        <v>29667374.2164453</v>
      </c>
      <c r="D200" s="0" t="n">
        <v>31121915.462961</v>
      </c>
      <c r="E200" s="0" t="n">
        <v>29781440.3451499</v>
      </c>
      <c r="F200" s="0" t="n">
        <v>22090642.2860149</v>
      </c>
      <c r="G200" s="0" t="n">
        <v>7576731.93043036</v>
      </c>
      <c r="H200" s="0" t="n">
        <v>22204708.659193</v>
      </c>
      <c r="I200" s="0" t="n">
        <v>7576731.68595691</v>
      </c>
      <c r="J200" s="0" t="n">
        <v>4405069.90248563</v>
      </c>
      <c r="K200" s="0" t="n">
        <v>4272917.80541106</v>
      </c>
      <c r="L200" s="0" t="n">
        <v>5156805.28232749</v>
      </c>
      <c r="M200" s="0" t="n">
        <v>4871796.61691202</v>
      </c>
      <c r="N200" s="0" t="n">
        <v>5177029.77323257</v>
      </c>
      <c r="O200" s="0" t="n">
        <v>4890809.66026279</v>
      </c>
      <c r="P200" s="0" t="n">
        <v>734178.317080939</v>
      </c>
      <c r="Q200" s="0" t="n">
        <v>712152.967568511</v>
      </c>
    </row>
    <row r="201" customFormat="false" ht="12.8" hidden="false" customHeight="false" outlineLevel="0" collapsed="false">
      <c r="A201" s="0" t="n">
        <v>143</v>
      </c>
      <c r="B201" s="0" t="n">
        <v>31149804.4844575</v>
      </c>
      <c r="C201" s="0" t="n">
        <v>29809974.6701502</v>
      </c>
      <c r="D201" s="0" t="n">
        <v>31270044.1343243</v>
      </c>
      <c r="E201" s="0" t="n">
        <v>29923006.3946679</v>
      </c>
      <c r="F201" s="0" t="n">
        <v>22244584.8903277</v>
      </c>
      <c r="G201" s="0" t="n">
        <v>7565389.77982249</v>
      </c>
      <c r="H201" s="0" t="n">
        <v>22357616.8595083</v>
      </c>
      <c r="I201" s="0" t="n">
        <v>7565389.53515954</v>
      </c>
      <c r="J201" s="0" t="n">
        <v>4467994.7099532</v>
      </c>
      <c r="K201" s="0" t="n">
        <v>4333954.8686546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</row>
    <row r="202" customFormat="false" ht="12.8" hidden="false" customHeight="false" outlineLevel="0" collapsed="false">
      <c r="A202" s="0" t="n">
        <v>144</v>
      </c>
      <c r="B202" s="0" t="n">
        <v>31262315.4645318</v>
      </c>
      <c r="C202" s="0" t="n">
        <v>29917605.9438055</v>
      </c>
      <c r="D202" s="0" t="n">
        <v>31382619.3371979</v>
      </c>
      <c r="E202" s="0" t="n">
        <v>30030698.0706998</v>
      </c>
      <c r="F202" s="0" t="n">
        <v>22305147.9525592</v>
      </c>
      <c r="G202" s="0" t="n">
        <v>7612457.99124631</v>
      </c>
      <c r="H202" s="0" t="n">
        <v>22418240.3523845</v>
      </c>
      <c r="I202" s="0" t="n">
        <v>7612457.71831533</v>
      </c>
      <c r="J202" s="0" t="n">
        <v>4519504.04848463</v>
      </c>
      <c r="K202" s="0" t="n">
        <v>4383918.92703008</v>
      </c>
      <c r="L202" s="0" t="n">
        <v>5198376.19415841</v>
      </c>
      <c r="M202" s="0" t="n">
        <v>4910786.95765268</v>
      </c>
      <c r="N202" s="0" t="n">
        <v>5218427.98970704</v>
      </c>
      <c r="O202" s="0" t="n">
        <v>4929637.67074511</v>
      </c>
      <c r="P202" s="0" t="n">
        <v>753250.674747437</v>
      </c>
      <c r="Q202" s="0" t="n">
        <v>730653.154505014</v>
      </c>
    </row>
    <row r="203" customFormat="false" ht="12.8" hidden="false" customHeight="false" outlineLevel="0" collapsed="false">
      <c r="A203" s="0" t="n">
        <v>145</v>
      </c>
      <c r="B203" s="0" t="n">
        <v>31548503.5255165</v>
      </c>
      <c r="C203" s="0" t="n">
        <v>30192323.2028704</v>
      </c>
      <c r="D203" s="0" t="n">
        <v>31667828.2391082</v>
      </c>
      <c r="E203" s="0" t="n">
        <v>30304496.5590694</v>
      </c>
      <c r="F203" s="0" t="n">
        <v>22536658.6500635</v>
      </c>
      <c r="G203" s="0" t="n">
        <v>7655664.55280691</v>
      </c>
      <c r="H203" s="0" t="n">
        <v>22648832.2794455</v>
      </c>
      <c r="I203" s="0" t="n">
        <v>7655664.27962389</v>
      </c>
      <c r="J203" s="0" t="n">
        <v>4626071.58136049</v>
      </c>
      <c r="K203" s="0" t="n">
        <v>4487289.43391968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</row>
    <row r="204" customFormat="false" ht="12.8" hidden="false" customHeight="false" outlineLevel="0" collapsed="false">
      <c r="A204" s="0" t="n">
        <v>146</v>
      </c>
      <c r="B204" s="0" t="n">
        <v>31746350.2670889</v>
      </c>
      <c r="C204" s="0" t="n">
        <v>30381154.1799164</v>
      </c>
      <c r="D204" s="0" t="n">
        <v>31864253.9896094</v>
      </c>
      <c r="E204" s="0" t="n">
        <v>30491991.811154</v>
      </c>
      <c r="F204" s="0" t="n">
        <v>22702978.2729929</v>
      </c>
      <c r="G204" s="0" t="n">
        <v>7678175.90692343</v>
      </c>
      <c r="H204" s="0" t="n">
        <v>22813816.1834878</v>
      </c>
      <c r="I204" s="0" t="n">
        <v>7678175.62766619</v>
      </c>
      <c r="J204" s="0" t="n">
        <v>4703754.26280789</v>
      </c>
      <c r="K204" s="0" t="n">
        <v>4562641.63492365</v>
      </c>
      <c r="L204" s="0" t="n">
        <v>5278473.20676836</v>
      </c>
      <c r="M204" s="0" t="n">
        <v>4986795.35265367</v>
      </c>
      <c r="N204" s="0" t="n">
        <v>5298125.26904452</v>
      </c>
      <c r="O204" s="0" t="n">
        <v>5005270.38847001</v>
      </c>
      <c r="P204" s="0" t="n">
        <v>783959.043801315</v>
      </c>
      <c r="Q204" s="0" t="n">
        <v>760440.272487275</v>
      </c>
    </row>
    <row r="205" customFormat="false" ht="12.8" hidden="false" customHeight="false" outlineLevel="0" collapsed="false">
      <c r="A205" s="0" t="n">
        <v>147</v>
      </c>
      <c r="B205" s="0" t="n">
        <v>31836981.4463935</v>
      </c>
      <c r="C205" s="0" t="n">
        <v>30467115.4957</v>
      </c>
      <c r="D205" s="0" t="n">
        <v>31953407.292075</v>
      </c>
      <c r="E205" s="0" t="n">
        <v>30576564.7297137</v>
      </c>
      <c r="F205" s="0" t="n">
        <v>22728007.9699415</v>
      </c>
      <c r="G205" s="0" t="n">
        <v>7739107.52575849</v>
      </c>
      <c r="H205" s="0" t="n">
        <v>22837457.4834262</v>
      </c>
      <c r="I205" s="0" t="n">
        <v>7739107.24628753</v>
      </c>
      <c r="J205" s="0" t="n">
        <v>4762785.28808077</v>
      </c>
      <c r="K205" s="0" t="n">
        <v>4619901.72943835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</row>
    <row r="206" customFormat="false" ht="12.8" hidden="false" customHeight="false" outlineLevel="0" collapsed="false">
      <c r="A206" s="0" t="n">
        <v>148</v>
      </c>
      <c r="B206" s="0" t="n">
        <v>32004863.9117032</v>
      </c>
      <c r="C206" s="0" t="n">
        <v>30627734.0057159</v>
      </c>
      <c r="D206" s="0" t="n">
        <v>32120745.8454469</v>
      </c>
      <c r="E206" s="0" t="n">
        <v>30736671.970706</v>
      </c>
      <c r="F206" s="0" t="n">
        <v>22847939.6139897</v>
      </c>
      <c r="G206" s="0" t="n">
        <v>7779794.39172626</v>
      </c>
      <c r="H206" s="0" t="n">
        <v>22956877.8703531</v>
      </c>
      <c r="I206" s="0" t="n">
        <v>7779794.10035297</v>
      </c>
      <c r="J206" s="0" t="n">
        <v>4849824.1087961</v>
      </c>
      <c r="K206" s="0" t="n">
        <v>4704329.38553222</v>
      </c>
      <c r="L206" s="0" t="n">
        <v>5323384.46358633</v>
      </c>
      <c r="M206" s="0" t="n">
        <v>5030251.28014681</v>
      </c>
      <c r="N206" s="0" t="n">
        <v>5342699.70560586</v>
      </c>
      <c r="O206" s="0" t="n">
        <v>5048409.67299736</v>
      </c>
      <c r="P206" s="0" t="n">
        <v>808304.018132683</v>
      </c>
      <c r="Q206" s="0" t="n">
        <v>784054.897588702</v>
      </c>
    </row>
    <row r="207" customFormat="false" ht="12.8" hidden="false" customHeight="false" outlineLevel="0" collapsed="false">
      <c r="A207" s="0" t="n">
        <v>149</v>
      </c>
      <c r="B207" s="0" t="n">
        <v>32138046.7153006</v>
      </c>
      <c r="C207" s="0" t="n">
        <v>30755841.7972897</v>
      </c>
      <c r="D207" s="0" t="n">
        <v>32253621.3509112</v>
      </c>
      <c r="E207" s="0" t="n">
        <v>30864491.9671735</v>
      </c>
      <c r="F207" s="0" t="n">
        <v>22941814.9721074</v>
      </c>
      <c r="G207" s="0" t="n">
        <v>7814026.82518238</v>
      </c>
      <c r="H207" s="0" t="n">
        <v>23050465.4336306</v>
      </c>
      <c r="I207" s="0" t="n">
        <v>7814026.53354285</v>
      </c>
      <c r="J207" s="0" t="n">
        <v>4949127.53718802</v>
      </c>
      <c r="K207" s="0" t="n">
        <v>4800653.71107238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</row>
    <row r="208" customFormat="false" ht="12.8" hidden="false" customHeight="false" outlineLevel="0" collapsed="false">
      <c r="A208" s="0" t="n">
        <v>150</v>
      </c>
      <c r="B208" s="0" t="n">
        <v>32203441.6298561</v>
      </c>
      <c r="C208" s="0" t="n">
        <v>30818050.9582704</v>
      </c>
      <c r="D208" s="0" t="n">
        <v>32317461.9578322</v>
      </c>
      <c r="E208" s="0" t="n">
        <v>30925240.1005757</v>
      </c>
      <c r="F208" s="0" t="n">
        <v>23008867.3353144</v>
      </c>
      <c r="G208" s="0" t="n">
        <v>7809183.62295602</v>
      </c>
      <c r="H208" s="0" t="n">
        <v>23116056.7694949</v>
      </c>
      <c r="I208" s="0" t="n">
        <v>7809183.3310808</v>
      </c>
      <c r="J208" s="0" t="n">
        <v>4997783.50001295</v>
      </c>
      <c r="K208" s="0" t="n">
        <v>4847849.99501256</v>
      </c>
      <c r="L208" s="0" t="n">
        <v>5356078.0790082</v>
      </c>
      <c r="M208" s="0" t="n">
        <v>5061724.6473234</v>
      </c>
      <c r="N208" s="0" t="n">
        <v>5375083.2460836</v>
      </c>
      <c r="O208" s="0" t="n">
        <v>5079591.67684361</v>
      </c>
      <c r="P208" s="0" t="n">
        <v>832963.916668825</v>
      </c>
      <c r="Q208" s="0" t="n">
        <v>807974.99916876</v>
      </c>
    </row>
    <row r="209" customFormat="false" ht="12.8" hidden="false" customHeight="false" outlineLevel="0" collapsed="false">
      <c r="A209" s="0" t="n">
        <v>151</v>
      </c>
      <c r="B209" s="0" t="n">
        <v>32363607.6564105</v>
      </c>
      <c r="C209" s="0" t="n">
        <v>30969945.8819247</v>
      </c>
      <c r="D209" s="0" t="n">
        <v>32477336.2149414</v>
      </c>
      <c r="E209" s="0" t="n">
        <v>31076860.7773312</v>
      </c>
      <c r="F209" s="0" t="n">
        <v>23143962.202553</v>
      </c>
      <c r="G209" s="0" t="n">
        <v>7825983.6793717</v>
      </c>
      <c r="H209" s="0" t="n">
        <v>23250877.395666</v>
      </c>
      <c r="I209" s="0" t="n">
        <v>7825983.38166514</v>
      </c>
      <c r="J209" s="0" t="n">
        <v>5082581.97750234</v>
      </c>
      <c r="K209" s="0" t="n">
        <v>4930104.51817727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</row>
    <row r="210" customFormat="false" ht="12.8" hidden="false" customHeight="false" outlineLevel="0" collapsed="false">
      <c r="A210" s="0" t="n">
        <v>152</v>
      </c>
      <c r="B210" s="0" t="n">
        <v>32729262.7156289</v>
      </c>
      <c r="C210" s="0" t="n">
        <v>31318124.0559811</v>
      </c>
      <c r="D210" s="0" t="n">
        <v>32839988.97902</v>
      </c>
      <c r="E210" s="0" t="n">
        <v>31422216.803077</v>
      </c>
      <c r="F210" s="0" t="n">
        <v>23432024.9892144</v>
      </c>
      <c r="G210" s="0" t="n">
        <v>7886099.0667667</v>
      </c>
      <c r="H210" s="0" t="n">
        <v>23536118.034287</v>
      </c>
      <c r="I210" s="0" t="n">
        <v>7886098.76878997</v>
      </c>
      <c r="J210" s="0" t="n">
        <v>5180602.49231132</v>
      </c>
      <c r="K210" s="0" t="n">
        <v>5025184.41754198</v>
      </c>
      <c r="L210" s="0" t="n">
        <v>5445052.86972076</v>
      </c>
      <c r="M210" s="0" t="n">
        <v>5146469.90975376</v>
      </c>
      <c r="N210" s="0" t="n">
        <v>5463509.03055336</v>
      </c>
      <c r="O210" s="0" t="n">
        <v>5163821.5219189</v>
      </c>
      <c r="P210" s="0" t="n">
        <v>863433.748718553</v>
      </c>
      <c r="Q210" s="0" t="n">
        <v>837530.736256996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3280832.21566077</v>
      </c>
      <c r="C21" s="0" t="n">
        <v>1622010.21759669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3558456.48503573</v>
      </c>
      <c r="C22" s="0" t="n">
        <v>1535508.11448121</v>
      </c>
      <c r="D22" s="0" t="n">
        <v>1007038.09776668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2851334.27836285</v>
      </c>
      <c r="C23" s="0" t="n">
        <v>1606703.47149876</v>
      </c>
      <c r="D23" s="0" t="n">
        <v>860864.761954207</v>
      </c>
      <c r="E23" s="0" t="n">
        <v>290455.071778008</v>
      </c>
      <c r="F23" s="0" t="n">
        <v>0</v>
      </c>
      <c r="G23" s="0" t="n">
        <v>7273.42337197911</v>
      </c>
      <c r="H23" s="0" t="n">
        <v>46688.001122759</v>
      </c>
      <c r="I23" s="0" t="n">
        <v>33649.0800714534</v>
      </c>
      <c r="J23" s="0" t="n">
        <v>5635.57039047744</v>
      </c>
    </row>
    <row r="24" customFormat="false" ht="12.8" hidden="false" customHeight="false" outlineLevel="0" collapsed="false">
      <c r="A24" s="0" t="n">
        <v>71</v>
      </c>
      <c r="B24" s="0" t="n">
        <v>3081756.00291689</v>
      </c>
      <c r="C24" s="0" t="n">
        <v>1745021.22199697</v>
      </c>
      <c r="D24" s="0" t="n">
        <v>932730.593103537</v>
      </c>
      <c r="E24" s="0" t="n">
        <v>305790.3197411</v>
      </c>
      <c r="F24" s="0" t="n">
        <v>0</v>
      </c>
      <c r="G24" s="0" t="n">
        <v>8897.49108353839</v>
      </c>
      <c r="H24" s="0" t="n">
        <v>46960.6915823932</v>
      </c>
      <c r="I24" s="0" t="n">
        <v>36442.2664954879</v>
      </c>
      <c r="J24" s="0" t="n">
        <v>5845.25587915073</v>
      </c>
    </row>
    <row r="25" customFormat="false" ht="12.8" hidden="false" customHeight="false" outlineLevel="0" collapsed="false">
      <c r="A25" s="0" t="n">
        <v>72</v>
      </c>
      <c r="B25" s="0" t="n">
        <v>3132515.00874314</v>
      </c>
      <c r="C25" s="0" t="n">
        <v>1783411.70645342</v>
      </c>
      <c r="D25" s="0" t="n">
        <v>949871.928381951</v>
      </c>
      <c r="E25" s="0" t="n">
        <v>304936.694024234</v>
      </c>
      <c r="F25" s="0" t="n">
        <v>0</v>
      </c>
      <c r="G25" s="0" t="n">
        <v>7089.07420777106</v>
      </c>
      <c r="H25" s="0" t="n">
        <v>55759.8198216207</v>
      </c>
      <c r="I25" s="0" t="n">
        <v>23910.8872564951</v>
      </c>
      <c r="J25" s="0" t="n">
        <v>7487.21189233005</v>
      </c>
    </row>
    <row r="26" customFormat="false" ht="12.8" hidden="false" customHeight="false" outlineLevel="0" collapsed="false">
      <c r="A26" s="0" t="n">
        <v>73</v>
      </c>
      <c r="B26" s="0" t="n">
        <v>3664550.67969625</v>
      </c>
      <c r="C26" s="0" t="n">
        <v>1690225.58970324</v>
      </c>
      <c r="D26" s="0" t="n">
        <v>922890.791779485</v>
      </c>
      <c r="E26" s="0" t="n">
        <v>293153.24443727</v>
      </c>
      <c r="F26" s="0" t="n">
        <v>651110.83810048</v>
      </c>
      <c r="G26" s="0" t="n">
        <v>7235.36684322399</v>
      </c>
      <c r="H26" s="0" t="n">
        <v>66518.5220498418</v>
      </c>
      <c r="I26" s="0" t="n">
        <v>25664.2790773532</v>
      </c>
      <c r="J26" s="0" t="n">
        <v>8300.03303684643</v>
      </c>
    </row>
    <row r="27" customFormat="false" ht="12.8" hidden="false" customHeight="false" outlineLevel="0" collapsed="false">
      <c r="A27" s="0" t="n">
        <v>74</v>
      </c>
      <c r="B27" s="0" t="n">
        <v>3048496.29444411</v>
      </c>
      <c r="C27" s="0" t="n">
        <v>1738542.29431388</v>
      </c>
      <c r="D27" s="0" t="n">
        <v>908961.258184401</v>
      </c>
      <c r="E27" s="0" t="n">
        <v>291000.572929329</v>
      </c>
      <c r="F27" s="0" t="n">
        <v>0</v>
      </c>
      <c r="G27" s="0" t="n">
        <v>6522.53825280212</v>
      </c>
      <c r="H27" s="0" t="n">
        <v>55279.5982229903</v>
      </c>
      <c r="I27" s="0" t="n">
        <v>41952.1383425313</v>
      </c>
      <c r="J27" s="0" t="n">
        <v>5741.78830877318</v>
      </c>
    </row>
    <row r="28" customFormat="false" ht="12.8" hidden="false" customHeight="false" outlineLevel="0" collapsed="false">
      <c r="A28" s="0" t="n">
        <v>75</v>
      </c>
      <c r="B28" s="0" t="n">
        <v>3047996.48138609</v>
      </c>
      <c r="C28" s="0" t="n">
        <v>1694326.27153654</v>
      </c>
      <c r="D28" s="0" t="n">
        <v>964287.220337667</v>
      </c>
      <c r="E28" s="0" t="n">
        <v>290779.36229403</v>
      </c>
      <c r="F28" s="0" t="n">
        <v>0</v>
      </c>
      <c r="G28" s="0" t="n">
        <v>8748.61838336481</v>
      </c>
      <c r="H28" s="0" t="n">
        <v>54458.8917360075</v>
      </c>
      <c r="I28" s="0" t="n">
        <v>28053.6334857414</v>
      </c>
      <c r="J28" s="0" t="n">
        <v>7275.71766165396</v>
      </c>
    </row>
    <row r="29" customFormat="false" ht="12.8" hidden="false" customHeight="false" outlineLevel="0" collapsed="false">
      <c r="A29" s="0" t="n">
        <v>76</v>
      </c>
      <c r="B29" s="0" t="n">
        <v>3104021.21447268</v>
      </c>
      <c r="C29" s="0" t="n">
        <v>1698990.37810016</v>
      </c>
      <c r="D29" s="0" t="n">
        <v>1000022.55326965</v>
      </c>
      <c r="E29" s="0" t="n">
        <v>292601.252934454</v>
      </c>
      <c r="F29" s="0" t="n">
        <v>0</v>
      </c>
      <c r="G29" s="0" t="n">
        <v>7076.45351785969</v>
      </c>
      <c r="H29" s="0" t="n">
        <v>69011.4429097508</v>
      </c>
      <c r="I29" s="0" t="n">
        <v>27933.8438840979</v>
      </c>
      <c r="J29" s="0" t="n">
        <v>7774.93059194472</v>
      </c>
    </row>
    <row r="30" customFormat="false" ht="12.8" hidden="false" customHeight="false" outlineLevel="0" collapsed="false">
      <c r="A30" s="0" t="n">
        <v>77</v>
      </c>
      <c r="B30" s="0" t="n">
        <v>3760517.84062166</v>
      </c>
      <c r="C30" s="0" t="n">
        <v>1661533.37895578</v>
      </c>
      <c r="D30" s="0" t="n">
        <v>1027427.70483576</v>
      </c>
      <c r="E30" s="0" t="n">
        <v>293871.155244719</v>
      </c>
      <c r="F30" s="0" t="n">
        <v>671492.845760503</v>
      </c>
      <c r="G30" s="0" t="n">
        <v>8359.83437118356</v>
      </c>
      <c r="H30" s="0" t="n">
        <v>57624.4126176201</v>
      </c>
      <c r="I30" s="0" t="n">
        <v>32630.8765843328</v>
      </c>
      <c r="J30" s="0" t="n">
        <v>7671.96028569374</v>
      </c>
    </row>
    <row r="31" customFormat="false" ht="12.8" hidden="false" customHeight="false" outlineLevel="0" collapsed="false">
      <c r="A31" s="0" t="n">
        <v>78</v>
      </c>
      <c r="B31" s="0" t="n">
        <v>3111861.69614827</v>
      </c>
      <c r="C31" s="0" t="n">
        <v>1655673.82529734</v>
      </c>
      <c r="D31" s="0" t="n">
        <v>1048634.51226436</v>
      </c>
      <c r="E31" s="0" t="n">
        <v>293581.121823345</v>
      </c>
      <c r="F31" s="0" t="n">
        <v>0</v>
      </c>
      <c r="G31" s="0" t="n">
        <v>5302.92841551775</v>
      </c>
      <c r="H31" s="0" t="n">
        <v>52322.8898052528</v>
      </c>
      <c r="I31" s="0" t="n">
        <v>49988.2869009769</v>
      </c>
      <c r="J31" s="0" t="n">
        <v>5941.2675423745</v>
      </c>
    </row>
    <row r="32" customFormat="false" ht="12.8" hidden="false" customHeight="false" outlineLevel="0" collapsed="false">
      <c r="A32" s="0" t="n">
        <v>79</v>
      </c>
      <c r="B32" s="0" t="n">
        <v>3054715.50667207</v>
      </c>
      <c r="C32" s="0" t="n">
        <v>1686814.98762033</v>
      </c>
      <c r="D32" s="0" t="n">
        <v>966860.329957045</v>
      </c>
      <c r="E32" s="0" t="n">
        <v>297054.46246497</v>
      </c>
      <c r="F32" s="0" t="n">
        <v>0</v>
      </c>
      <c r="G32" s="0" t="n">
        <v>6360.07781392948</v>
      </c>
      <c r="H32" s="0" t="n">
        <v>57866.4127241235</v>
      </c>
      <c r="I32" s="0" t="n">
        <v>33189.9186900103</v>
      </c>
      <c r="J32" s="0" t="n">
        <v>6592.862416746</v>
      </c>
    </row>
    <row r="33" customFormat="false" ht="12.8" hidden="false" customHeight="false" outlineLevel="0" collapsed="false">
      <c r="A33" s="0" t="n">
        <v>80</v>
      </c>
      <c r="B33" s="0" t="n">
        <v>3103986.77093908</v>
      </c>
      <c r="C33" s="0" t="n">
        <v>1756423.03322819</v>
      </c>
      <c r="D33" s="0" t="n">
        <v>930103.771900653</v>
      </c>
      <c r="E33" s="0" t="n">
        <v>295863.783067153</v>
      </c>
      <c r="F33" s="0" t="n">
        <v>0</v>
      </c>
      <c r="G33" s="0" t="n">
        <v>4660.93620455594</v>
      </c>
      <c r="H33" s="0" t="n">
        <v>74770.4861005688</v>
      </c>
      <c r="I33" s="0" t="n">
        <v>33017.098914065</v>
      </c>
      <c r="J33" s="0" t="n">
        <v>8058.63007812334</v>
      </c>
    </row>
    <row r="34" customFormat="false" ht="12.8" hidden="false" customHeight="false" outlineLevel="0" collapsed="false">
      <c r="A34" s="0" t="n">
        <v>81</v>
      </c>
      <c r="B34" s="0" t="n">
        <v>3728651.02580669</v>
      </c>
      <c r="C34" s="0" t="n">
        <v>1696440.50882589</v>
      </c>
      <c r="D34" s="0" t="n">
        <v>964101.814714098</v>
      </c>
      <c r="E34" s="0" t="n">
        <v>292874.585495962</v>
      </c>
      <c r="F34" s="0" t="n">
        <v>662875.921627438</v>
      </c>
      <c r="G34" s="0" t="n">
        <v>8454.03547858078</v>
      </c>
      <c r="H34" s="0" t="n">
        <v>60329.5027524694</v>
      </c>
      <c r="I34" s="0" t="n">
        <v>34381.0988248272</v>
      </c>
      <c r="J34" s="0" t="n">
        <v>8150.77510626559</v>
      </c>
    </row>
    <row r="35" customFormat="false" ht="12.8" hidden="false" customHeight="false" outlineLevel="0" collapsed="false">
      <c r="A35" s="0" t="n">
        <v>82</v>
      </c>
      <c r="B35" s="0" t="n">
        <v>3096200.09383603</v>
      </c>
      <c r="C35" s="0" t="n">
        <v>1737197.66807302</v>
      </c>
      <c r="D35" s="0" t="n">
        <v>942893.910787872</v>
      </c>
      <c r="E35" s="0" t="n">
        <v>293230.801925966</v>
      </c>
      <c r="F35" s="0" t="n">
        <v>0</v>
      </c>
      <c r="G35" s="0" t="n">
        <v>5253.48443529711</v>
      </c>
      <c r="H35" s="0" t="n">
        <v>54871.254229056</v>
      </c>
      <c r="I35" s="0" t="n">
        <v>51347.0822898167</v>
      </c>
      <c r="J35" s="0" t="n">
        <v>6935.4824891984</v>
      </c>
    </row>
    <row r="36" customFormat="false" ht="12.8" hidden="false" customHeight="false" outlineLevel="0" collapsed="false">
      <c r="A36" s="0" t="n">
        <v>83</v>
      </c>
      <c r="B36" s="0" t="n">
        <v>3071932.27319999</v>
      </c>
      <c r="C36" s="0" t="n">
        <v>1685691.99274337</v>
      </c>
      <c r="D36" s="0" t="n">
        <v>967666.538776704</v>
      </c>
      <c r="E36" s="0" t="n">
        <v>290515.184503498</v>
      </c>
      <c r="F36" s="0" t="n">
        <v>0</v>
      </c>
      <c r="G36" s="0" t="n">
        <v>7459.6097519053</v>
      </c>
      <c r="H36" s="0" t="n">
        <v>74601.1197795294</v>
      </c>
      <c r="I36" s="0" t="n">
        <v>35025.8863609206</v>
      </c>
      <c r="J36" s="0" t="n">
        <v>9844.40407061981</v>
      </c>
    </row>
    <row r="37" customFormat="false" ht="12.8" hidden="false" customHeight="false" outlineLevel="0" collapsed="false">
      <c r="A37" s="0" t="n">
        <v>84</v>
      </c>
      <c r="B37" s="0" t="n">
        <v>3098832.46600712</v>
      </c>
      <c r="C37" s="0" t="n">
        <v>1756501.16319534</v>
      </c>
      <c r="D37" s="0" t="n">
        <v>942366.40108697</v>
      </c>
      <c r="E37" s="0" t="n">
        <v>286674.175273941</v>
      </c>
      <c r="F37" s="0" t="n">
        <v>0</v>
      </c>
      <c r="G37" s="0" t="n">
        <v>10614.263456306</v>
      </c>
      <c r="H37" s="0" t="n">
        <v>59392.0225427336</v>
      </c>
      <c r="I37" s="0" t="n">
        <v>30168.2671559395</v>
      </c>
      <c r="J37" s="0" t="n">
        <v>8033.8751738695</v>
      </c>
    </row>
    <row r="38" customFormat="false" ht="12.8" hidden="false" customHeight="false" outlineLevel="0" collapsed="false">
      <c r="A38" s="0" t="n">
        <v>85</v>
      </c>
      <c r="B38" s="0" t="n">
        <v>3712338.14450312</v>
      </c>
      <c r="C38" s="0" t="n">
        <v>1707150.04438107</v>
      </c>
      <c r="D38" s="0" t="n">
        <v>932180.142003863</v>
      </c>
      <c r="E38" s="0" t="n">
        <v>285608.576779567</v>
      </c>
      <c r="F38" s="0" t="n">
        <v>657483.747913784</v>
      </c>
      <c r="G38" s="0" t="n">
        <v>8513.77916035853</v>
      </c>
      <c r="H38" s="0" t="n">
        <v>66818.3517402387</v>
      </c>
      <c r="I38" s="0" t="n">
        <v>44140.3611118228</v>
      </c>
      <c r="J38" s="0" t="n">
        <v>8973.94472125076</v>
      </c>
    </row>
    <row r="39" customFormat="false" ht="12.8" hidden="false" customHeight="false" outlineLevel="0" collapsed="false">
      <c r="A39" s="0" t="n">
        <v>86</v>
      </c>
      <c r="B39" s="0" t="n">
        <v>3085784.09339795</v>
      </c>
      <c r="C39" s="0" t="n">
        <v>1805883.31194067</v>
      </c>
      <c r="D39" s="0" t="n">
        <v>877758.699190804</v>
      </c>
      <c r="E39" s="0" t="n">
        <v>286154.966955404</v>
      </c>
      <c r="F39" s="0" t="n">
        <v>0</v>
      </c>
      <c r="G39" s="0" t="n">
        <v>9731.68947849701</v>
      </c>
      <c r="H39" s="0" t="n">
        <v>56264.7767184978</v>
      </c>
      <c r="I39" s="0" t="n">
        <v>37398.1039902579</v>
      </c>
      <c r="J39" s="0" t="n">
        <v>7601.8901194919</v>
      </c>
    </row>
    <row r="40" customFormat="false" ht="12.8" hidden="false" customHeight="false" outlineLevel="0" collapsed="false">
      <c r="A40" s="0" t="n">
        <v>87</v>
      </c>
      <c r="B40" s="0" t="n">
        <v>3069820.3051828</v>
      </c>
      <c r="C40" s="0" t="n">
        <v>1814810.94677329</v>
      </c>
      <c r="D40" s="0" t="n">
        <v>830630.014386639</v>
      </c>
      <c r="E40" s="0" t="n">
        <v>284282.947380701</v>
      </c>
      <c r="F40" s="0" t="n">
        <v>0</v>
      </c>
      <c r="G40" s="0" t="n">
        <v>7881.64248786889</v>
      </c>
      <c r="H40" s="0" t="n">
        <v>78500.5744156245</v>
      </c>
      <c r="I40" s="0" t="n">
        <v>42712.4845566279</v>
      </c>
      <c r="J40" s="0" t="n">
        <v>10085.9480753972</v>
      </c>
    </row>
    <row r="41" customFormat="false" ht="12.8" hidden="false" customHeight="false" outlineLevel="0" collapsed="false">
      <c r="A41" s="0" t="n">
        <v>88</v>
      </c>
      <c r="B41" s="0" t="n">
        <v>3071556.19209985</v>
      </c>
      <c r="C41" s="0" t="n">
        <v>1837745.61071442</v>
      </c>
      <c r="D41" s="0" t="n">
        <v>819102.156666676</v>
      </c>
      <c r="E41" s="0" t="n">
        <v>287637.04163679</v>
      </c>
      <c r="F41" s="0" t="n">
        <v>0</v>
      </c>
      <c r="G41" s="0" t="n">
        <v>6153.27011320822</v>
      </c>
      <c r="H41" s="0" t="n">
        <v>80277.0010571999</v>
      </c>
      <c r="I41" s="0" t="n">
        <v>25366.1638286823</v>
      </c>
      <c r="J41" s="0" t="n">
        <v>10943.9186700597</v>
      </c>
    </row>
    <row r="42" customFormat="false" ht="12.8" hidden="false" customHeight="false" outlineLevel="0" collapsed="false">
      <c r="A42" s="0" t="n">
        <v>89</v>
      </c>
      <c r="B42" s="0" t="n">
        <v>3686085.35863786</v>
      </c>
      <c r="C42" s="0" t="n">
        <v>1780413.75061819</v>
      </c>
      <c r="D42" s="0" t="n">
        <v>833663.251401333</v>
      </c>
      <c r="E42" s="0" t="n">
        <v>283696.719238968</v>
      </c>
      <c r="F42" s="0" t="n">
        <v>662665.562550014</v>
      </c>
      <c r="G42" s="0" t="n">
        <v>7683.1608637165</v>
      </c>
      <c r="H42" s="0" t="n">
        <v>76100.0689196727</v>
      </c>
      <c r="I42" s="0" t="n">
        <v>30793.3114508767</v>
      </c>
      <c r="J42" s="0" t="n">
        <v>9738.52263198753</v>
      </c>
    </row>
    <row r="43" customFormat="false" ht="12.8" hidden="false" customHeight="false" outlineLevel="0" collapsed="false">
      <c r="A43" s="0" t="n">
        <v>90</v>
      </c>
      <c r="B43" s="0" t="n">
        <v>3045750.81943021</v>
      </c>
      <c r="C43" s="0" t="n">
        <v>1752745.97461877</v>
      </c>
      <c r="D43" s="0" t="n">
        <v>878612.891980344</v>
      </c>
      <c r="E43" s="0" t="n">
        <v>284612.977473953</v>
      </c>
      <c r="F43" s="0" t="n">
        <v>0</v>
      </c>
      <c r="G43" s="0" t="n">
        <v>7600.43704190835</v>
      </c>
      <c r="H43" s="0" t="n">
        <v>65338.2866608278</v>
      </c>
      <c r="I43" s="0" t="n">
        <v>43744.4302649592</v>
      </c>
      <c r="J43" s="0" t="n">
        <v>8618.99243985459</v>
      </c>
    </row>
    <row r="44" customFormat="false" ht="12.8" hidden="false" customHeight="false" outlineLevel="0" collapsed="false">
      <c r="A44" s="0" t="n">
        <v>91</v>
      </c>
      <c r="B44" s="0" t="n">
        <v>3077182.50905986</v>
      </c>
      <c r="C44" s="0" t="n">
        <v>1808420.70783262</v>
      </c>
      <c r="D44" s="0" t="n">
        <v>835091.082880641</v>
      </c>
      <c r="E44" s="0" t="n">
        <v>288892.834222494</v>
      </c>
      <c r="F44" s="0" t="n">
        <v>0</v>
      </c>
      <c r="G44" s="0" t="n">
        <v>8713.07979773181</v>
      </c>
      <c r="H44" s="0" t="n">
        <v>77230.4914006488</v>
      </c>
      <c r="I44" s="0" t="n">
        <v>46911.9177071351</v>
      </c>
      <c r="J44" s="0" t="n">
        <v>10986.9314807651</v>
      </c>
    </row>
    <row r="45" customFormat="false" ht="12.8" hidden="false" customHeight="false" outlineLevel="0" collapsed="false">
      <c r="A45" s="0" t="n">
        <v>92</v>
      </c>
      <c r="B45" s="0" t="n">
        <v>3031859.25474005</v>
      </c>
      <c r="C45" s="0" t="n">
        <v>1816714.84867594</v>
      </c>
      <c r="D45" s="0" t="n">
        <v>815984.625974821</v>
      </c>
      <c r="E45" s="0" t="n">
        <v>288673.049687297</v>
      </c>
      <c r="F45" s="0" t="n">
        <v>0</v>
      </c>
      <c r="G45" s="0" t="n">
        <v>5414.80901492949</v>
      </c>
      <c r="H45" s="0" t="n">
        <v>59205.3190842581</v>
      </c>
      <c r="I45" s="0" t="n">
        <v>31823.0977984463</v>
      </c>
      <c r="J45" s="0" t="n">
        <v>9585.37332717281</v>
      </c>
    </row>
    <row r="46" customFormat="false" ht="12.8" hidden="false" customHeight="false" outlineLevel="0" collapsed="false">
      <c r="A46" s="0" t="n">
        <v>93</v>
      </c>
      <c r="B46" s="0" t="n">
        <v>3704879.68753104</v>
      </c>
      <c r="C46" s="0" t="n">
        <v>1745243.86029405</v>
      </c>
      <c r="D46" s="0" t="n">
        <v>863109.643140509</v>
      </c>
      <c r="E46" s="0" t="n">
        <v>300410.038029309</v>
      </c>
      <c r="F46" s="0" t="n">
        <v>665876.089814081</v>
      </c>
      <c r="G46" s="0" t="n">
        <v>9725.05823312676</v>
      </c>
      <c r="H46" s="0" t="n">
        <v>63042.7219627686</v>
      </c>
      <c r="I46" s="0" t="n">
        <v>49913.3944660823</v>
      </c>
      <c r="J46" s="0" t="n">
        <v>7899.97833824964</v>
      </c>
    </row>
    <row r="47" customFormat="false" ht="12.8" hidden="false" customHeight="false" outlineLevel="0" collapsed="false">
      <c r="A47" s="0" t="n">
        <v>94</v>
      </c>
      <c r="B47" s="0" t="n">
        <v>3107911.3299943</v>
      </c>
      <c r="C47" s="0" t="n">
        <v>1746330.94928943</v>
      </c>
      <c r="D47" s="0" t="n">
        <v>914487.13552535</v>
      </c>
      <c r="E47" s="0" t="n">
        <v>300243.878567548</v>
      </c>
      <c r="F47" s="0" t="n">
        <v>0</v>
      </c>
      <c r="G47" s="0" t="n">
        <v>9632.89371899851</v>
      </c>
      <c r="H47" s="0" t="n">
        <v>73903.8952417018</v>
      </c>
      <c r="I47" s="0" t="n">
        <v>48189.8377522205</v>
      </c>
      <c r="J47" s="0" t="n">
        <v>8985.83900758963</v>
      </c>
    </row>
    <row r="48" customFormat="false" ht="12.8" hidden="false" customHeight="false" outlineLevel="0" collapsed="false">
      <c r="A48" s="0" t="n">
        <v>95</v>
      </c>
      <c r="B48" s="0" t="n">
        <v>3155803.92793651</v>
      </c>
      <c r="C48" s="0" t="n">
        <v>1794767.23609072</v>
      </c>
      <c r="D48" s="0" t="n">
        <v>912322.365994947</v>
      </c>
      <c r="E48" s="0" t="n">
        <v>299168.970236491</v>
      </c>
      <c r="F48" s="0" t="n">
        <v>0</v>
      </c>
      <c r="G48" s="0" t="n">
        <v>7902.92728256148</v>
      </c>
      <c r="H48" s="0" t="n">
        <v>87196.4273894763</v>
      </c>
      <c r="I48" s="0" t="n">
        <v>44036.9650612857</v>
      </c>
      <c r="J48" s="0" t="n">
        <v>10723.2339103426</v>
      </c>
    </row>
    <row r="49" customFormat="false" ht="12.8" hidden="false" customHeight="false" outlineLevel="0" collapsed="false">
      <c r="A49" s="0" t="n">
        <v>96</v>
      </c>
      <c r="B49" s="0" t="n">
        <v>3096543.49565718</v>
      </c>
      <c r="C49" s="0" t="n">
        <v>1764002.09682604</v>
      </c>
      <c r="D49" s="0" t="n">
        <v>902821.667009948</v>
      </c>
      <c r="E49" s="0" t="n">
        <v>300389.938531475</v>
      </c>
      <c r="F49" s="0" t="n">
        <v>0</v>
      </c>
      <c r="G49" s="0" t="n">
        <v>7543.02579451955</v>
      </c>
      <c r="H49" s="0" t="n">
        <v>78511.8265692385</v>
      </c>
      <c r="I49" s="0" t="n">
        <v>25349.337029969</v>
      </c>
      <c r="J49" s="0" t="n">
        <v>12001.0547732356</v>
      </c>
    </row>
    <row r="50" customFormat="false" ht="12.8" hidden="false" customHeight="false" outlineLevel="0" collapsed="false">
      <c r="A50" s="0" t="n">
        <v>97</v>
      </c>
      <c r="B50" s="0" t="n">
        <v>3791839.76052213</v>
      </c>
      <c r="C50" s="0" t="n">
        <v>1813192.77197417</v>
      </c>
      <c r="D50" s="0" t="n">
        <v>871702.057170676</v>
      </c>
      <c r="E50" s="0" t="n">
        <v>300644.2704815</v>
      </c>
      <c r="F50" s="0" t="n">
        <v>671303.810492954</v>
      </c>
      <c r="G50" s="0" t="n">
        <v>6787.03916123818</v>
      </c>
      <c r="H50" s="0" t="n">
        <v>77736.8546410916</v>
      </c>
      <c r="I50" s="0" t="n">
        <v>40407.4655785129</v>
      </c>
      <c r="J50" s="0" t="n">
        <v>10942.6505565061</v>
      </c>
    </row>
    <row r="51" customFormat="false" ht="12.8" hidden="false" customHeight="false" outlineLevel="0" collapsed="false">
      <c r="A51" s="0" t="n">
        <v>98</v>
      </c>
      <c r="B51" s="0" t="n">
        <v>3154792.8597353</v>
      </c>
      <c r="C51" s="0" t="n">
        <v>1800100.54554976</v>
      </c>
      <c r="D51" s="0" t="n">
        <v>912429.783918579</v>
      </c>
      <c r="E51" s="0" t="n">
        <v>301173.655305924</v>
      </c>
      <c r="F51" s="0" t="n">
        <v>0</v>
      </c>
      <c r="G51" s="0" t="n">
        <v>6194.86523143312</v>
      </c>
      <c r="H51" s="0" t="n">
        <v>78048.2063032097</v>
      </c>
      <c r="I51" s="0" t="n">
        <v>39562.7957252552</v>
      </c>
      <c r="J51" s="0" t="n">
        <v>10520.7340726788</v>
      </c>
    </row>
    <row r="52" customFormat="false" ht="12.8" hidden="false" customHeight="false" outlineLevel="0" collapsed="false">
      <c r="A52" s="0" t="n">
        <v>99</v>
      </c>
      <c r="B52" s="0" t="n">
        <v>3093379.81489125</v>
      </c>
      <c r="C52" s="0" t="n">
        <v>1861917.9078524</v>
      </c>
      <c r="D52" s="0" t="n">
        <v>812678.360271869</v>
      </c>
      <c r="E52" s="0" t="n">
        <v>298618.053476494</v>
      </c>
      <c r="F52" s="0" t="n">
        <v>0</v>
      </c>
      <c r="G52" s="0" t="n">
        <v>7733.81038250803</v>
      </c>
      <c r="H52" s="0" t="n">
        <v>78937.2772976519</v>
      </c>
      <c r="I52" s="0" t="n">
        <v>16637.4691165489</v>
      </c>
      <c r="J52" s="0" t="n">
        <v>10671.7588389409</v>
      </c>
    </row>
    <row r="53" customFormat="false" ht="12.8" hidden="false" customHeight="false" outlineLevel="0" collapsed="false">
      <c r="A53" s="0" t="n">
        <v>100</v>
      </c>
      <c r="B53" s="0" t="n">
        <v>3051834.26261632</v>
      </c>
      <c r="C53" s="0" t="n">
        <v>1794942.3709544</v>
      </c>
      <c r="D53" s="0" t="n">
        <v>827431.938239458</v>
      </c>
      <c r="E53" s="0" t="n">
        <v>295097.214480014</v>
      </c>
      <c r="F53" s="0" t="n">
        <v>0</v>
      </c>
      <c r="G53" s="0" t="n">
        <v>7031.79973725593</v>
      </c>
      <c r="H53" s="0" t="n">
        <v>72263.6003295489</v>
      </c>
      <c r="I53" s="0" t="n">
        <v>34642.006756438</v>
      </c>
      <c r="J53" s="0" t="n">
        <v>10674.9443488222</v>
      </c>
    </row>
    <row r="54" customFormat="false" ht="12.8" hidden="false" customHeight="false" outlineLevel="0" collapsed="false">
      <c r="A54" s="0" t="n">
        <v>101</v>
      </c>
      <c r="B54" s="0" t="n">
        <v>3676513.68115235</v>
      </c>
      <c r="C54" s="0" t="n">
        <v>1802122.78148171</v>
      </c>
      <c r="D54" s="0" t="n">
        <v>794789.168473315</v>
      </c>
      <c r="E54" s="0" t="n">
        <v>291761.464232052</v>
      </c>
      <c r="F54" s="0" t="n">
        <v>639690.22814812</v>
      </c>
      <c r="G54" s="0" t="n">
        <v>9223.28533066782</v>
      </c>
      <c r="H54" s="0" t="n">
        <v>97601.2165737299</v>
      </c>
      <c r="I54" s="0" t="n">
        <v>21944.0568947443</v>
      </c>
      <c r="J54" s="0" t="n">
        <v>11395.197935775</v>
      </c>
    </row>
    <row r="55" customFormat="false" ht="12.8" hidden="false" customHeight="false" outlineLevel="0" collapsed="false">
      <c r="A55" s="0" t="n">
        <v>102</v>
      </c>
      <c r="B55" s="0" t="n">
        <v>3007083.62796789</v>
      </c>
      <c r="C55" s="0" t="n">
        <v>1698647.50831343</v>
      </c>
      <c r="D55" s="0" t="n">
        <v>874117.400750411</v>
      </c>
      <c r="E55" s="0" t="n">
        <v>293978.853183193</v>
      </c>
      <c r="F55" s="0" t="n">
        <v>0</v>
      </c>
      <c r="G55" s="0" t="n">
        <v>10747.5050850174</v>
      </c>
      <c r="H55" s="0" t="n">
        <v>70697.5583538999</v>
      </c>
      <c r="I55" s="0" t="n">
        <v>38642.1455167676</v>
      </c>
      <c r="J55" s="0" t="n">
        <v>10824.7414124879</v>
      </c>
    </row>
    <row r="56" customFormat="false" ht="12.8" hidden="false" customHeight="false" outlineLevel="0" collapsed="false">
      <c r="A56" s="0" t="n">
        <v>103</v>
      </c>
      <c r="B56" s="0" t="n">
        <v>2972936.67797959</v>
      </c>
      <c r="C56" s="0" t="n">
        <v>1719680.79635156</v>
      </c>
      <c r="D56" s="0" t="n">
        <v>813473.657301783</v>
      </c>
      <c r="E56" s="0" t="n">
        <v>290898.432542422</v>
      </c>
      <c r="F56" s="0" t="n">
        <v>0</v>
      </c>
      <c r="G56" s="0" t="n">
        <v>11030.3043063602</v>
      </c>
      <c r="H56" s="0" t="n">
        <v>72528.9290899078</v>
      </c>
      <c r="I56" s="0" t="n">
        <v>47648.2449844502</v>
      </c>
      <c r="J56" s="0" t="n">
        <v>11346.7871356447</v>
      </c>
    </row>
    <row r="57" customFormat="false" ht="12.8" hidden="false" customHeight="false" outlineLevel="0" collapsed="false">
      <c r="A57" s="0" t="n">
        <v>104</v>
      </c>
      <c r="B57" s="0" t="n">
        <v>2979667.15158747</v>
      </c>
      <c r="C57" s="0" t="n">
        <v>1780418.74744025</v>
      </c>
      <c r="D57" s="0" t="n">
        <v>780298.191205816</v>
      </c>
      <c r="E57" s="0" t="n">
        <v>287567.189037611</v>
      </c>
      <c r="F57" s="0" t="n">
        <v>0</v>
      </c>
      <c r="G57" s="0" t="n">
        <v>7282.53435117512</v>
      </c>
      <c r="H57" s="0" t="n">
        <v>81949.5827037541</v>
      </c>
      <c r="I57" s="0" t="n">
        <v>27576.90116455</v>
      </c>
      <c r="J57" s="0" t="n">
        <v>11189.7373371634</v>
      </c>
    </row>
    <row r="58" customFormat="false" ht="12.8" hidden="false" customHeight="false" outlineLevel="0" collapsed="false">
      <c r="A58" s="0" t="n">
        <v>105</v>
      </c>
      <c r="B58" s="0" t="n">
        <v>3614235.02374181</v>
      </c>
      <c r="C58" s="0" t="n">
        <v>1791876.34586173</v>
      </c>
      <c r="D58" s="0" t="n">
        <v>754900.79444559</v>
      </c>
      <c r="E58" s="0" t="n">
        <v>285229.089745436</v>
      </c>
      <c r="F58" s="0" t="n">
        <v>645773.551126398</v>
      </c>
      <c r="G58" s="0" t="n">
        <v>7971.79589324968</v>
      </c>
      <c r="H58" s="0" t="n">
        <v>91074.4199019793</v>
      </c>
      <c r="I58" s="0" t="n">
        <v>26630.1134089388</v>
      </c>
      <c r="J58" s="0" t="n">
        <v>11492.1010397244</v>
      </c>
    </row>
    <row r="59" customFormat="false" ht="12.8" hidden="false" customHeight="false" outlineLevel="0" collapsed="false">
      <c r="A59" s="0" t="n">
        <v>106</v>
      </c>
      <c r="B59" s="0" t="n">
        <v>2931957.32138912</v>
      </c>
      <c r="C59" s="0" t="n">
        <v>1750846.18778347</v>
      </c>
      <c r="D59" s="0" t="n">
        <v>768069.114883521</v>
      </c>
      <c r="E59" s="0" t="n">
        <v>282459.415877871</v>
      </c>
      <c r="F59" s="0" t="n">
        <v>0</v>
      </c>
      <c r="G59" s="0" t="n">
        <v>8753.62187856342</v>
      </c>
      <c r="H59" s="0" t="n">
        <v>73609.0864336989</v>
      </c>
      <c r="I59" s="0" t="n">
        <v>25636.2522285736</v>
      </c>
      <c r="J59" s="0" t="n">
        <v>11789.6066405538</v>
      </c>
    </row>
    <row r="60" customFormat="false" ht="12.8" hidden="false" customHeight="false" outlineLevel="0" collapsed="false">
      <c r="A60" s="0" t="n">
        <v>107</v>
      </c>
      <c r="B60" s="0" t="n">
        <v>2914499.82652864</v>
      </c>
      <c r="C60" s="0" t="n">
        <v>1726461.4272412</v>
      </c>
      <c r="D60" s="0" t="n">
        <v>768582.991936661</v>
      </c>
      <c r="E60" s="0" t="n">
        <v>279368.544949579</v>
      </c>
      <c r="F60" s="0" t="n">
        <v>0</v>
      </c>
      <c r="G60" s="0" t="n">
        <v>10627.8491376467</v>
      </c>
      <c r="H60" s="0" t="n">
        <v>81413.9706684095</v>
      </c>
      <c r="I60" s="0" t="n">
        <v>25921.5606367071</v>
      </c>
      <c r="J60" s="0" t="n">
        <v>11980.3317065555</v>
      </c>
    </row>
    <row r="61" customFormat="false" ht="12.8" hidden="false" customHeight="false" outlineLevel="0" collapsed="false">
      <c r="A61" s="0" t="n">
        <v>108</v>
      </c>
      <c r="B61" s="0" t="n">
        <v>2909642.77606289</v>
      </c>
      <c r="C61" s="0" t="n">
        <v>1764726.6363642</v>
      </c>
      <c r="D61" s="0" t="n">
        <v>737468.144385579</v>
      </c>
      <c r="E61" s="0" t="n">
        <v>278028.573750571</v>
      </c>
      <c r="F61" s="0" t="n">
        <v>0</v>
      </c>
      <c r="G61" s="0" t="n">
        <v>8430.05557280446</v>
      </c>
      <c r="H61" s="0" t="n">
        <v>73242.7236891235</v>
      </c>
      <c r="I61" s="0" t="n">
        <v>26827.7676455055</v>
      </c>
      <c r="J61" s="0" t="n">
        <v>7581.88663759457</v>
      </c>
    </row>
    <row r="62" customFormat="false" ht="12.8" hidden="false" customHeight="false" outlineLevel="0" collapsed="false">
      <c r="A62" s="0" t="n">
        <v>109</v>
      </c>
      <c r="B62" s="0" t="n">
        <v>3525292.25883708</v>
      </c>
      <c r="C62" s="0" t="n">
        <v>1722321.20872866</v>
      </c>
      <c r="D62" s="0" t="n">
        <v>777702.56074549</v>
      </c>
      <c r="E62" s="0" t="n">
        <v>275228.396905203</v>
      </c>
      <c r="F62" s="0" t="n">
        <v>629813.028103667</v>
      </c>
      <c r="G62" s="0" t="n">
        <v>8526.5805019744</v>
      </c>
      <c r="H62" s="0" t="n">
        <v>80198.526553002</v>
      </c>
      <c r="I62" s="0" t="n">
        <v>20769.623316149</v>
      </c>
      <c r="J62" s="0" t="n">
        <v>10299.2256908288</v>
      </c>
    </row>
    <row r="63" customFormat="false" ht="12.8" hidden="false" customHeight="false" outlineLevel="0" collapsed="false">
      <c r="A63" s="0" t="n">
        <v>110</v>
      </c>
      <c r="B63" s="0" t="n">
        <v>2922768.70839729</v>
      </c>
      <c r="C63" s="0" t="n">
        <v>1708525.81092239</v>
      </c>
      <c r="D63" s="0" t="n">
        <v>820522.401713622</v>
      </c>
      <c r="E63" s="0" t="n">
        <v>274768.023153166</v>
      </c>
      <c r="F63" s="0" t="n">
        <v>0</v>
      </c>
      <c r="G63" s="0" t="n">
        <v>9046.97202775348</v>
      </c>
      <c r="H63" s="0" t="n">
        <v>75128.3091810615</v>
      </c>
      <c r="I63" s="0" t="n">
        <v>19512.2569585925</v>
      </c>
      <c r="J63" s="0" t="n">
        <v>9917.14221277421</v>
      </c>
    </row>
    <row r="64" customFormat="false" ht="12.8" hidden="false" customHeight="false" outlineLevel="0" collapsed="false">
      <c r="A64" s="0" t="n">
        <v>111</v>
      </c>
      <c r="B64" s="0" t="n">
        <v>2935481.06749008</v>
      </c>
      <c r="C64" s="0" t="n">
        <v>1739947.09118089</v>
      </c>
      <c r="D64" s="0" t="n">
        <v>783525.217049414</v>
      </c>
      <c r="E64" s="0" t="n">
        <v>275144.358748467</v>
      </c>
      <c r="F64" s="0" t="n">
        <v>0</v>
      </c>
      <c r="G64" s="0" t="n">
        <v>8069.58177480534</v>
      </c>
      <c r="H64" s="0" t="n">
        <v>76552.4331087362</v>
      </c>
      <c r="I64" s="0" t="n">
        <v>35275.6196215497</v>
      </c>
      <c r="J64" s="0" t="n">
        <v>9976.08454066984</v>
      </c>
    </row>
    <row r="65" customFormat="false" ht="12.8" hidden="false" customHeight="false" outlineLevel="0" collapsed="false">
      <c r="A65" s="0" t="n">
        <v>112</v>
      </c>
      <c r="B65" s="0" t="n">
        <v>2926142.27874036</v>
      </c>
      <c r="C65" s="0" t="n">
        <v>1765698.41488467</v>
      </c>
      <c r="D65" s="0" t="n">
        <v>757201.525999133</v>
      </c>
      <c r="E65" s="0" t="n">
        <v>276204.63041314</v>
      </c>
      <c r="F65" s="0" t="n">
        <v>0</v>
      </c>
      <c r="G65" s="0" t="n">
        <v>8813.69146389844</v>
      </c>
      <c r="H65" s="0" t="n">
        <v>60006.3365238297</v>
      </c>
      <c r="I65" s="0" t="n">
        <v>38907.7679084567</v>
      </c>
      <c r="J65" s="0" t="n">
        <v>8262.86601787017</v>
      </c>
    </row>
    <row r="66" customFormat="false" ht="12.8" hidden="false" customHeight="false" outlineLevel="0" collapsed="false">
      <c r="A66" s="0" t="n">
        <v>113</v>
      </c>
      <c r="B66" s="0" t="n">
        <v>3453855.0954878</v>
      </c>
      <c r="C66" s="0" t="n">
        <v>1711079.39692455</v>
      </c>
      <c r="D66" s="0" t="n">
        <v>734876.137955791</v>
      </c>
      <c r="E66" s="0" t="n">
        <v>276142.201721527</v>
      </c>
      <c r="F66" s="0" t="n">
        <v>612533.477137689</v>
      </c>
      <c r="G66" s="0" t="n">
        <v>8924.02420806751</v>
      </c>
      <c r="H66" s="0" t="n">
        <v>60356.7303250477</v>
      </c>
      <c r="I66" s="0" t="n">
        <v>33299.5369651392</v>
      </c>
      <c r="J66" s="0" t="n">
        <v>7589.14477597865</v>
      </c>
    </row>
    <row r="67" customFormat="false" ht="12.8" hidden="false" customHeight="false" outlineLevel="0" collapsed="false">
      <c r="A67" s="0" t="n">
        <v>114</v>
      </c>
      <c r="B67" s="0" t="n">
        <v>2826650.88358409</v>
      </c>
      <c r="C67" s="0" t="n">
        <v>1686392.7288093</v>
      </c>
      <c r="D67" s="0" t="n">
        <v>756637.956359532</v>
      </c>
      <c r="E67" s="0" t="n">
        <v>278008.259873627</v>
      </c>
      <c r="F67" s="0" t="n">
        <v>0</v>
      </c>
      <c r="G67" s="0" t="n">
        <v>10113.2975624438</v>
      </c>
      <c r="H67" s="0" t="n">
        <v>55292.263453459</v>
      </c>
      <c r="I67" s="0" t="n">
        <v>16783.2083503704</v>
      </c>
      <c r="J67" s="0" t="n">
        <v>9965.64490879891</v>
      </c>
    </row>
    <row r="68" customFormat="false" ht="12.8" hidden="false" customHeight="false" outlineLevel="0" collapsed="false">
      <c r="A68" s="0" t="n">
        <v>115</v>
      </c>
      <c r="B68" s="0" t="n">
        <v>2818593.94882007</v>
      </c>
      <c r="C68" s="0" t="n">
        <v>1693050.55216961</v>
      </c>
      <c r="D68" s="0" t="n">
        <v>723873.196087138</v>
      </c>
      <c r="E68" s="0" t="n">
        <v>278943.070718919</v>
      </c>
      <c r="F68" s="0" t="n">
        <v>0</v>
      </c>
      <c r="G68" s="0" t="n">
        <v>8697.11348942541</v>
      </c>
      <c r="H68" s="0" t="n">
        <v>78529.3575170915</v>
      </c>
      <c r="I68" s="0" t="n">
        <v>15524.2113819107</v>
      </c>
      <c r="J68" s="0" t="n">
        <v>13002.4694991274</v>
      </c>
    </row>
    <row r="69" customFormat="false" ht="12.8" hidden="false" customHeight="false" outlineLevel="0" collapsed="false">
      <c r="A69" s="0" t="n">
        <v>116</v>
      </c>
      <c r="B69" s="0" t="n">
        <v>2773182.08608458</v>
      </c>
      <c r="C69" s="0" t="n">
        <v>1662022.61121365</v>
      </c>
      <c r="D69" s="0" t="n">
        <v>718921.041347427</v>
      </c>
      <c r="E69" s="0" t="n">
        <v>278972.07715446</v>
      </c>
      <c r="F69" s="0" t="n">
        <v>0</v>
      </c>
      <c r="G69" s="0" t="n">
        <v>8500.42678005411</v>
      </c>
      <c r="H69" s="0" t="n">
        <v>62825.9993082129</v>
      </c>
      <c r="I69" s="0" t="n">
        <v>26697.7349402891</v>
      </c>
      <c r="J69" s="0" t="n">
        <v>11404.9942513027</v>
      </c>
    </row>
    <row r="70" customFormat="false" ht="12.8" hidden="false" customHeight="false" outlineLevel="0" collapsed="false">
      <c r="A70" s="0" t="n">
        <v>117</v>
      </c>
      <c r="B70" s="0" t="n">
        <v>3399593.24137791</v>
      </c>
      <c r="C70" s="0" t="n">
        <v>1653602.92089179</v>
      </c>
      <c r="D70" s="0" t="n">
        <v>753446.040321125</v>
      </c>
      <c r="E70" s="0" t="n">
        <v>278129.925078732</v>
      </c>
      <c r="F70" s="0" t="n">
        <v>606619.873231197</v>
      </c>
      <c r="G70" s="0" t="n">
        <v>5961.29076640831</v>
      </c>
      <c r="H70" s="0" t="n">
        <v>51652.4632643413</v>
      </c>
      <c r="I70" s="0" t="n">
        <v>34250.7800581618</v>
      </c>
      <c r="J70" s="0" t="n">
        <v>8779.30874627431</v>
      </c>
    </row>
    <row r="71" customFormat="false" ht="12.8" hidden="false" customHeight="false" outlineLevel="0" collapsed="false">
      <c r="A71" s="0" t="n">
        <v>118</v>
      </c>
      <c r="B71" s="0" t="n">
        <v>2770669.40174395</v>
      </c>
      <c r="C71" s="0" t="n">
        <v>1752438.87148672</v>
      </c>
      <c r="D71" s="0" t="n">
        <v>638123.859625435</v>
      </c>
      <c r="E71" s="0" t="n">
        <v>276816.118221589</v>
      </c>
      <c r="F71" s="0" t="n">
        <v>0</v>
      </c>
      <c r="G71" s="0" t="n">
        <v>8455.27528174206</v>
      </c>
      <c r="H71" s="0" t="n">
        <v>50981.8589646056</v>
      </c>
      <c r="I71" s="0" t="n">
        <v>31515.6463065835</v>
      </c>
      <c r="J71" s="0" t="n">
        <v>8639.44081696369</v>
      </c>
    </row>
    <row r="72" customFormat="false" ht="12.8" hidden="false" customHeight="false" outlineLevel="0" collapsed="false">
      <c r="A72" s="0" t="n">
        <v>119</v>
      </c>
      <c r="B72" s="0" t="n">
        <v>2803767.27758248</v>
      </c>
      <c r="C72" s="0" t="n">
        <v>1728951.13635516</v>
      </c>
      <c r="D72" s="0" t="n">
        <v>676341.548077796</v>
      </c>
      <c r="E72" s="0" t="n">
        <v>278511.139854495</v>
      </c>
      <c r="F72" s="0" t="n">
        <v>0</v>
      </c>
      <c r="G72" s="0" t="n">
        <v>8357.547131775</v>
      </c>
      <c r="H72" s="0" t="n">
        <v>74818.3269050093</v>
      </c>
      <c r="I72" s="0" t="n">
        <v>21425.5890510104</v>
      </c>
      <c r="J72" s="0" t="n">
        <v>10251.2202215105</v>
      </c>
    </row>
    <row r="73" customFormat="false" ht="12.8" hidden="false" customHeight="false" outlineLevel="0" collapsed="false">
      <c r="A73" s="0" t="n">
        <v>120</v>
      </c>
      <c r="B73" s="0" t="n">
        <v>2732246.50302146</v>
      </c>
      <c r="C73" s="0" t="n">
        <v>1750409.14004489</v>
      </c>
      <c r="D73" s="0" t="n">
        <v>606068.508486695</v>
      </c>
      <c r="E73" s="0" t="n">
        <v>275176.701964747</v>
      </c>
      <c r="F73" s="0" t="n">
        <v>0</v>
      </c>
      <c r="G73" s="0" t="n">
        <v>10411.2814279788</v>
      </c>
      <c r="H73" s="0" t="n">
        <v>59250.5010869607</v>
      </c>
      <c r="I73" s="0" t="n">
        <v>19134.0159135065</v>
      </c>
      <c r="J73" s="0" t="n">
        <v>8598.90409081397</v>
      </c>
    </row>
    <row r="74" customFormat="false" ht="12.8" hidden="false" customHeight="false" outlineLevel="0" collapsed="false">
      <c r="A74" s="0" t="n">
        <v>121</v>
      </c>
      <c r="B74" s="0" t="n">
        <v>3377165.8224683</v>
      </c>
      <c r="C74" s="0" t="n">
        <v>1699031.26011164</v>
      </c>
      <c r="D74" s="0" t="n">
        <v>681389.490023315</v>
      </c>
      <c r="E74" s="0" t="n">
        <v>273402.817501712</v>
      </c>
      <c r="F74" s="0" t="n">
        <v>614695.761696742</v>
      </c>
      <c r="G74" s="0" t="n">
        <v>7297.27946061803</v>
      </c>
      <c r="H74" s="0" t="n">
        <v>56237.5340943448</v>
      </c>
      <c r="I74" s="0" t="n">
        <v>26541.1136568518</v>
      </c>
      <c r="J74" s="0" t="n">
        <v>10441.0654542422</v>
      </c>
    </row>
    <row r="75" customFormat="false" ht="12.8" hidden="false" customHeight="false" outlineLevel="0" collapsed="false">
      <c r="A75" s="0" t="n">
        <v>122</v>
      </c>
      <c r="B75" s="0" t="n">
        <v>2788813.87522392</v>
      </c>
      <c r="C75" s="0" t="n">
        <v>1779241.71689529</v>
      </c>
      <c r="D75" s="0" t="n">
        <v>629959.321811143</v>
      </c>
      <c r="E75" s="0" t="n">
        <v>274916.617726853</v>
      </c>
      <c r="F75" s="0" t="n">
        <v>0</v>
      </c>
      <c r="G75" s="0" t="n">
        <v>8256.9534427718</v>
      </c>
      <c r="H75" s="0" t="n">
        <v>63770.4898214525</v>
      </c>
      <c r="I75" s="0" t="n">
        <v>17145.8319758683</v>
      </c>
      <c r="J75" s="0" t="n">
        <v>12124.5646435968</v>
      </c>
    </row>
    <row r="76" customFormat="false" ht="12.8" hidden="false" customHeight="false" outlineLevel="0" collapsed="false">
      <c r="A76" s="0" t="n">
        <v>123</v>
      </c>
      <c r="B76" s="0" t="n">
        <v>2776805.15336481</v>
      </c>
      <c r="C76" s="0" t="n">
        <v>1718498.38724838</v>
      </c>
      <c r="D76" s="0" t="n">
        <v>659546.253136764</v>
      </c>
      <c r="E76" s="0" t="n">
        <v>273326.32832362</v>
      </c>
      <c r="F76" s="0" t="n">
        <v>0</v>
      </c>
      <c r="G76" s="0" t="n">
        <v>10354.8435152249</v>
      </c>
      <c r="H76" s="0" t="n">
        <v>74346.6942310514</v>
      </c>
      <c r="I76" s="0" t="n">
        <v>26335.0914755766</v>
      </c>
      <c r="J76" s="0" t="n">
        <v>11684.838662168</v>
      </c>
    </row>
    <row r="77" customFormat="false" ht="12.8" hidden="false" customHeight="false" outlineLevel="0" collapsed="false">
      <c r="A77" s="0" t="n">
        <v>124</v>
      </c>
      <c r="B77" s="0" t="n">
        <v>2735845.69384675</v>
      </c>
      <c r="C77" s="0" t="n">
        <v>1789915.30508991</v>
      </c>
      <c r="D77" s="0" t="n">
        <v>570040.952553484</v>
      </c>
      <c r="E77" s="0" t="n">
        <v>274391.86806362</v>
      </c>
      <c r="F77" s="0" t="n">
        <v>0</v>
      </c>
      <c r="G77" s="0" t="n">
        <v>9020.58869926117</v>
      </c>
      <c r="H77" s="0" t="n">
        <v>55263.6225218228</v>
      </c>
      <c r="I77" s="0" t="n">
        <v>24289.8050935326</v>
      </c>
      <c r="J77" s="0" t="n">
        <v>11281.624675987</v>
      </c>
    </row>
    <row r="78" customFormat="false" ht="12.8" hidden="false" customHeight="false" outlineLevel="0" collapsed="false">
      <c r="A78" s="0" t="n">
        <v>125</v>
      </c>
      <c r="B78" s="0" t="n">
        <v>3343783.13371852</v>
      </c>
      <c r="C78" s="0" t="n">
        <v>1819974.29556552</v>
      </c>
      <c r="D78" s="0" t="n">
        <v>522338.527656408</v>
      </c>
      <c r="E78" s="0" t="n">
        <v>277148.185921175</v>
      </c>
      <c r="F78" s="0" t="n">
        <v>614479.997382838</v>
      </c>
      <c r="G78" s="0" t="n">
        <v>8780.93186215921</v>
      </c>
      <c r="H78" s="0" t="n">
        <v>59353.4660457622</v>
      </c>
      <c r="I78" s="0" t="n">
        <v>25346.9202763196</v>
      </c>
      <c r="J78" s="0" t="n">
        <v>9535.98614779214</v>
      </c>
    </row>
    <row r="79" customFormat="false" ht="12.8" hidden="false" customHeight="false" outlineLevel="0" collapsed="false">
      <c r="A79" s="0" t="n">
        <v>126</v>
      </c>
      <c r="B79" s="0" t="n">
        <v>2717835.72859652</v>
      </c>
      <c r="C79" s="0" t="n">
        <v>1830705.14075472</v>
      </c>
      <c r="D79" s="0" t="n">
        <v>486534.02912028</v>
      </c>
      <c r="E79" s="0" t="n">
        <v>277577.583912969</v>
      </c>
      <c r="F79" s="0" t="n">
        <v>0</v>
      </c>
      <c r="G79" s="0" t="n">
        <v>12891.5418355172</v>
      </c>
      <c r="H79" s="0" t="n">
        <v>76662.3317369198</v>
      </c>
      <c r="I79" s="0" t="n">
        <v>20828.1850585729</v>
      </c>
      <c r="J79" s="0" t="n">
        <v>12197.2869223633</v>
      </c>
    </row>
    <row r="80" customFormat="false" ht="12.8" hidden="false" customHeight="false" outlineLevel="0" collapsed="false">
      <c r="A80" s="0" t="n">
        <v>127</v>
      </c>
      <c r="B80" s="0" t="n">
        <v>2689031.14718806</v>
      </c>
      <c r="C80" s="0" t="n">
        <v>1788143.23727268</v>
      </c>
      <c r="D80" s="0" t="n">
        <v>501269.385261118</v>
      </c>
      <c r="E80" s="0" t="n">
        <v>278925.774906408</v>
      </c>
      <c r="F80" s="0" t="n">
        <v>0</v>
      </c>
      <c r="G80" s="0" t="n">
        <v>10626.8711651886</v>
      </c>
      <c r="H80" s="0" t="n">
        <v>77865.0365504869</v>
      </c>
      <c r="I80" s="0" t="n">
        <v>18811.2608404822</v>
      </c>
      <c r="J80" s="0" t="n">
        <v>10982.3409245351</v>
      </c>
    </row>
    <row r="81" customFormat="false" ht="12.8" hidden="false" customHeight="false" outlineLevel="0" collapsed="false">
      <c r="A81" s="0" t="n">
        <v>128</v>
      </c>
      <c r="B81" s="0" t="n">
        <v>2699428.44156902</v>
      </c>
      <c r="C81" s="0" t="n">
        <v>1749158.74490153</v>
      </c>
      <c r="D81" s="0" t="n">
        <v>576804.55372749</v>
      </c>
      <c r="E81" s="0" t="n">
        <v>277114.436952496</v>
      </c>
      <c r="F81" s="0" t="n">
        <v>0</v>
      </c>
      <c r="G81" s="0" t="n">
        <v>10116.8697344045</v>
      </c>
      <c r="H81" s="0" t="n">
        <v>52569.4051947651</v>
      </c>
      <c r="I81" s="0" t="n">
        <v>21553.6969412567</v>
      </c>
      <c r="J81" s="0" t="n">
        <v>9889.87441320909</v>
      </c>
    </row>
    <row r="82" customFormat="false" ht="12.8" hidden="false" customHeight="false" outlineLevel="0" collapsed="false">
      <c r="A82" s="0" t="n">
        <v>129</v>
      </c>
      <c r="B82" s="0" t="n">
        <v>3230547.837506</v>
      </c>
      <c r="C82" s="0" t="n">
        <v>1666495.38708965</v>
      </c>
      <c r="D82" s="0" t="n">
        <v>578003.773815788</v>
      </c>
      <c r="E82" s="0" t="n">
        <v>273906.352973162</v>
      </c>
      <c r="F82" s="0" t="n">
        <v>615129.786153414</v>
      </c>
      <c r="G82" s="0" t="n">
        <v>8010.8635484686</v>
      </c>
      <c r="H82" s="0" t="n">
        <v>60556.0649769566</v>
      </c>
      <c r="I82" s="0" t="n">
        <v>16420.6963873155</v>
      </c>
      <c r="J82" s="0" t="n">
        <v>7777.01031681647</v>
      </c>
    </row>
    <row r="83" customFormat="false" ht="12.8" hidden="false" customHeight="false" outlineLevel="0" collapsed="false">
      <c r="A83" s="0" t="n">
        <v>130</v>
      </c>
      <c r="B83" s="0" t="n">
        <v>2680401.67378899</v>
      </c>
      <c r="C83" s="0" t="n">
        <v>1644031.59600866</v>
      </c>
      <c r="D83" s="0" t="n">
        <v>663416.815561957</v>
      </c>
      <c r="E83" s="0" t="n">
        <v>271989.28669123</v>
      </c>
      <c r="F83" s="0" t="n">
        <v>0</v>
      </c>
      <c r="G83" s="0" t="n">
        <v>13318.9349925835</v>
      </c>
      <c r="H83" s="0" t="n">
        <v>61116.2382747546</v>
      </c>
      <c r="I83" s="0" t="n">
        <v>13514.6759994823</v>
      </c>
      <c r="J83" s="0" t="n">
        <v>9492.100771606</v>
      </c>
    </row>
    <row r="84" customFormat="false" ht="12.8" hidden="false" customHeight="false" outlineLevel="0" collapsed="false">
      <c r="A84" s="0" t="n">
        <v>131</v>
      </c>
      <c r="B84" s="0" t="n">
        <v>2654841.597149</v>
      </c>
      <c r="C84" s="0" t="n">
        <v>1644036.32014978</v>
      </c>
      <c r="D84" s="0" t="n">
        <v>611653.746515306</v>
      </c>
      <c r="E84" s="0" t="n">
        <v>270452.7316346</v>
      </c>
      <c r="F84" s="0" t="n">
        <v>0</v>
      </c>
      <c r="G84" s="0" t="n">
        <v>13080.0531256107</v>
      </c>
      <c r="H84" s="0" t="n">
        <v>79500.2040899316</v>
      </c>
      <c r="I84" s="0" t="n">
        <v>20605.2509591057</v>
      </c>
      <c r="J84" s="0" t="n">
        <v>12282.5785769388</v>
      </c>
    </row>
    <row r="85" customFormat="false" ht="12.8" hidden="false" customHeight="false" outlineLevel="0" collapsed="false">
      <c r="A85" s="0" t="n">
        <v>132</v>
      </c>
      <c r="B85" s="0" t="n">
        <v>2577437.80566375</v>
      </c>
      <c r="C85" s="0" t="n">
        <v>1631102.94071236</v>
      </c>
      <c r="D85" s="0" t="n">
        <v>566778.199052165</v>
      </c>
      <c r="E85" s="0" t="n">
        <v>275374.662631154</v>
      </c>
      <c r="F85" s="0" t="n">
        <v>0</v>
      </c>
      <c r="G85" s="0" t="n">
        <v>9806.63883911344</v>
      </c>
      <c r="H85" s="0" t="n">
        <v>62000.8818720615</v>
      </c>
      <c r="I85" s="0" t="n">
        <v>19543.3740596773</v>
      </c>
      <c r="J85" s="0" t="n">
        <v>10730.3611090595</v>
      </c>
    </row>
    <row r="86" customFormat="false" ht="12.8" hidden="false" customHeight="false" outlineLevel="0" collapsed="false">
      <c r="A86" s="0" t="n">
        <v>133</v>
      </c>
      <c r="B86" s="0" t="n">
        <v>3196351.3722019</v>
      </c>
      <c r="C86" s="0" t="n">
        <v>1583489.69392436</v>
      </c>
      <c r="D86" s="0" t="n">
        <v>633998.089713</v>
      </c>
      <c r="E86" s="0" t="n">
        <v>271784.427054278</v>
      </c>
      <c r="F86" s="0" t="n">
        <v>612318.386772455</v>
      </c>
      <c r="G86" s="0" t="n">
        <v>8249.42884790306</v>
      </c>
      <c r="H86" s="0" t="n">
        <v>60928.5003009785</v>
      </c>
      <c r="I86" s="0" t="n">
        <v>9879.32572445517</v>
      </c>
      <c r="J86" s="0" t="n">
        <v>11627.0994293354</v>
      </c>
    </row>
    <row r="87" customFormat="false" ht="12.8" hidden="false" customHeight="false" outlineLevel="0" collapsed="false">
      <c r="A87" s="0" t="n">
        <v>134</v>
      </c>
      <c r="B87" s="0" t="n">
        <v>2589693.19108825</v>
      </c>
      <c r="C87" s="0" t="n">
        <v>1636475.15999834</v>
      </c>
      <c r="D87" s="0" t="n">
        <v>564775.381119915</v>
      </c>
      <c r="E87" s="0" t="n">
        <v>274029.183787116</v>
      </c>
      <c r="F87" s="0" t="n">
        <v>0</v>
      </c>
      <c r="G87" s="0" t="n">
        <v>7739.97225689229</v>
      </c>
      <c r="H87" s="0" t="n">
        <v>78453.1841725638</v>
      </c>
      <c r="I87" s="0" t="n">
        <v>12368.0284840147</v>
      </c>
      <c r="J87" s="0" t="n">
        <v>12868.7867471838</v>
      </c>
    </row>
    <row r="88" customFormat="false" ht="12.8" hidden="false" customHeight="false" outlineLevel="0" collapsed="false">
      <c r="A88" s="0" t="n">
        <v>135</v>
      </c>
      <c r="B88" s="0" t="n">
        <v>2546756.92485174</v>
      </c>
      <c r="C88" s="0" t="n">
        <v>1607080.90752538</v>
      </c>
      <c r="D88" s="0" t="n">
        <v>558387.655921019</v>
      </c>
      <c r="E88" s="0" t="n">
        <v>273940.868137439</v>
      </c>
      <c r="F88" s="0" t="n">
        <v>0</v>
      </c>
      <c r="G88" s="0" t="n">
        <v>9934.38345258451</v>
      </c>
      <c r="H88" s="0" t="n">
        <v>59797.7638720688</v>
      </c>
      <c r="I88" s="0" t="n">
        <v>21642.2790054297</v>
      </c>
      <c r="J88" s="0" t="n">
        <v>12583.6733659177</v>
      </c>
    </row>
    <row r="89" customFormat="false" ht="12.8" hidden="false" customHeight="false" outlineLevel="0" collapsed="false">
      <c r="A89" s="0" t="n">
        <v>136</v>
      </c>
      <c r="B89" s="0" t="n">
        <v>2526240.50026731</v>
      </c>
      <c r="C89" s="0" t="n">
        <v>1624414.16473801</v>
      </c>
      <c r="D89" s="0" t="n">
        <v>535559.09168326</v>
      </c>
      <c r="E89" s="0" t="n">
        <v>274519.674341244</v>
      </c>
      <c r="F89" s="0" t="n">
        <v>0</v>
      </c>
      <c r="G89" s="0" t="n">
        <v>9687.90066287941</v>
      </c>
      <c r="H89" s="0" t="n">
        <v>54592.2187675715</v>
      </c>
      <c r="I89" s="0" t="n">
        <v>16963.3116307539</v>
      </c>
      <c r="J89" s="0" t="n">
        <v>10652.7354783661</v>
      </c>
    </row>
    <row r="90" customFormat="false" ht="12.8" hidden="false" customHeight="false" outlineLevel="0" collapsed="false">
      <c r="A90" s="0" t="n">
        <v>137</v>
      </c>
      <c r="B90" s="0" t="n">
        <v>3189554.83544824</v>
      </c>
      <c r="C90" s="0" t="n">
        <v>1627256.17014962</v>
      </c>
      <c r="D90" s="0" t="n">
        <v>568650.930009666</v>
      </c>
      <c r="E90" s="0" t="n">
        <v>272244.076564444</v>
      </c>
      <c r="F90" s="0" t="n">
        <v>613883.029657602</v>
      </c>
      <c r="G90" s="0" t="n">
        <v>12859.295686569</v>
      </c>
      <c r="H90" s="0" t="n">
        <v>63093.6222906857</v>
      </c>
      <c r="I90" s="0" t="n">
        <v>16576.09589001</v>
      </c>
      <c r="J90" s="0" t="n">
        <v>9392.45855666771</v>
      </c>
    </row>
    <row r="91" customFormat="false" ht="12.8" hidden="false" customHeight="false" outlineLevel="0" collapsed="false">
      <c r="A91" s="0" t="n">
        <v>138</v>
      </c>
      <c r="B91" s="0" t="n">
        <v>2582528.19426852</v>
      </c>
      <c r="C91" s="0" t="n">
        <v>1653616.73600385</v>
      </c>
      <c r="D91" s="0" t="n">
        <v>525018.381223138</v>
      </c>
      <c r="E91" s="0" t="n">
        <v>275952.457114453</v>
      </c>
      <c r="F91" s="0" t="n">
        <v>0</v>
      </c>
      <c r="G91" s="0" t="n">
        <v>11159.1216780164</v>
      </c>
      <c r="H91" s="0" t="n">
        <v>95898.8369185613</v>
      </c>
      <c r="I91" s="0" t="n">
        <v>8769.41919041603</v>
      </c>
      <c r="J91" s="0" t="n">
        <v>13956.4722863328</v>
      </c>
    </row>
    <row r="92" customFormat="false" ht="12.8" hidden="false" customHeight="false" outlineLevel="0" collapsed="false">
      <c r="A92" s="0" t="n">
        <v>139</v>
      </c>
      <c r="B92" s="0" t="n">
        <v>2562437.44981202</v>
      </c>
      <c r="C92" s="0" t="n">
        <v>1632541.79346672</v>
      </c>
      <c r="D92" s="0" t="n">
        <v>544609.321794619</v>
      </c>
      <c r="E92" s="0" t="n">
        <v>274321.895473203</v>
      </c>
      <c r="F92" s="0" t="n">
        <v>0</v>
      </c>
      <c r="G92" s="0" t="n">
        <v>10522.3209807732</v>
      </c>
      <c r="H92" s="0" t="n">
        <v>69943.3668000118</v>
      </c>
      <c r="I92" s="0" t="n">
        <v>14350.6609601077</v>
      </c>
      <c r="J92" s="0" t="n">
        <v>12892.6835117251</v>
      </c>
    </row>
    <row r="93" customFormat="false" ht="12.8" hidden="false" customHeight="false" outlineLevel="0" collapsed="false">
      <c r="A93" s="0" t="n">
        <v>140</v>
      </c>
      <c r="B93" s="0" t="n">
        <v>2537878.95854182</v>
      </c>
      <c r="C93" s="0" t="n">
        <v>1634160.18935014</v>
      </c>
      <c r="D93" s="0" t="n">
        <v>539791.584699979</v>
      </c>
      <c r="E93" s="0" t="n">
        <v>274711.707627491</v>
      </c>
      <c r="F93" s="0" t="n">
        <v>0</v>
      </c>
      <c r="G93" s="0" t="n">
        <v>9699.59681309618</v>
      </c>
      <c r="H93" s="0" t="n">
        <v>51132.5440090749</v>
      </c>
      <c r="I93" s="0" t="n">
        <v>19227.1211818072</v>
      </c>
      <c r="J93" s="0" t="n">
        <v>9770.38873599894</v>
      </c>
    </row>
    <row r="94" customFormat="false" ht="12.8" hidden="false" customHeight="false" outlineLevel="0" collapsed="false">
      <c r="A94" s="0" t="n">
        <v>141</v>
      </c>
      <c r="B94" s="0" t="n">
        <v>3148958.98431648</v>
      </c>
      <c r="C94" s="0" t="n">
        <v>1628361.1849494</v>
      </c>
      <c r="D94" s="0" t="n">
        <v>536666.11742432</v>
      </c>
      <c r="E94" s="0" t="n">
        <v>273993.269286892</v>
      </c>
      <c r="F94" s="0" t="n">
        <v>601639.446271562</v>
      </c>
      <c r="G94" s="0" t="n">
        <v>10559.437010309</v>
      </c>
      <c r="H94" s="0" t="n">
        <v>64962.8914475208</v>
      </c>
      <c r="I94" s="0" t="n">
        <v>17648.2519202363</v>
      </c>
      <c r="J94" s="0" t="n">
        <v>10434.5567631714</v>
      </c>
    </row>
    <row r="95" customFormat="false" ht="12.8" hidden="false" customHeight="false" outlineLevel="0" collapsed="false">
      <c r="A95" s="0" t="n">
        <v>142</v>
      </c>
      <c r="B95" s="0" t="n">
        <v>2493909.55434485</v>
      </c>
      <c r="C95" s="0" t="n">
        <v>1548303.73034048</v>
      </c>
      <c r="D95" s="0" t="n">
        <v>570421.415711421</v>
      </c>
      <c r="E95" s="0" t="n">
        <v>273628.699355052</v>
      </c>
      <c r="F95" s="0" t="n">
        <v>0</v>
      </c>
      <c r="G95" s="0" t="n">
        <v>15480.388995236</v>
      </c>
      <c r="H95" s="0" t="n">
        <v>55860.5113897879</v>
      </c>
      <c r="I95" s="0" t="n">
        <v>15389.5721038213</v>
      </c>
      <c r="J95" s="0" t="n">
        <v>9982.31546960073</v>
      </c>
    </row>
    <row r="96" customFormat="false" ht="12.8" hidden="false" customHeight="false" outlineLevel="0" collapsed="false">
      <c r="A96" s="0" t="n">
        <v>143</v>
      </c>
      <c r="B96" s="0" t="n">
        <v>2539629.97556424</v>
      </c>
      <c r="C96" s="0" t="n">
        <v>1621359.8860523</v>
      </c>
      <c r="D96" s="0" t="n">
        <v>545892.810336945</v>
      </c>
      <c r="E96" s="0" t="n">
        <v>272988.550253228</v>
      </c>
      <c r="F96" s="0" t="n">
        <v>0</v>
      </c>
      <c r="G96" s="0" t="n">
        <v>13290.3171976473</v>
      </c>
      <c r="H96" s="0" t="n">
        <v>54455.3636275969</v>
      </c>
      <c r="I96" s="0" t="n">
        <v>18627.1126181342</v>
      </c>
      <c r="J96" s="0" t="n">
        <v>10284.8019014964</v>
      </c>
    </row>
    <row r="97" customFormat="false" ht="12.8" hidden="false" customHeight="false" outlineLevel="0" collapsed="false">
      <c r="A97" s="0" t="n">
        <v>144</v>
      </c>
      <c r="B97" s="0" t="n">
        <v>2497999.40534784</v>
      </c>
      <c r="C97" s="0" t="n">
        <v>1602129.84350803</v>
      </c>
      <c r="D97" s="0" t="n">
        <v>529306.985967491</v>
      </c>
      <c r="E97" s="0" t="n">
        <v>270272.889372271</v>
      </c>
      <c r="F97" s="0" t="n">
        <v>0</v>
      </c>
      <c r="G97" s="0" t="n">
        <v>10530.4220326653</v>
      </c>
      <c r="H97" s="0" t="n">
        <v>64142.8486365431</v>
      </c>
      <c r="I97" s="0" t="n">
        <v>7657.01376669127</v>
      </c>
      <c r="J97" s="0" t="n">
        <v>8482.71243689237</v>
      </c>
    </row>
    <row r="98" customFormat="false" ht="12.8" hidden="false" customHeight="false" outlineLevel="0" collapsed="false">
      <c r="A98" s="0" t="n">
        <v>145</v>
      </c>
      <c r="B98" s="0" t="n">
        <v>3089957.74879615</v>
      </c>
      <c r="C98" s="0" t="n">
        <v>1597144.76789497</v>
      </c>
      <c r="D98" s="0" t="n">
        <v>511367.660069993</v>
      </c>
      <c r="E98" s="0" t="n">
        <v>272633.557596414</v>
      </c>
      <c r="F98" s="0" t="n">
        <v>600358.065671531</v>
      </c>
      <c r="G98" s="0" t="n">
        <v>11199.9891450519</v>
      </c>
      <c r="H98" s="0" t="n">
        <v>67102.8170211114</v>
      </c>
      <c r="I98" s="0" t="n">
        <v>17663.6911570474</v>
      </c>
      <c r="J98" s="0" t="n">
        <v>10751.4867920616</v>
      </c>
    </row>
    <row r="99" customFormat="false" ht="12.8" hidden="false" customHeight="false" outlineLevel="0" collapsed="false">
      <c r="A99" s="0" t="n">
        <v>146</v>
      </c>
      <c r="B99" s="0" t="n">
        <v>2485920.29663648</v>
      </c>
      <c r="C99" s="0" t="n">
        <v>1573305.09955671</v>
      </c>
      <c r="D99" s="0" t="n">
        <v>544866.292140582</v>
      </c>
      <c r="E99" s="0" t="n">
        <v>272062.111675235</v>
      </c>
      <c r="F99" s="0" t="n">
        <v>0</v>
      </c>
      <c r="G99" s="0" t="n">
        <v>11758.0449189167</v>
      </c>
      <c r="H99" s="0" t="n">
        <v>58719.3452490322</v>
      </c>
      <c r="I99" s="0" t="n">
        <v>14189.5904175161</v>
      </c>
      <c r="J99" s="0" t="n">
        <v>10109.5292630352</v>
      </c>
    </row>
    <row r="100" customFormat="false" ht="12.8" hidden="false" customHeight="false" outlineLevel="0" collapsed="false">
      <c r="A100" s="0" t="n">
        <v>147</v>
      </c>
      <c r="B100" s="0" t="n">
        <v>2459659.34291482</v>
      </c>
      <c r="C100" s="0" t="n">
        <v>1591677.37393264</v>
      </c>
      <c r="D100" s="0" t="n">
        <v>473369.158967959</v>
      </c>
      <c r="E100" s="0" t="n">
        <v>274741.879675506</v>
      </c>
      <c r="F100" s="0" t="n">
        <v>0</v>
      </c>
      <c r="G100" s="0" t="n">
        <v>14946.5305229238</v>
      </c>
      <c r="H100" s="0" t="n">
        <v>75232.8032028126</v>
      </c>
      <c r="I100" s="0" t="n">
        <v>21645.9543666224</v>
      </c>
      <c r="J100" s="0" t="n">
        <v>10052.9350848429</v>
      </c>
    </row>
    <row r="101" customFormat="false" ht="12.8" hidden="false" customHeight="false" outlineLevel="0" collapsed="false">
      <c r="A101" s="0" t="n">
        <v>148</v>
      </c>
      <c r="B101" s="0" t="n">
        <v>2440492.36520809</v>
      </c>
      <c r="C101" s="0" t="n">
        <v>1606692.31057679</v>
      </c>
      <c r="D101" s="0" t="n">
        <v>459119.043381842</v>
      </c>
      <c r="E101" s="0" t="n">
        <v>275402.328759784</v>
      </c>
      <c r="F101" s="0" t="n">
        <v>0</v>
      </c>
      <c r="G101" s="0" t="n">
        <v>9100.16221448226</v>
      </c>
      <c r="H101" s="0" t="n">
        <v>60848.5236434628</v>
      </c>
      <c r="I101" s="0" t="n">
        <v>14408.3928626879</v>
      </c>
      <c r="J101" s="0" t="n">
        <v>11360.3769607245</v>
      </c>
    </row>
    <row r="102" customFormat="false" ht="12.8" hidden="false" customHeight="false" outlineLevel="0" collapsed="false">
      <c r="A102" s="0" t="n">
        <v>149</v>
      </c>
      <c r="B102" s="0" t="n">
        <v>3003544.5804645</v>
      </c>
      <c r="C102" s="0" t="n">
        <v>1618061.93618775</v>
      </c>
      <c r="D102" s="0" t="n">
        <v>423962.238649553</v>
      </c>
      <c r="E102" s="0" t="n">
        <v>273527.330358564</v>
      </c>
      <c r="F102" s="0" t="n">
        <v>591915.129810851</v>
      </c>
      <c r="G102" s="0" t="n">
        <v>9823.44783817677</v>
      </c>
      <c r="H102" s="0" t="n">
        <v>68323.484624344</v>
      </c>
      <c r="I102" s="0" t="n">
        <v>12958.1257963886</v>
      </c>
      <c r="J102" s="0" t="n">
        <v>10472.5703860105</v>
      </c>
    </row>
    <row r="103" customFormat="false" ht="12.8" hidden="false" customHeight="false" outlineLevel="0" collapsed="false">
      <c r="A103" s="0" t="n">
        <v>150</v>
      </c>
      <c r="B103" s="0" t="n">
        <v>2412392.60244362</v>
      </c>
      <c r="C103" s="0" t="n">
        <v>1611172.37919848</v>
      </c>
      <c r="D103" s="0" t="n">
        <v>441908.261097762</v>
      </c>
      <c r="E103" s="0" t="n">
        <v>272477.852973249</v>
      </c>
      <c r="F103" s="0" t="n">
        <v>0</v>
      </c>
      <c r="G103" s="0" t="n">
        <v>10165.7311285068</v>
      </c>
      <c r="H103" s="0" t="n">
        <v>52367.6447252161</v>
      </c>
      <c r="I103" s="0" t="n">
        <v>11838.0801474102</v>
      </c>
      <c r="J103" s="0" t="n">
        <v>9894.50537926608</v>
      </c>
    </row>
    <row r="104" customFormat="false" ht="12.8" hidden="false" customHeight="false" outlineLevel="0" collapsed="false">
      <c r="A104" s="0" t="n">
        <v>151</v>
      </c>
      <c r="B104" s="0" t="n">
        <v>2442742.70314378</v>
      </c>
      <c r="C104" s="0" t="n">
        <v>1607941.56891693</v>
      </c>
      <c r="D104" s="0" t="n">
        <v>466761.48593944</v>
      </c>
      <c r="E104" s="0" t="n">
        <v>275327.607773299</v>
      </c>
      <c r="F104" s="0" t="n">
        <v>0</v>
      </c>
      <c r="G104" s="0" t="n">
        <v>12175.6258212702</v>
      </c>
      <c r="H104" s="0" t="n">
        <v>55590.5955277599</v>
      </c>
      <c r="I104" s="0" t="n">
        <v>18518.0741272058</v>
      </c>
      <c r="J104" s="0" t="n">
        <v>9596.06274760736</v>
      </c>
    </row>
    <row r="105" customFormat="false" ht="12.8" hidden="false" customHeight="false" outlineLevel="0" collapsed="false">
      <c r="A105" s="0" t="n">
        <v>152</v>
      </c>
      <c r="B105" s="0" t="n">
        <v>2420604.80240498</v>
      </c>
      <c r="C105" s="0" t="n">
        <v>1592596.66191241</v>
      </c>
      <c r="D105" s="0" t="n">
        <v>455917.117126576</v>
      </c>
      <c r="E105" s="0" t="n">
        <v>274490.459568608</v>
      </c>
      <c r="F105" s="0" t="n">
        <v>0</v>
      </c>
      <c r="G105" s="0" t="n">
        <v>13023.5640810918</v>
      </c>
      <c r="H105" s="0" t="n">
        <v>57974.2074726894</v>
      </c>
      <c r="I105" s="0" t="n">
        <v>12227.5303178873</v>
      </c>
      <c r="J105" s="0" t="n">
        <v>11880.7950135658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05" activeCellId="0" sqref="A105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160" t="n">
        <v>2734350.16043429</v>
      </c>
      <c r="C2" s="160" t="n">
        <v>769150.970156744</v>
      </c>
      <c r="D2" s="160" t="n">
        <v>1347875.48370656</v>
      </c>
      <c r="E2" s="160" t="n">
        <v>183870.104000691</v>
      </c>
      <c r="F2" s="160" t="n">
        <v>338093.926038193</v>
      </c>
      <c r="G2" s="160" t="n">
        <v>31526.3823338806</v>
      </c>
      <c r="H2" s="160" t="n">
        <v>24077.1305853279</v>
      </c>
      <c r="I2" s="160" t="n">
        <v>31658.6935432472</v>
      </c>
      <c r="J2" s="160" t="n">
        <v>9202.30324894151</v>
      </c>
    </row>
    <row r="3" customFormat="false" ht="12.8" hidden="false" customHeight="false" outlineLevel="0" collapsed="false">
      <c r="A3" s="0" t="n">
        <v>50</v>
      </c>
      <c r="B3" s="160" t="n">
        <v>2477379.0710721</v>
      </c>
      <c r="C3" s="160" t="n">
        <v>691195.429516271</v>
      </c>
      <c r="D3" s="160" t="n">
        <v>1268052.4844006</v>
      </c>
      <c r="E3" s="160" t="n">
        <v>184400.119829744</v>
      </c>
      <c r="F3" s="160" t="n">
        <v>245542.076304456</v>
      </c>
      <c r="G3" s="160" t="n">
        <v>20998.5084501751</v>
      </c>
      <c r="H3" s="160" t="n">
        <v>29210.9064576864</v>
      </c>
      <c r="I3" s="160" t="n">
        <v>27931.6708723083</v>
      </c>
      <c r="J3" s="160" t="n">
        <v>10914.7131947921</v>
      </c>
    </row>
    <row r="4" customFormat="false" ht="12.8" hidden="false" customHeight="false" outlineLevel="0" collapsed="false">
      <c r="A4" s="0" t="n">
        <v>51</v>
      </c>
      <c r="B4" s="160" t="n">
        <v>2917699.64699186</v>
      </c>
      <c r="C4" s="160" t="n">
        <v>904566.572509716</v>
      </c>
      <c r="D4" s="160" t="n">
        <v>1553931.86249794</v>
      </c>
      <c r="E4" s="160" t="n">
        <v>353100.647166009</v>
      </c>
      <c r="F4" s="160" t="n">
        <v>0</v>
      </c>
      <c r="G4" s="160" t="n">
        <v>3427.68829186488</v>
      </c>
      <c r="H4" s="160" t="n">
        <v>28272.2424773039</v>
      </c>
      <c r="I4" s="160" t="n">
        <v>68274.6358079497</v>
      </c>
      <c r="J4" s="160" t="n">
        <v>7563.11359751674</v>
      </c>
    </row>
    <row r="5" customFormat="false" ht="12.8" hidden="false" customHeight="false" outlineLevel="0" collapsed="false">
      <c r="A5" s="0" t="n">
        <v>52</v>
      </c>
      <c r="B5" s="160" t="n">
        <v>2756313.56138864</v>
      </c>
      <c r="C5" s="160" t="n">
        <v>868035.636248455</v>
      </c>
      <c r="D5" s="160" t="n">
        <v>1446456.09856422</v>
      </c>
      <c r="E5" s="160" t="n">
        <v>332075.995672236</v>
      </c>
      <c r="F5" s="160" t="n">
        <v>0</v>
      </c>
      <c r="G5" s="160" t="n">
        <v>7651.38230010397</v>
      </c>
      <c r="H5" s="160" t="n">
        <v>38436.7963471556</v>
      </c>
      <c r="I5" s="160" t="n">
        <v>54213.3977020749</v>
      </c>
      <c r="J5" s="160" t="n">
        <v>10193.2630571491</v>
      </c>
    </row>
    <row r="6" customFormat="false" ht="12.8" hidden="false" customHeight="false" outlineLevel="0" collapsed="false">
      <c r="A6" s="0" t="n">
        <v>53</v>
      </c>
      <c r="B6" s="160" t="n">
        <v>2795174.27854746</v>
      </c>
      <c r="C6" s="160" t="n">
        <v>651983.941091058</v>
      </c>
      <c r="D6" s="160" t="n">
        <v>1253642.50840363</v>
      </c>
      <c r="E6" s="160" t="n">
        <v>284415.403588367</v>
      </c>
      <c r="F6" s="160" t="n">
        <v>535174.73604387</v>
      </c>
      <c r="G6" s="160" t="n">
        <v>2963.34551881839</v>
      </c>
      <c r="H6" s="160" t="n">
        <v>21138.0436511109</v>
      </c>
      <c r="I6" s="160" t="n">
        <v>39227.9750118616</v>
      </c>
      <c r="J6" s="160" t="n">
        <v>7113.02391421705</v>
      </c>
    </row>
    <row r="7" customFormat="false" ht="12.8" hidden="false" customHeight="false" outlineLevel="0" collapsed="false">
      <c r="A7" s="0" t="n">
        <v>54</v>
      </c>
      <c r="B7" s="160" t="n">
        <v>2827291.46962747</v>
      </c>
      <c r="C7" s="160" t="n">
        <v>1170083.2953331</v>
      </c>
      <c r="D7" s="160" t="n">
        <v>1281417.83113838</v>
      </c>
      <c r="E7" s="160" t="n">
        <v>283463.506387765</v>
      </c>
      <c r="F7" s="160" t="n">
        <v>0</v>
      </c>
      <c r="G7" s="160" t="n">
        <v>4262.27989327429</v>
      </c>
      <c r="H7" s="160" t="n">
        <v>40692.4994081849</v>
      </c>
      <c r="I7" s="160" t="n">
        <v>41562.537068552</v>
      </c>
      <c r="J7" s="160" t="n">
        <v>6701.73710393453</v>
      </c>
    </row>
    <row r="8" customFormat="false" ht="12.8" hidden="false" customHeight="false" outlineLevel="0" collapsed="false">
      <c r="A8" s="0" t="n">
        <v>55</v>
      </c>
      <c r="B8" s="160" t="n">
        <v>2477332.11619084</v>
      </c>
      <c r="C8" s="160" t="n">
        <v>912108.961680962</v>
      </c>
      <c r="D8" s="160" t="n">
        <v>1195744.49461844</v>
      </c>
      <c r="E8" s="160" t="n">
        <v>265506.850230414</v>
      </c>
      <c r="F8" s="160" t="n">
        <v>0</v>
      </c>
      <c r="G8" s="160" t="n">
        <v>3313.79219433679</v>
      </c>
      <c r="H8" s="160" t="n">
        <v>44329.3532834185</v>
      </c>
      <c r="I8" s="160" t="n">
        <v>50876.2046295664</v>
      </c>
      <c r="J8" s="160" t="n">
        <v>5933.34745344313</v>
      </c>
    </row>
    <row r="9" customFormat="false" ht="12.8" hidden="false" customHeight="false" outlineLevel="0" collapsed="false">
      <c r="A9" s="0" t="n">
        <v>56</v>
      </c>
      <c r="B9" s="160" t="n">
        <v>3910348.4398605</v>
      </c>
      <c r="C9" s="160" t="n">
        <v>2134725.58721156</v>
      </c>
      <c r="D9" s="160" t="n">
        <v>1259565.93983801</v>
      </c>
      <c r="E9" s="160" t="n">
        <v>345441.107184082</v>
      </c>
      <c r="F9" s="160" t="n">
        <v>0</v>
      </c>
      <c r="G9" s="160" t="n">
        <v>6017.20836578514</v>
      </c>
      <c r="H9" s="160" t="n">
        <v>88039.7773410462</v>
      </c>
      <c r="I9" s="160" t="n">
        <v>63419.9744560475</v>
      </c>
      <c r="J9" s="160" t="n">
        <v>13138.8454639734</v>
      </c>
    </row>
    <row r="10" customFormat="false" ht="12.8" hidden="false" customHeight="false" outlineLevel="0" collapsed="false">
      <c r="A10" s="0" t="n">
        <v>57</v>
      </c>
      <c r="B10" s="160" t="n">
        <v>4298955.28184956</v>
      </c>
      <c r="C10" s="160" t="n">
        <v>1860159.28305272</v>
      </c>
      <c r="D10" s="160" t="n">
        <v>1247158.55143378</v>
      </c>
      <c r="E10" s="160" t="n">
        <v>324705.61349667</v>
      </c>
      <c r="F10" s="160" t="n">
        <v>748947.797476514</v>
      </c>
      <c r="G10" s="160" t="n">
        <v>5410.31196281292</v>
      </c>
      <c r="H10" s="160" t="n">
        <v>73375.6709614865</v>
      </c>
      <c r="I10" s="160" t="n">
        <v>29279.8648550301</v>
      </c>
      <c r="J10" s="160" t="n">
        <v>10554.2742020238</v>
      </c>
    </row>
    <row r="11" customFormat="false" ht="12.8" hidden="false" customHeight="false" outlineLevel="0" collapsed="false">
      <c r="A11" s="0" t="n">
        <v>58</v>
      </c>
      <c r="B11" s="160" t="n">
        <v>3938877.93859074</v>
      </c>
      <c r="C11" s="160" t="n">
        <v>2230764.05068608</v>
      </c>
      <c r="D11" s="160" t="n">
        <v>1220883.19620096</v>
      </c>
      <c r="E11" s="160" t="n">
        <v>356978.103767779</v>
      </c>
      <c r="F11" s="160" t="n">
        <v>0</v>
      </c>
      <c r="G11" s="160" t="n">
        <v>9241.43146997252</v>
      </c>
      <c r="H11" s="160" t="n">
        <v>64519.83033329</v>
      </c>
      <c r="I11" s="160" t="n">
        <v>48573.1089921066</v>
      </c>
      <c r="J11" s="160" t="n">
        <v>8445.26291397342</v>
      </c>
    </row>
    <row r="12" customFormat="false" ht="12.8" hidden="false" customHeight="false" outlineLevel="0" collapsed="false">
      <c r="A12" s="0" t="n">
        <v>59</v>
      </c>
      <c r="B12" s="160" t="n">
        <v>3599109.6687936</v>
      </c>
      <c r="C12" s="160" t="n">
        <v>1918501.09778747</v>
      </c>
      <c r="D12" s="160" t="n">
        <v>1188096.3688738</v>
      </c>
      <c r="E12" s="160" t="n">
        <v>338899.429955525</v>
      </c>
      <c r="F12" s="160" t="n">
        <v>0</v>
      </c>
      <c r="G12" s="160" t="n">
        <v>6384.15770926033</v>
      </c>
      <c r="H12" s="160" t="n">
        <v>87888.1027564367</v>
      </c>
      <c r="I12" s="160" t="n">
        <v>49450.610055503</v>
      </c>
      <c r="J12" s="160" t="n">
        <v>10394.7851948797</v>
      </c>
    </row>
    <row r="13" customFormat="false" ht="12.8" hidden="false" customHeight="false" outlineLevel="0" collapsed="false">
      <c r="A13" s="0" t="n">
        <v>60</v>
      </c>
      <c r="B13" s="160" t="n">
        <v>4011961.89295399</v>
      </c>
      <c r="C13" s="160" t="n">
        <v>2267425.78760671</v>
      </c>
      <c r="D13" s="160" t="n">
        <v>1215955.532242</v>
      </c>
      <c r="E13" s="160" t="n">
        <v>356955.85452758</v>
      </c>
      <c r="F13" s="160" t="n">
        <v>0</v>
      </c>
      <c r="G13" s="160" t="n">
        <v>8826.33476454865</v>
      </c>
      <c r="H13" s="160" t="n">
        <v>94195.9994458094</v>
      </c>
      <c r="I13" s="160" t="n">
        <v>57454.1403555487</v>
      </c>
      <c r="J13" s="160" t="n">
        <v>11693.7191805119</v>
      </c>
    </row>
    <row r="14" customFormat="false" ht="12.8" hidden="false" customHeight="false" outlineLevel="0" collapsed="false">
      <c r="A14" s="0" t="n">
        <v>61</v>
      </c>
      <c r="B14" s="160" t="n">
        <v>4266309.08811414</v>
      </c>
      <c r="C14" s="160" t="n">
        <v>1928232.33057195</v>
      </c>
      <c r="D14" s="160" t="n">
        <v>1138999.25175111</v>
      </c>
      <c r="E14" s="160" t="n">
        <v>330167.470120155</v>
      </c>
      <c r="F14" s="160" t="n">
        <v>751592.026007215</v>
      </c>
      <c r="G14" s="160" t="n">
        <v>7111.38473049712</v>
      </c>
      <c r="H14" s="160" t="n">
        <v>70362.4095334242</v>
      </c>
      <c r="I14" s="160" t="n">
        <v>30362.2381592399</v>
      </c>
      <c r="J14" s="160" t="n">
        <v>9401.88872724604</v>
      </c>
    </row>
    <row r="15" customFormat="false" ht="12.8" hidden="false" customHeight="false" outlineLevel="0" collapsed="false">
      <c r="A15" s="0" t="n">
        <v>62</v>
      </c>
      <c r="B15" s="160" t="n">
        <v>3669736.53404985</v>
      </c>
      <c r="C15" s="160" t="n">
        <v>1954037.25765909</v>
      </c>
      <c r="D15" s="160" t="n">
        <v>1267560.96874312</v>
      </c>
      <c r="E15" s="160" t="n">
        <v>324976.694746802</v>
      </c>
      <c r="F15" s="160" t="n">
        <v>0</v>
      </c>
      <c r="G15" s="160" t="n">
        <v>7066.37626714362</v>
      </c>
      <c r="H15" s="160" t="n">
        <v>65596.2273316425</v>
      </c>
      <c r="I15" s="160" t="n">
        <v>42504.8382165958</v>
      </c>
      <c r="J15" s="160" t="n">
        <v>7994.17108545375</v>
      </c>
    </row>
    <row r="16" customFormat="false" ht="12.8" hidden="false" customHeight="false" outlineLevel="0" collapsed="false">
      <c r="A16" s="0" t="n">
        <v>63</v>
      </c>
      <c r="B16" s="160" t="n">
        <v>3308354.07920606</v>
      </c>
      <c r="C16" s="160" t="n">
        <v>1717934.21404231</v>
      </c>
      <c r="D16" s="160" t="n">
        <v>1155845.28700457</v>
      </c>
      <c r="E16" s="160" t="n">
        <v>311941.598834788</v>
      </c>
      <c r="F16" s="160" t="n">
        <v>0</v>
      </c>
      <c r="G16" s="160" t="n">
        <v>7155.56382406401</v>
      </c>
      <c r="H16" s="160" t="n">
        <v>61293.2617608139</v>
      </c>
      <c r="I16" s="160" t="n">
        <v>45621.3356582711</v>
      </c>
      <c r="J16" s="160" t="n">
        <v>8487.78414030457</v>
      </c>
    </row>
    <row r="17" customFormat="false" ht="12.8" hidden="false" customHeight="false" outlineLevel="0" collapsed="false">
      <c r="A17" s="0" t="n">
        <v>64</v>
      </c>
      <c r="B17" s="160" t="n">
        <v>3051358.17301921</v>
      </c>
      <c r="C17" s="160" t="n">
        <v>1602501.74725369</v>
      </c>
      <c r="D17" s="160" t="n">
        <v>1057614.22049697</v>
      </c>
      <c r="E17" s="160" t="n">
        <v>286977.842965087</v>
      </c>
      <c r="F17" s="160" t="n">
        <v>0</v>
      </c>
      <c r="G17" s="160" t="n">
        <v>8464.50051935364</v>
      </c>
      <c r="H17" s="160" t="n">
        <v>45333.3548958444</v>
      </c>
      <c r="I17" s="160" t="n">
        <v>42990.0893593819</v>
      </c>
      <c r="J17" s="160" t="n">
        <v>7514.95030676814</v>
      </c>
    </row>
    <row r="18" customFormat="false" ht="12.8" hidden="false" customHeight="false" outlineLevel="0" collapsed="false">
      <c r="A18" s="0" t="n">
        <v>65</v>
      </c>
      <c r="B18" s="160" t="n">
        <v>3573945.3037423</v>
      </c>
      <c r="C18" s="160" t="n">
        <v>1572535.16486507</v>
      </c>
      <c r="D18" s="160" t="n">
        <v>975641.666231167</v>
      </c>
      <c r="E18" s="160" t="n">
        <v>280830.460077113</v>
      </c>
      <c r="F18" s="160" t="n">
        <v>636008.316619114</v>
      </c>
      <c r="G18" s="160" t="n">
        <v>4002.99816565245</v>
      </c>
      <c r="H18" s="160" t="n">
        <v>63479.2110749803</v>
      </c>
      <c r="I18" s="160" t="n">
        <v>33208.3789749041</v>
      </c>
      <c r="J18" s="160" t="n">
        <v>8811.33075275378</v>
      </c>
    </row>
    <row r="19" customFormat="false" ht="12.8" hidden="false" customHeight="false" outlineLevel="0" collapsed="false">
      <c r="A19" s="0" t="n">
        <v>66</v>
      </c>
      <c r="B19" s="160" t="n">
        <v>3250249.78092665</v>
      </c>
      <c r="C19" s="160" t="n">
        <v>1555100.35438503</v>
      </c>
      <c r="D19" s="160" t="n">
        <v>1296043.1911</v>
      </c>
      <c r="E19" s="160" t="n">
        <v>286803.320954177</v>
      </c>
      <c r="F19" s="160" t="n">
        <v>0</v>
      </c>
      <c r="G19" s="160" t="n">
        <v>7181.7781682519</v>
      </c>
      <c r="H19" s="160" t="n">
        <v>66017.5723411818</v>
      </c>
      <c r="I19" s="160" t="n">
        <v>31267.51765638</v>
      </c>
      <c r="J19" s="160" t="n">
        <v>7874.04390280944</v>
      </c>
    </row>
    <row r="20" customFormat="false" ht="12.8" hidden="false" customHeight="false" outlineLevel="0" collapsed="false">
      <c r="A20" s="0" t="n">
        <v>67</v>
      </c>
      <c r="B20" s="160" t="n">
        <v>3176833.72483202</v>
      </c>
      <c r="C20" s="160" t="n">
        <v>1565857.54194277</v>
      </c>
      <c r="D20" s="160" t="n">
        <v>1215853.84952</v>
      </c>
      <c r="E20" s="160" t="n">
        <v>292533.28643239</v>
      </c>
      <c r="F20" s="160" t="n">
        <v>0</v>
      </c>
      <c r="G20" s="160" t="n">
        <v>9242.06514455912</v>
      </c>
      <c r="H20" s="160" t="n">
        <v>50905.3311336398</v>
      </c>
      <c r="I20" s="160" t="n">
        <v>36477.6539637625</v>
      </c>
      <c r="J20" s="160" t="n">
        <v>6750.90770051998</v>
      </c>
    </row>
    <row r="21" customFormat="false" ht="12.8" hidden="false" customHeight="false" outlineLevel="0" collapsed="false">
      <c r="A21" s="0" t="n">
        <v>68</v>
      </c>
      <c r="B21" s="160" t="n">
        <v>3280873.68152559</v>
      </c>
      <c r="C21" s="160" t="n">
        <v>1622051.6834615</v>
      </c>
      <c r="D21" s="160" t="n">
        <v>1285564.82994</v>
      </c>
      <c r="E21" s="160" t="n">
        <v>287295.742486981</v>
      </c>
      <c r="F21" s="160" t="n">
        <v>0</v>
      </c>
      <c r="G21" s="160" t="n">
        <v>5749.74666316357</v>
      </c>
      <c r="H21" s="160" t="n">
        <v>49222.6363374615</v>
      </c>
      <c r="I21" s="160" t="n">
        <v>23653.7061101593</v>
      </c>
      <c r="J21" s="160" t="n">
        <v>7238.93476422286</v>
      </c>
    </row>
    <row r="22" customFormat="false" ht="12.8" hidden="false" customHeight="false" outlineLevel="0" collapsed="false">
      <c r="A22" s="0" t="n">
        <v>69</v>
      </c>
      <c r="B22" s="160" t="n">
        <v>3558456.48503573</v>
      </c>
      <c r="C22" s="160" t="n">
        <v>1535508.11448121</v>
      </c>
      <c r="D22" s="160" t="n">
        <v>1007038.09776668</v>
      </c>
      <c r="E22" s="160" t="n">
        <v>287857.768894612</v>
      </c>
      <c r="F22" s="160" t="n">
        <v>636055.505337421</v>
      </c>
      <c r="G22" s="160" t="n">
        <v>6939.91261489957</v>
      </c>
      <c r="H22" s="160" t="n">
        <v>41686.3059349687</v>
      </c>
      <c r="I22" s="160" t="n">
        <v>37122.7412993151</v>
      </c>
      <c r="J22" s="160" t="n">
        <v>5719.51858640277</v>
      </c>
    </row>
    <row r="23" customFormat="false" ht="12.8" hidden="false" customHeight="false" outlineLevel="0" collapsed="false">
      <c r="A23" s="0" t="n">
        <v>70</v>
      </c>
      <c r="B23" s="160" t="n">
        <v>2852002.48947335</v>
      </c>
      <c r="C23" s="160" t="n">
        <v>1606703.47149876</v>
      </c>
      <c r="D23" s="160" t="n">
        <v>861532.973064702</v>
      </c>
      <c r="E23" s="160" t="n">
        <v>290455.071778008</v>
      </c>
      <c r="F23" s="160" t="n">
        <v>0</v>
      </c>
      <c r="G23" s="160" t="n">
        <v>7273.42337197911</v>
      </c>
      <c r="H23" s="160" t="n">
        <v>46688.001122759</v>
      </c>
      <c r="I23" s="160" t="n">
        <v>33649.0800714534</v>
      </c>
      <c r="J23" s="160" t="n">
        <v>5635.57039047744</v>
      </c>
    </row>
    <row r="24" customFormat="false" ht="12.8" hidden="false" customHeight="false" outlineLevel="0" collapsed="false">
      <c r="A24" s="0" t="n">
        <v>71</v>
      </c>
      <c r="B24" s="160" t="n">
        <v>3065507.58170197</v>
      </c>
      <c r="C24" s="160" t="n">
        <v>1729675.02020796</v>
      </c>
      <c r="D24" s="160" t="n">
        <v>932787.530399061</v>
      </c>
      <c r="E24" s="160" t="n">
        <v>305076.037251467</v>
      </c>
      <c r="F24" s="160" t="n">
        <v>0</v>
      </c>
      <c r="G24" s="160" t="n">
        <v>8897.49108353839</v>
      </c>
      <c r="H24" s="160" t="n">
        <v>46781.2588782254</v>
      </c>
      <c r="I24" s="160" t="n">
        <v>36442.2664954879</v>
      </c>
      <c r="J24" s="160" t="n">
        <v>5779.8143515185</v>
      </c>
    </row>
    <row r="25" customFormat="false" ht="12.8" hidden="false" customHeight="false" outlineLevel="0" collapsed="false">
      <c r="A25" s="0" t="n">
        <v>72</v>
      </c>
      <c r="B25" s="160" t="n">
        <v>3084142.69992405</v>
      </c>
      <c r="C25" s="160" t="n">
        <v>1739367.05837728</v>
      </c>
      <c r="D25" s="160" t="n">
        <v>948757.067862511</v>
      </c>
      <c r="E25" s="160" t="n">
        <v>302818.80984988</v>
      </c>
      <c r="F25" s="160" t="n">
        <v>0</v>
      </c>
      <c r="G25" s="160" t="n">
        <v>7089.07420777106</v>
      </c>
      <c r="H25" s="160" t="n">
        <v>55116.3422084461</v>
      </c>
      <c r="I25" s="160" t="n">
        <v>23740.4284324393</v>
      </c>
      <c r="J25" s="160" t="n">
        <v>7206.23228040346</v>
      </c>
    </row>
    <row r="26" customFormat="false" ht="12.8" hidden="false" customHeight="false" outlineLevel="0" collapsed="false">
      <c r="A26" s="0" t="n">
        <v>73</v>
      </c>
      <c r="B26" s="160" t="n">
        <v>3566011.67417442</v>
      </c>
      <c r="C26" s="160" t="n">
        <v>1622948.8463274</v>
      </c>
      <c r="D26" s="160" t="n">
        <v>914893.798543234</v>
      </c>
      <c r="E26" s="160" t="n">
        <v>288248.248101258</v>
      </c>
      <c r="F26" s="160" t="n">
        <v>635256.153312339</v>
      </c>
      <c r="G26" s="160" t="n">
        <v>7012.79398459516</v>
      </c>
      <c r="H26" s="160" t="n">
        <v>64561.7424585238</v>
      </c>
      <c r="I26" s="160" t="n">
        <v>25454.2223764964</v>
      </c>
      <c r="J26" s="160" t="n">
        <v>8179.36925792787</v>
      </c>
    </row>
    <row r="27" customFormat="false" ht="12.8" hidden="false" customHeight="false" outlineLevel="0" collapsed="false">
      <c r="A27" s="0" t="n">
        <v>74</v>
      </c>
      <c r="B27" s="160" t="n">
        <v>2969145.06653736</v>
      </c>
      <c r="C27" s="160" t="n">
        <v>1670088.39058022</v>
      </c>
      <c r="D27" s="160" t="n">
        <v>903533.535282645</v>
      </c>
      <c r="E27" s="160" t="n">
        <v>286843.62108458</v>
      </c>
      <c r="F27" s="160" t="n">
        <v>0</v>
      </c>
      <c r="G27" s="160" t="n">
        <v>6451.31718913672</v>
      </c>
      <c r="H27" s="160" t="n">
        <v>54370.4176387882</v>
      </c>
      <c r="I27" s="160" t="n">
        <v>41673.0280059875</v>
      </c>
      <c r="J27" s="160" t="n">
        <v>5691.9514917331</v>
      </c>
    </row>
    <row r="28" customFormat="false" ht="12.8" hidden="false" customHeight="false" outlineLevel="0" collapsed="false">
      <c r="A28" s="0" t="n">
        <v>75</v>
      </c>
      <c r="B28" s="160" t="n">
        <v>2978788.22159869</v>
      </c>
      <c r="C28" s="160" t="n">
        <v>1628433.48262032</v>
      </c>
      <c r="D28" s="160" t="n">
        <v>965899.247862479</v>
      </c>
      <c r="E28" s="160" t="n">
        <v>287881.367931992</v>
      </c>
      <c r="F28" s="160" t="n">
        <v>0</v>
      </c>
      <c r="G28" s="160" t="n">
        <v>8685.89054694543</v>
      </c>
      <c r="H28" s="160" t="n">
        <v>52652.9518645509</v>
      </c>
      <c r="I28" s="160" t="n">
        <v>27943.0884267663</v>
      </c>
      <c r="J28" s="160" t="n">
        <v>7225.68948510999</v>
      </c>
    </row>
    <row r="29" customFormat="false" ht="12.8" hidden="false" customHeight="false" outlineLevel="0" collapsed="false">
      <c r="A29" s="0" t="n">
        <v>76</v>
      </c>
      <c r="B29" s="160" t="n">
        <v>3062437.47804451</v>
      </c>
      <c r="C29" s="160" t="n">
        <v>1658343.12226557</v>
      </c>
      <c r="D29" s="160" t="n">
        <v>1001930.92606618</v>
      </c>
      <c r="E29" s="160" t="n">
        <v>291182.520157245</v>
      </c>
      <c r="F29" s="160" t="n">
        <v>0</v>
      </c>
      <c r="G29" s="160" t="n">
        <v>6984.13466821784</v>
      </c>
      <c r="H29" s="160" t="n">
        <v>67631.7015139615</v>
      </c>
      <c r="I29" s="160" t="n">
        <v>28016.7786549867</v>
      </c>
      <c r="J29" s="160" t="n">
        <v>7736.12331465637</v>
      </c>
    </row>
    <row r="30" customFormat="false" ht="12.8" hidden="false" customHeight="false" outlineLevel="0" collapsed="false">
      <c r="A30" s="0" t="n">
        <v>77</v>
      </c>
      <c r="B30" s="160" t="n">
        <v>3740971.69381151</v>
      </c>
      <c r="C30" s="160" t="n">
        <v>1630198.00608311</v>
      </c>
      <c r="D30" s="160" t="n">
        <v>1042783.40463352</v>
      </c>
      <c r="E30" s="160" t="n">
        <v>293868.074851562</v>
      </c>
      <c r="F30" s="160" t="n">
        <v>669745.049290934</v>
      </c>
      <c r="G30" s="160" t="n">
        <v>7806.75574801603</v>
      </c>
      <c r="H30" s="160" t="n">
        <v>56130.7630998566</v>
      </c>
      <c r="I30" s="160" t="n">
        <v>32925.7023127024</v>
      </c>
      <c r="J30" s="160" t="n">
        <v>7609.11809617735</v>
      </c>
    </row>
    <row r="31" customFormat="false" ht="12.8" hidden="false" customHeight="false" outlineLevel="0" collapsed="false">
      <c r="A31" s="0" t="n">
        <v>78</v>
      </c>
      <c r="B31" s="160" t="n">
        <v>3089510.42596504</v>
      </c>
      <c r="C31" s="160" t="n">
        <v>1608991.79215849</v>
      </c>
      <c r="D31" s="160" t="n">
        <v>1073160.78066204</v>
      </c>
      <c r="E31" s="160" t="n">
        <v>292757.378157351</v>
      </c>
      <c r="F31" s="160" t="n">
        <v>0</v>
      </c>
      <c r="G31" s="160" t="n">
        <v>5518.94132160696</v>
      </c>
      <c r="H31" s="160" t="n">
        <v>51612.1947401873</v>
      </c>
      <c r="I31" s="160" t="n">
        <v>51071.7958605306</v>
      </c>
      <c r="J31" s="160" t="n">
        <v>5978.09499792962</v>
      </c>
    </row>
    <row r="32" customFormat="false" ht="12.8" hidden="false" customHeight="false" outlineLevel="0" collapsed="false">
      <c r="A32" s="0" t="n">
        <v>79</v>
      </c>
      <c r="B32" s="160" t="n">
        <v>3019353.64920058</v>
      </c>
      <c r="C32" s="160" t="n">
        <v>1635923.89394283</v>
      </c>
      <c r="D32" s="160" t="n">
        <v>979236.793632036</v>
      </c>
      <c r="E32" s="160" t="n">
        <v>293806.18197509</v>
      </c>
      <c r="F32" s="160" t="n">
        <v>0</v>
      </c>
      <c r="G32" s="160" t="n">
        <v>5969.76167587373</v>
      </c>
      <c r="H32" s="160" t="n">
        <v>60552.5215028366</v>
      </c>
      <c r="I32" s="160" t="n">
        <v>37348.4565450404</v>
      </c>
      <c r="J32" s="160" t="n">
        <v>6539.56214500311</v>
      </c>
    </row>
    <row r="33" customFormat="false" ht="12.8" hidden="false" customHeight="false" outlineLevel="0" collapsed="false">
      <c r="A33" s="0" t="n">
        <v>80</v>
      </c>
      <c r="B33" s="160" t="n">
        <v>3077595.21292777</v>
      </c>
      <c r="C33" s="160" t="n">
        <v>1707369.64303645</v>
      </c>
      <c r="D33" s="160" t="n">
        <v>954779.599689208</v>
      </c>
      <c r="E33" s="160" t="n">
        <v>293684.407817146</v>
      </c>
      <c r="F33" s="160" t="n">
        <v>0</v>
      </c>
      <c r="G33" s="160" t="n">
        <v>4544.39142723143</v>
      </c>
      <c r="H33" s="160" t="n">
        <v>72753.5053632944</v>
      </c>
      <c r="I33" s="160" t="n">
        <v>35547.9988737968</v>
      </c>
      <c r="J33" s="160" t="n">
        <v>7822.38651849626</v>
      </c>
    </row>
    <row r="34" customFormat="false" ht="12.8" hidden="false" customHeight="false" outlineLevel="0" collapsed="false">
      <c r="A34" s="0" t="n">
        <v>81</v>
      </c>
      <c r="B34" s="160" t="n">
        <v>3690875.2538988</v>
      </c>
      <c r="C34" s="160" t="n">
        <v>1687881.90646496</v>
      </c>
      <c r="D34" s="160" t="n">
        <v>940695.734869795</v>
      </c>
      <c r="E34" s="160" t="n">
        <v>291484.506700965</v>
      </c>
      <c r="F34" s="160" t="n">
        <v>658191.823679796</v>
      </c>
      <c r="G34" s="160" t="n">
        <v>5376.65857053731</v>
      </c>
      <c r="H34" s="160" t="n">
        <v>69635.7853298697</v>
      </c>
      <c r="I34" s="160" t="n">
        <v>29177.4733738602</v>
      </c>
      <c r="J34" s="160" t="n">
        <v>7938.27650977315</v>
      </c>
    </row>
    <row r="35" customFormat="false" ht="12.8" hidden="false" customHeight="false" outlineLevel="0" collapsed="false">
      <c r="A35" s="0" t="n">
        <v>82</v>
      </c>
      <c r="B35" s="160" t="n">
        <v>3060529.8935832</v>
      </c>
      <c r="C35" s="160" t="n">
        <v>1692155.15640309</v>
      </c>
      <c r="D35" s="160" t="n">
        <v>953109.307313146</v>
      </c>
      <c r="E35" s="160" t="n">
        <v>287820.058452716</v>
      </c>
      <c r="F35" s="160" t="n">
        <v>0</v>
      </c>
      <c r="G35" s="160" t="n">
        <v>8145.10733839365</v>
      </c>
      <c r="H35" s="160" t="n">
        <v>57521.5024378711</v>
      </c>
      <c r="I35" s="160" t="n">
        <v>49250.5049659913</v>
      </c>
      <c r="J35" s="160" t="n">
        <v>7554.43248977885</v>
      </c>
    </row>
    <row r="36" customFormat="false" ht="12.8" hidden="false" customHeight="false" outlineLevel="0" collapsed="false">
      <c r="A36" s="0" t="n">
        <v>83</v>
      </c>
      <c r="B36" s="160" t="n">
        <v>3042464.46460825</v>
      </c>
      <c r="C36" s="160" t="n">
        <v>1654481.87016277</v>
      </c>
      <c r="D36" s="160" t="n">
        <v>977155.57482743</v>
      </c>
      <c r="E36" s="160" t="n">
        <v>283662.605012441</v>
      </c>
      <c r="F36" s="160" t="n">
        <v>0</v>
      </c>
      <c r="G36" s="160" t="n">
        <v>8440.50110689942</v>
      </c>
      <c r="H36" s="160" t="n">
        <v>65547.3877977634</v>
      </c>
      <c r="I36" s="160" t="n">
        <v>43820.3472579815</v>
      </c>
      <c r="J36" s="160" t="n">
        <v>9858.34668515504</v>
      </c>
    </row>
    <row r="37" customFormat="false" ht="12.8" hidden="false" customHeight="false" outlineLevel="0" collapsed="false">
      <c r="A37" s="0" t="n">
        <v>84</v>
      </c>
      <c r="B37" s="160" t="n">
        <v>3015325.00067598</v>
      </c>
      <c r="C37" s="160" t="n">
        <v>1619777.91640824</v>
      </c>
      <c r="D37" s="160" t="n">
        <v>987458.928603847</v>
      </c>
      <c r="E37" s="160" t="n">
        <v>284961.602043452</v>
      </c>
      <c r="F37" s="160" t="n">
        <v>0</v>
      </c>
      <c r="G37" s="160" t="n">
        <v>6615.20782138857</v>
      </c>
      <c r="H37" s="160" t="n">
        <v>70836.1895977949</v>
      </c>
      <c r="I37" s="160" t="n">
        <v>32028.3648526657</v>
      </c>
      <c r="J37" s="160" t="n">
        <v>9314.37883803926</v>
      </c>
    </row>
    <row r="38" customFormat="false" ht="12.8" hidden="false" customHeight="false" outlineLevel="0" collapsed="false">
      <c r="A38" s="0" t="n">
        <v>85</v>
      </c>
      <c r="B38" s="160" t="n">
        <v>3657528.98843486</v>
      </c>
      <c r="C38" s="160" t="n">
        <v>1654110.07847508</v>
      </c>
      <c r="D38" s="160" t="n">
        <v>943345.804268142</v>
      </c>
      <c r="E38" s="160" t="n">
        <v>282650.231076712</v>
      </c>
      <c r="F38" s="160" t="n">
        <v>657215.342314582</v>
      </c>
      <c r="G38" s="160" t="n">
        <v>8987.22766379896</v>
      </c>
      <c r="H38" s="160" t="n">
        <v>72180.7535783487</v>
      </c>
      <c r="I38" s="160" t="n">
        <v>29646.4551327742</v>
      </c>
      <c r="J38" s="160" t="n">
        <v>8110.70997593103</v>
      </c>
    </row>
    <row r="39" customFormat="false" ht="12.8" hidden="false" customHeight="false" outlineLevel="0" collapsed="false">
      <c r="A39" s="0" t="n">
        <v>86</v>
      </c>
      <c r="B39" s="160" t="n">
        <v>3031764.1890009</v>
      </c>
      <c r="C39" s="160" t="n">
        <v>1681728.32712734</v>
      </c>
      <c r="D39" s="160" t="n">
        <v>941985.378953163</v>
      </c>
      <c r="E39" s="160" t="n">
        <v>281749.076482602</v>
      </c>
      <c r="F39" s="160" t="n">
        <v>0</v>
      </c>
      <c r="G39" s="160" t="n">
        <v>6061.45670510036</v>
      </c>
      <c r="H39" s="160" t="n">
        <v>69026.8279827049</v>
      </c>
      <c r="I39" s="160" t="n">
        <v>39187.2635390765</v>
      </c>
      <c r="J39" s="160" t="n">
        <v>6971.03989416285</v>
      </c>
    </row>
    <row r="40" customFormat="false" ht="12.8" hidden="false" customHeight="false" outlineLevel="0" collapsed="false">
      <c r="A40" s="0" t="n">
        <v>87</v>
      </c>
      <c r="B40" s="160" t="n">
        <v>3022869.03355389</v>
      </c>
      <c r="C40" s="160" t="n">
        <v>1720170.12750933</v>
      </c>
      <c r="D40" s="160" t="n">
        <v>909373.55053122</v>
      </c>
      <c r="E40" s="160" t="n">
        <v>281797.226236893</v>
      </c>
      <c r="F40" s="160" t="n">
        <v>0</v>
      </c>
      <c r="G40" s="160" t="n">
        <v>5798.75137156808</v>
      </c>
      <c r="H40" s="160" t="n">
        <v>58344.5649795319</v>
      </c>
      <c r="I40" s="160" t="n">
        <v>38169.1117932507</v>
      </c>
      <c r="J40" s="160" t="n">
        <v>8448.19641667192</v>
      </c>
    </row>
    <row r="41" customFormat="false" ht="12.8" hidden="false" customHeight="false" outlineLevel="0" collapsed="false">
      <c r="A41" s="0" t="n">
        <v>88</v>
      </c>
      <c r="B41" s="160" t="n">
        <v>3023011.74314268</v>
      </c>
      <c r="C41" s="160" t="n">
        <v>1741736.86449042</v>
      </c>
      <c r="D41" s="160" t="n">
        <v>878783.718686442</v>
      </c>
      <c r="E41" s="160" t="n">
        <v>283043.096750418</v>
      </c>
      <c r="F41" s="160" t="n">
        <v>0</v>
      </c>
      <c r="G41" s="160" t="n">
        <v>6991.22323376312</v>
      </c>
      <c r="H41" s="160" t="n">
        <v>70142.9608052486</v>
      </c>
      <c r="I41" s="160" t="n">
        <v>25800.6476128515</v>
      </c>
      <c r="J41" s="160" t="n">
        <v>12009.5649857125</v>
      </c>
    </row>
    <row r="42" customFormat="false" ht="12.8" hidden="false" customHeight="false" outlineLevel="0" collapsed="false">
      <c r="A42" s="0" t="n">
        <v>89</v>
      </c>
      <c r="B42" s="160" t="n">
        <v>3671622.41870119</v>
      </c>
      <c r="C42" s="160" t="n">
        <v>1738887.21206478</v>
      </c>
      <c r="D42" s="160" t="n">
        <v>877865.506279958</v>
      </c>
      <c r="E42" s="160" t="n">
        <v>279403.895755749</v>
      </c>
      <c r="F42" s="160" t="n">
        <v>662993.105960459</v>
      </c>
      <c r="G42" s="160" t="n">
        <v>8506.46511922749</v>
      </c>
      <c r="H42" s="160" t="n">
        <v>54668.5308105855</v>
      </c>
      <c r="I42" s="160" t="n">
        <v>40645.6655758485</v>
      </c>
      <c r="J42" s="160" t="n">
        <v>8319.14229363383</v>
      </c>
    </row>
    <row r="43" customFormat="false" ht="12.8" hidden="false" customHeight="false" outlineLevel="0" collapsed="false">
      <c r="A43" s="0" t="n">
        <v>90</v>
      </c>
      <c r="B43" s="160" t="n">
        <v>3075504.48679542</v>
      </c>
      <c r="C43" s="160" t="n">
        <v>1792123.01742912</v>
      </c>
      <c r="D43" s="160" t="n">
        <v>880520.480130082</v>
      </c>
      <c r="E43" s="160" t="n">
        <v>281561.452664439</v>
      </c>
      <c r="F43" s="160" t="n">
        <v>0</v>
      </c>
      <c r="G43" s="160" t="n">
        <v>6080.54990021656</v>
      </c>
      <c r="H43" s="160" t="n">
        <v>71904.6231527147</v>
      </c>
      <c r="I43" s="160" t="n">
        <v>27140.411540014</v>
      </c>
      <c r="J43" s="160" t="n">
        <v>11142.425084754</v>
      </c>
    </row>
    <row r="44" customFormat="false" ht="12.8" hidden="false" customHeight="false" outlineLevel="0" collapsed="false">
      <c r="A44" s="0" t="n">
        <v>91</v>
      </c>
      <c r="B44" s="160" t="n">
        <v>3088379.82711201</v>
      </c>
      <c r="C44" s="160" t="n">
        <v>1764709.60818259</v>
      </c>
      <c r="D44" s="160" t="n">
        <v>913450.658765928</v>
      </c>
      <c r="E44" s="160" t="n">
        <v>282745.906596792</v>
      </c>
      <c r="F44" s="160" t="n">
        <v>0</v>
      </c>
      <c r="G44" s="160" t="n">
        <v>7012.67909908176</v>
      </c>
      <c r="H44" s="160" t="n">
        <v>67970.7882458054</v>
      </c>
      <c r="I44" s="160" t="n">
        <v>43391.7408373554</v>
      </c>
      <c r="J44" s="160" t="n">
        <v>8783.99064252873</v>
      </c>
    </row>
    <row r="45" customFormat="false" ht="12.8" hidden="false" customHeight="false" outlineLevel="0" collapsed="false">
      <c r="A45" s="0" t="n">
        <v>92</v>
      </c>
      <c r="B45" s="160" t="n">
        <v>3065110.16035776</v>
      </c>
      <c r="C45" s="160" t="n">
        <v>1736187.43443823</v>
      </c>
      <c r="D45" s="160" t="n">
        <v>916744.703684295</v>
      </c>
      <c r="E45" s="160" t="n">
        <v>283459.573793148</v>
      </c>
      <c r="F45" s="160" t="n">
        <v>0</v>
      </c>
      <c r="G45" s="160" t="n">
        <v>5121.24719370794</v>
      </c>
      <c r="H45" s="160" t="n">
        <v>71987.3571322981</v>
      </c>
      <c r="I45" s="160" t="n">
        <v>37188.3529547746</v>
      </c>
      <c r="J45" s="160" t="n">
        <v>9343.10836441983</v>
      </c>
    </row>
    <row r="46" customFormat="false" ht="12.8" hidden="false" customHeight="false" outlineLevel="0" collapsed="false">
      <c r="A46" s="0" t="n">
        <v>93</v>
      </c>
      <c r="B46" s="160" t="n">
        <v>3767308.20348225</v>
      </c>
      <c r="C46" s="160" t="n">
        <v>1742077.57870025</v>
      </c>
      <c r="D46" s="160" t="n">
        <v>942361.733369932</v>
      </c>
      <c r="E46" s="160" t="n">
        <v>284366.646269533</v>
      </c>
      <c r="F46" s="160" t="n">
        <v>658853.227385315</v>
      </c>
      <c r="G46" s="160" t="n">
        <v>7000.18171818512</v>
      </c>
      <c r="H46" s="160" t="n">
        <v>85048.9202324646</v>
      </c>
      <c r="I46" s="160" t="n">
        <v>36678.8070512781</v>
      </c>
      <c r="J46" s="160" t="n">
        <v>10024.1808781361</v>
      </c>
    </row>
    <row r="47" customFormat="false" ht="12.8" hidden="false" customHeight="false" outlineLevel="0" collapsed="false">
      <c r="A47" s="0" t="n">
        <v>94</v>
      </c>
      <c r="B47" s="160" t="n">
        <v>3161325.37140522</v>
      </c>
      <c r="C47" s="160" t="n">
        <v>1763294.71111895</v>
      </c>
      <c r="D47" s="160" t="n">
        <v>979810.18350682</v>
      </c>
      <c r="E47" s="160" t="n">
        <v>284685.047839773</v>
      </c>
      <c r="F47" s="160" t="n">
        <v>0</v>
      </c>
      <c r="G47" s="160" t="n">
        <v>8285.17393875742</v>
      </c>
      <c r="H47" s="160" t="n">
        <v>67085.9865695331</v>
      </c>
      <c r="I47" s="160" t="n">
        <v>44472.6178991687</v>
      </c>
      <c r="J47" s="160" t="n">
        <v>8892.31086653751</v>
      </c>
    </row>
    <row r="48" customFormat="false" ht="12.8" hidden="false" customHeight="false" outlineLevel="0" collapsed="false">
      <c r="A48" s="0" t="n">
        <v>95</v>
      </c>
      <c r="B48" s="160" t="n">
        <v>3170473.56841334</v>
      </c>
      <c r="C48" s="160" t="n">
        <v>1790645.16419233</v>
      </c>
      <c r="D48" s="160" t="n">
        <v>956802.447015909</v>
      </c>
      <c r="E48" s="160" t="n">
        <v>288277.325695732</v>
      </c>
      <c r="F48" s="160" t="n">
        <v>0</v>
      </c>
      <c r="G48" s="160" t="n">
        <v>8788.44032686298</v>
      </c>
      <c r="H48" s="160" t="n">
        <v>86311.9856695686</v>
      </c>
      <c r="I48" s="160" t="n">
        <v>27688.1072492064</v>
      </c>
      <c r="J48" s="160" t="n">
        <v>11953.3105544152</v>
      </c>
    </row>
    <row r="49" customFormat="false" ht="12.8" hidden="false" customHeight="false" outlineLevel="0" collapsed="false">
      <c r="A49" s="0" t="n">
        <v>96</v>
      </c>
      <c r="B49" s="160" t="n">
        <v>3109362.20488053</v>
      </c>
      <c r="C49" s="160" t="n">
        <v>1800149.24533144</v>
      </c>
      <c r="D49" s="160" t="n">
        <v>895393.827633823</v>
      </c>
      <c r="E49" s="160" t="n">
        <v>283622.469267714</v>
      </c>
      <c r="F49" s="160" t="n">
        <v>0</v>
      </c>
      <c r="G49" s="160" t="n">
        <v>9875.52832787992</v>
      </c>
      <c r="H49" s="160" t="n">
        <v>72009.4346748336</v>
      </c>
      <c r="I49" s="160" t="n">
        <v>34027.1343971515</v>
      </c>
      <c r="J49" s="160" t="n">
        <v>10048.5175290809</v>
      </c>
    </row>
    <row r="50" customFormat="false" ht="12.8" hidden="false" customHeight="false" outlineLevel="0" collapsed="false">
      <c r="A50" s="0" t="n">
        <v>97</v>
      </c>
      <c r="B50" s="160" t="n">
        <v>3752548.41926733</v>
      </c>
      <c r="C50" s="160" t="n">
        <v>1781413.3305318</v>
      </c>
      <c r="D50" s="160" t="n">
        <v>903824.925664571</v>
      </c>
      <c r="E50" s="160" t="n">
        <v>283628.514331647</v>
      </c>
      <c r="F50" s="160" t="n">
        <v>650677.18835132</v>
      </c>
      <c r="G50" s="160" t="n">
        <v>12214.8563719578</v>
      </c>
      <c r="H50" s="160" t="n">
        <v>78560.6692960222</v>
      </c>
      <c r="I50" s="160" t="n">
        <v>31089.7674820084</v>
      </c>
      <c r="J50" s="160" t="n">
        <v>10849.8973179318</v>
      </c>
    </row>
    <row r="51" customFormat="false" ht="12.8" hidden="false" customHeight="false" outlineLevel="0" collapsed="false">
      <c r="A51" s="0" t="n">
        <v>98</v>
      </c>
      <c r="B51" s="160" t="n">
        <v>3081439.30185439</v>
      </c>
      <c r="C51" s="160" t="n">
        <v>1721785.63888741</v>
      </c>
      <c r="D51" s="160" t="n">
        <v>938817.748902279</v>
      </c>
      <c r="E51" s="160" t="n">
        <v>282179.444866237</v>
      </c>
      <c r="F51" s="160" t="n">
        <v>0</v>
      </c>
      <c r="G51" s="160" t="n">
        <v>7315.33405619234</v>
      </c>
      <c r="H51" s="160" t="n">
        <v>76285.214521237</v>
      </c>
      <c r="I51" s="160" t="n">
        <v>40268.0960427403</v>
      </c>
      <c r="J51" s="160" t="n">
        <v>11221.3506948563</v>
      </c>
    </row>
    <row r="52" customFormat="false" ht="12.8" hidden="false" customHeight="false" outlineLevel="0" collapsed="false">
      <c r="A52" s="0" t="n">
        <v>99</v>
      </c>
      <c r="B52" s="160" t="n">
        <v>3082613.17445573</v>
      </c>
      <c r="C52" s="160" t="n">
        <v>1803924.95410375</v>
      </c>
      <c r="D52" s="160" t="n">
        <v>856307.24754471</v>
      </c>
      <c r="E52" s="160" t="n">
        <v>278656.075452571</v>
      </c>
      <c r="F52" s="160" t="n">
        <v>0</v>
      </c>
      <c r="G52" s="160" t="n">
        <v>7980.08849507948</v>
      </c>
      <c r="H52" s="160" t="n">
        <v>90492.1851640457</v>
      </c>
      <c r="I52" s="160" t="n">
        <v>31965.4020135422</v>
      </c>
      <c r="J52" s="160" t="n">
        <v>13837.9930942324</v>
      </c>
    </row>
    <row r="53" customFormat="false" ht="12.8" hidden="false" customHeight="false" outlineLevel="0" collapsed="false">
      <c r="A53" s="0" t="n">
        <v>100</v>
      </c>
      <c r="B53" s="160" t="n">
        <v>3020174.79351111</v>
      </c>
      <c r="C53" s="160" t="n">
        <v>1740864.61675079</v>
      </c>
      <c r="D53" s="160" t="n">
        <v>869912.873216811</v>
      </c>
      <c r="E53" s="160" t="n">
        <v>281231.513084951</v>
      </c>
      <c r="F53" s="160" t="n">
        <v>0</v>
      </c>
      <c r="G53" s="160" t="n">
        <v>8986.47016694802</v>
      </c>
      <c r="H53" s="160" t="n">
        <v>62725.698734858</v>
      </c>
      <c r="I53" s="160" t="n">
        <v>45161.9832562158</v>
      </c>
      <c r="J53" s="160" t="n">
        <v>8615.1117609011</v>
      </c>
    </row>
    <row r="54" customFormat="false" ht="12.8" hidden="false" customHeight="false" outlineLevel="0" collapsed="false">
      <c r="A54" s="0" t="n">
        <v>101</v>
      </c>
      <c r="B54" s="160" t="n">
        <v>3670426.31869439</v>
      </c>
      <c r="C54" s="160" t="n">
        <v>1777467.06447166</v>
      </c>
      <c r="D54" s="160" t="n">
        <v>851200.91082327</v>
      </c>
      <c r="E54" s="160" t="n">
        <v>281699.947282987</v>
      </c>
      <c r="F54" s="160" t="n">
        <v>641989.548222902</v>
      </c>
      <c r="G54" s="160" t="n">
        <v>7396.37569587976</v>
      </c>
      <c r="H54" s="160" t="n">
        <v>72245.2491212364</v>
      </c>
      <c r="I54" s="160" t="n">
        <v>31951.3872720103</v>
      </c>
      <c r="J54" s="160" t="n">
        <v>10222.983095603</v>
      </c>
    </row>
    <row r="55" customFormat="false" ht="12.8" hidden="false" customHeight="false" outlineLevel="0" collapsed="false">
      <c r="A55" s="0" t="n">
        <v>102</v>
      </c>
      <c r="B55" s="160" t="n">
        <v>3045180.21576067</v>
      </c>
      <c r="C55" s="160" t="n">
        <v>1718899.77237555</v>
      </c>
      <c r="D55" s="160" t="n">
        <v>925668.396589642</v>
      </c>
      <c r="E55" s="160" t="n">
        <v>278584.208194008</v>
      </c>
      <c r="F55" s="160" t="n">
        <v>0</v>
      </c>
      <c r="G55" s="160" t="n">
        <v>7348.01863957946</v>
      </c>
      <c r="H55" s="160" t="n">
        <v>55556.6050731673</v>
      </c>
      <c r="I55" s="160" t="n">
        <v>47730.1888695679</v>
      </c>
      <c r="J55" s="160" t="n">
        <v>8454.48428636959</v>
      </c>
    </row>
    <row r="56" customFormat="false" ht="12.8" hidden="false" customHeight="false" outlineLevel="0" collapsed="false">
      <c r="A56" s="0" t="n">
        <v>103</v>
      </c>
      <c r="B56" s="160" t="n">
        <v>3017293.05167263</v>
      </c>
      <c r="C56" s="160" t="n">
        <v>1692132.3335743</v>
      </c>
      <c r="D56" s="160" t="n">
        <v>910156.560605519</v>
      </c>
      <c r="E56" s="160" t="n">
        <v>278452.038120911</v>
      </c>
      <c r="F56" s="160" t="n">
        <v>0</v>
      </c>
      <c r="G56" s="160" t="n">
        <v>10726.4080491325</v>
      </c>
      <c r="H56" s="160" t="n">
        <v>73167.9574719033</v>
      </c>
      <c r="I56" s="160" t="n">
        <v>44921.8344104915</v>
      </c>
      <c r="J56" s="160" t="n">
        <v>10489.4786809669</v>
      </c>
    </row>
    <row r="57" customFormat="false" ht="12.8" hidden="false" customHeight="false" outlineLevel="0" collapsed="false">
      <c r="A57" s="0" t="n">
        <v>104</v>
      </c>
      <c r="B57" s="160" t="n">
        <v>3033487.31457108</v>
      </c>
      <c r="C57" s="160" t="n">
        <v>1752122.40063812</v>
      </c>
      <c r="D57" s="160" t="n">
        <v>878509.080709143</v>
      </c>
      <c r="E57" s="160" t="n">
        <v>278051.268031677</v>
      </c>
      <c r="F57" s="160" t="n">
        <v>0</v>
      </c>
      <c r="G57" s="160" t="n">
        <v>9953.95803349001</v>
      </c>
      <c r="H57" s="160" t="n">
        <v>58798.5016280825</v>
      </c>
      <c r="I57" s="160" t="n">
        <v>45848.5900500038</v>
      </c>
      <c r="J57" s="160" t="n">
        <v>7988.71233749809</v>
      </c>
    </row>
    <row r="58" customFormat="false" ht="12.8" hidden="false" customHeight="false" outlineLevel="0" collapsed="false">
      <c r="A58" s="0" t="n">
        <v>105</v>
      </c>
      <c r="B58" s="160" t="n">
        <v>3619877.93474624</v>
      </c>
      <c r="C58" s="160" t="n">
        <v>1773177.52609538</v>
      </c>
      <c r="D58" s="160" t="n">
        <v>822473.930201997</v>
      </c>
      <c r="E58" s="160" t="n">
        <v>276727.40727102</v>
      </c>
      <c r="F58" s="160" t="n">
        <v>647154.379146685</v>
      </c>
      <c r="G58" s="160" t="n">
        <v>6981.18891350148</v>
      </c>
      <c r="H58" s="160" t="n">
        <v>66032.3867216395</v>
      </c>
      <c r="I58" s="160" t="n">
        <v>22850.7931186407</v>
      </c>
      <c r="J58" s="160" t="n">
        <v>8869.34004301708</v>
      </c>
    </row>
    <row r="59" customFormat="false" ht="12.8" hidden="false" customHeight="false" outlineLevel="0" collapsed="false">
      <c r="A59" s="0" t="n">
        <v>106</v>
      </c>
      <c r="B59" s="160" t="n">
        <v>3013650.92357571</v>
      </c>
      <c r="C59" s="160" t="n">
        <v>1736606.4024533</v>
      </c>
      <c r="D59" s="160" t="n">
        <v>865572.776401061</v>
      </c>
      <c r="E59" s="160" t="n">
        <v>277987.031924771</v>
      </c>
      <c r="F59" s="160" t="n">
        <v>0</v>
      </c>
      <c r="G59" s="160" t="n">
        <v>10037.3072167078</v>
      </c>
      <c r="H59" s="160" t="n">
        <v>73518.2716831445</v>
      </c>
      <c r="I59" s="160" t="n">
        <v>34929.0763613676</v>
      </c>
      <c r="J59" s="160" t="n">
        <v>10720.0437434989</v>
      </c>
    </row>
    <row r="60" customFormat="false" ht="12.8" hidden="false" customHeight="false" outlineLevel="0" collapsed="false">
      <c r="A60" s="0" t="n">
        <v>107</v>
      </c>
      <c r="B60" s="160" t="n">
        <v>2960448.32244549</v>
      </c>
      <c r="C60" s="160" t="n">
        <v>1742317.9264093</v>
      </c>
      <c r="D60" s="160" t="n">
        <v>829775.664392074</v>
      </c>
      <c r="E60" s="160" t="n">
        <v>277150.517009465</v>
      </c>
      <c r="F60" s="160" t="n">
        <v>0</v>
      </c>
      <c r="G60" s="160" t="n">
        <v>8171.44937468768</v>
      </c>
      <c r="H60" s="160" t="n">
        <v>60612.9808163033</v>
      </c>
      <c r="I60" s="160" t="n">
        <v>34667.7243031177</v>
      </c>
      <c r="J60" s="160" t="n">
        <v>8876.70517228535</v>
      </c>
    </row>
    <row r="61" customFormat="false" ht="12.8" hidden="false" customHeight="false" outlineLevel="0" collapsed="false">
      <c r="A61" s="0" t="n">
        <v>108</v>
      </c>
      <c r="B61" s="160" t="n">
        <v>2942383.40451397</v>
      </c>
      <c r="C61" s="160" t="n">
        <v>1771507.24250297</v>
      </c>
      <c r="D61" s="160" t="n">
        <v>788116.525850499</v>
      </c>
      <c r="E61" s="160" t="n">
        <v>278808.745671238</v>
      </c>
      <c r="F61" s="160" t="n">
        <v>0</v>
      </c>
      <c r="G61" s="160" t="n">
        <v>6847.40106142495</v>
      </c>
      <c r="H61" s="160" t="n">
        <v>60855.2302978027</v>
      </c>
      <c r="I61" s="160" t="n">
        <v>26397.3750962781</v>
      </c>
      <c r="J61" s="160" t="n">
        <v>8708.13098627522</v>
      </c>
    </row>
    <row r="62" customFormat="false" ht="12.8" hidden="false" customHeight="false" outlineLevel="0" collapsed="false">
      <c r="A62" s="0" t="n">
        <v>109</v>
      </c>
      <c r="B62" s="160" t="n">
        <v>3574656.21977256</v>
      </c>
      <c r="C62" s="160" t="n">
        <v>1692044.81904693</v>
      </c>
      <c r="D62" s="160" t="n">
        <v>865168.419343453</v>
      </c>
      <c r="E62" s="160" t="n">
        <v>277642.86318015</v>
      </c>
      <c r="F62" s="160" t="n">
        <v>643022.118010377</v>
      </c>
      <c r="G62" s="160" t="n">
        <v>10758.1584236255</v>
      </c>
      <c r="H62" s="160" t="n">
        <v>56816.8981428589</v>
      </c>
      <c r="I62" s="160" t="n">
        <v>23740.6144704201</v>
      </c>
      <c r="J62" s="160" t="n">
        <v>9410.33633152126</v>
      </c>
    </row>
    <row r="63" customFormat="false" ht="12.8" hidden="false" customHeight="false" outlineLevel="0" collapsed="false">
      <c r="A63" s="0" t="n">
        <v>110</v>
      </c>
      <c r="B63" s="160" t="n">
        <v>2977379.83828071</v>
      </c>
      <c r="C63" s="160" t="n">
        <v>1674592.14716185</v>
      </c>
      <c r="D63" s="160" t="n">
        <v>882766.991842015</v>
      </c>
      <c r="E63" s="160" t="n">
        <v>276608.478624666</v>
      </c>
      <c r="F63" s="160" t="n">
        <v>0</v>
      </c>
      <c r="G63" s="160" t="n">
        <v>8617.2760659858</v>
      </c>
      <c r="H63" s="160" t="n">
        <v>74576.9182132565</v>
      </c>
      <c r="I63" s="160" t="n">
        <v>44552.3600375</v>
      </c>
      <c r="J63" s="160" t="n">
        <v>11722.8331363253</v>
      </c>
    </row>
    <row r="64" customFormat="false" ht="12.8" hidden="false" customHeight="false" outlineLevel="0" collapsed="false">
      <c r="A64" s="0" t="n">
        <v>111</v>
      </c>
      <c r="B64" s="160" t="n">
        <v>2932169.06581915</v>
      </c>
      <c r="C64" s="160" t="n">
        <v>1697892.77063269</v>
      </c>
      <c r="D64" s="160" t="n">
        <v>854434.638124089</v>
      </c>
      <c r="E64" s="160" t="n">
        <v>275701.887492511</v>
      </c>
      <c r="F64" s="160" t="n">
        <v>0</v>
      </c>
      <c r="G64" s="160" t="n">
        <v>5720.38385567668</v>
      </c>
      <c r="H64" s="160" t="n">
        <v>57507.8764940002</v>
      </c>
      <c r="I64" s="160" t="n">
        <v>33989.6822846926</v>
      </c>
      <c r="J64" s="160" t="n">
        <v>8825.82902653412</v>
      </c>
    </row>
    <row r="65" customFormat="false" ht="12.8" hidden="false" customHeight="false" outlineLevel="0" collapsed="false">
      <c r="A65" s="0" t="n">
        <v>112</v>
      </c>
      <c r="B65" s="160" t="n">
        <v>2906249.63998742</v>
      </c>
      <c r="C65" s="160" t="n">
        <v>1749865.87101377</v>
      </c>
      <c r="D65" s="160" t="n">
        <v>780461.276985891</v>
      </c>
      <c r="E65" s="160" t="n">
        <v>274777.573934745</v>
      </c>
      <c r="F65" s="160" t="n">
        <v>0</v>
      </c>
      <c r="G65" s="160" t="n">
        <v>8221.17365022483</v>
      </c>
      <c r="H65" s="160" t="n">
        <v>62261.9016723093</v>
      </c>
      <c r="I65" s="160" t="n">
        <v>22147.2710167757</v>
      </c>
      <c r="J65" s="160" t="n">
        <v>10195.552601853</v>
      </c>
    </row>
    <row r="66" customFormat="false" ht="12.8" hidden="false" customHeight="false" outlineLevel="0" collapsed="false">
      <c r="A66" s="0" t="n">
        <v>113</v>
      </c>
      <c r="B66" s="160" t="n">
        <v>3514943.59511353</v>
      </c>
      <c r="C66" s="160" t="n">
        <v>1662889.04586858</v>
      </c>
      <c r="D66" s="160" t="n">
        <v>837801.548637167</v>
      </c>
      <c r="E66" s="160" t="n">
        <v>273406.627650005</v>
      </c>
      <c r="F66" s="160" t="n">
        <v>622148.591728016</v>
      </c>
      <c r="G66" s="160" t="n">
        <v>10850.4364994579</v>
      </c>
      <c r="H66" s="160" t="n">
        <v>68130.9328527149</v>
      </c>
      <c r="I66" s="160" t="n">
        <v>34352.9883373309</v>
      </c>
      <c r="J66" s="160" t="n">
        <v>9104.84197542108</v>
      </c>
    </row>
    <row r="67" customFormat="false" ht="12.8" hidden="false" customHeight="false" outlineLevel="0" collapsed="false">
      <c r="A67" s="0" t="n">
        <v>114</v>
      </c>
      <c r="B67" s="160" t="n">
        <v>2932481.33531976</v>
      </c>
      <c r="C67" s="160" t="n">
        <v>1678981.81935774</v>
      </c>
      <c r="D67" s="160" t="n">
        <v>857843.562508431</v>
      </c>
      <c r="E67" s="160" t="n">
        <v>273950.029523673</v>
      </c>
      <c r="F67" s="160" t="n">
        <v>0</v>
      </c>
      <c r="G67" s="160" t="n">
        <v>7545.2592932563</v>
      </c>
      <c r="H67" s="160" t="n">
        <v>65390.3582562821</v>
      </c>
      <c r="I67" s="160" t="n">
        <v>39980.5119131276</v>
      </c>
      <c r="J67" s="160" t="n">
        <v>9915.91576374426</v>
      </c>
    </row>
    <row r="68" customFormat="false" ht="12.8" hidden="false" customHeight="false" outlineLevel="0" collapsed="false">
      <c r="A68" s="0" t="n">
        <v>115</v>
      </c>
      <c r="B68" s="160" t="n">
        <v>2888658.07317075</v>
      </c>
      <c r="C68" s="160" t="n">
        <v>1686055.8066835</v>
      </c>
      <c r="D68" s="160" t="n">
        <v>807403.144966792</v>
      </c>
      <c r="E68" s="160" t="n">
        <v>274224.809283431</v>
      </c>
      <c r="F68" s="160" t="n">
        <v>0</v>
      </c>
      <c r="G68" s="160" t="n">
        <v>6063.25446487725</v>
      </c>
      <c r="H68" s="160" t="n">
        <v>63725.6201579565</v>
      </c>
      <c r="I68" s="160" t="n">
        <v>42792.4792519703</v>
      </c>
      <c r="J68" s="160" t="n">
        <v>10760.8674493545</v>
      </c>
    </row>
    <row r="69" customFormat="false" ht="12.8" hidden="false" customHeight="false" outlineLevel="0" collapsed="false">
      <c r="A69" s="0" t="n">
        <v>116</v>
      </c>
      <c r="B69" s="160" t="n">
        <v>2838962.77369501</v>
      </c>
      <c r="C69" s="160" t="n">
        <v>1626822.11269177</v>
      </c>
      <c r="D69" s="160" t="n">
        <v>839400.339549552</v>
      </c>
      <c r="E69" s="160" t="n">
        <v>271511.839138534</v>
      </c>
      <c r="F69" s="160" t="n">
        <v>0</v>
      </c>
      <c r="G69" s="160" t="n">
        <v>8989.78291662188</v>
      </c>
      <c r="H69" s="160" t="n">
        <v>52524.4773439221</v>
      </c>
      <c r="I69" s="160" t="n">
        <v>34223.5188383129</v>
      </c>
      <c r="J69" s="160" t="n">
        <v>7317.74494311134</v>
      </c>
    </row>
    <row r="70" customFormat="false" ht="12.8" hidden="false" customHeight="false" outlineLevel="0" collapsed="false">
      <c r="A70" s="0" t="n">
        <v>117</v>
      </c>
      <c r="B70" s="160" t="n">
        <v>3392963.80214341</v>
      </c>
      <c r="C70" s="160" t="n">
        <v>1625197.69566521</v>
      </c>
      <c r="D70" s="160" t="n">
        <v>784914.504689218</v>
      </c>
      <c r="E70" s="160" t="n">
        <v>271506.358025781</v>
      </c>
      <c r="F70" s="160" t="n">
        <v>599331.167626468</v>
      </c>
      <c r="G70" s="160" t="n">
        <v>8166.72078086466</v>
      </c>
      <c r="H70" s="160" t="n">
        <v>66193.3313581943</v>
      </c>
      <c r="I70" s="160" t="n">
        <v>33142.9698352555</v>
      </c>
      <c r="J70" s="160" t="n">
        <v>9300.54504329842</v>
      </c>
    </row>
    <row r="71" customFormat="false" ht="12.8" hidden="false" customHeight="false" outlineLevel="0" collapsed="false">
      <c r="A71" s="0" t="n">
        <v>118</v>
      </c>
      <c r="B71" s="160" t="n">
        <v>2750697.61201878</v>
      </c>
      <c r="C71" s="160" t="n">
        <v>1700931.33759085</v>
      </c>
      <c r="D71" s="160" t="n">
        <v>679386.019138465</v>
      </c>
      <c r="E71" s="160" t="n">
        <v>266292.195096411</v>
      </c>
      <c r="F71" s="160" t="n">
        <v>0</v>
      </c>
      <c r="G71" s="160" t="n">
        <v>12870.3364595426</v>
      </c>
      <c r="H71" s="160" t="n">
        <v>50179.2891088911</v>
      </c>
      <c r="I71" s="160" t="n">
        <v>35476.9055625791</v>
      </c>
      <c r="J71" s="160" t="n">
        <v>8737.63556168439</v>
      </c>
    </row>
    <row r="72" customFormat="false" ht="12.8" hidden="false" customHeight="false" outlineLevel="0" collapsed="false">
      <c r="A72" s="0" t="n">
        <v>119</v>
      </c>
      <c r="B72" s="160" t="n">
        <v>2860277.04983379</v>
      </c>
      <c r="C72" s="160" t="n">
        <v>1733932.34430841</v>
      </c>
      <c r="D72" s="160" t="n">
        <v>738419.488246372</v>
      </c>
      <c r="E72" s="160" t="n">
        <v>270156.981036877</v>
      </c>
      <c r="F72" s="160" t="n">
        <v>0</v>
      </c>
      <c r="G72" s="160" t="n">
        <v>8664.53615569009</v>
      </c>
      <c r="H72" s="160" t="n">
        <v>62946.7699381854</v>
      </c>
      <c r="I72" s="160" t="n">
        <v>37854.9769650225</v>
      </c>
      <c r="J72" s="160" t="n">
        <v>10943.0184913825</v>
      </c>
    </row>
    <row r="73" customFormat="false" ht="12.8" hidden="false" customHeight="false" outlineLevel="0" collapsed="false">
      <c r="A73" s="0" t="n">
        <v>120</v>
      </c>
      <c r="B73" s="160" t="n">
        <v>2826284.82302199</v>
      </c>
      <c r="C73" s="160" t="n">
        <v>1742172.58487041</v>
      </c>
      <c r="D73" s="160" t="n">
        <v>716686.086500088</v>
      </c>
      <c r="E73" s="160" t="n">
        <v>269609.512249245</v>
      </c>
      <c r="F73" s="160" t="n">
        <v>0</v>
      </c>
      <c r="G73" s="160" t="n">
        <v>6723.35262824148</v>
      </c>
      <c r="H73" s="160" t="n">
        <v>48546.9402456613</v>
      </c>
      <c r="I73" s="160" t="n">
        <v>43685.5325096542</v>
      </c>
      <c r="J73" s="160" t="n">
        <v>7408.36810722037</v>
      </c>
    </row>
    <row r="74" customFormat="false" ht="12.8" hidden="false" customHeight="false" outlineLevel="0" collapsed="false">
      <c r="A74" s="0" t="n">
        <v>121</v>
      </c>
      <c r="B74" s="160" t="n">
        <v>3440135.03422406</v>
      </c>
      <c r="C74" s="160" t="n">
        <v>1687927.70332874</v>
      </c>
      <c r="D74" s="160" t="n">
        <v>766647.087341818</v>
      </c>
      <c r="E74" s="160" t="n">
        <v>269696.565747494</v>
      </c>
      <c r="F74" s="160" t="n">
        <v>618806.248211813</v>
      </c>
      <c r="G74" s="160" t="n">
        <v>8917.74901645743</v>
      </c>
      <c r="H74" s="160" t="n">
        <v>57957.5935330306</v>
      </c>
      <c r="I74" s="160" t="n">
        <v>29550.1231461704</v>
      </c>
      <c r="J74" s="160" t="n">
        <v>8107.42344955621</v>
      </c>
    </row>
    <row r="75" customFormat="false" ht="12.8" hidden="false" customHeight="false" outlineLevel="0" collapsed="false">
      <c r="A75" s="0" t="n">
        <v>122</v>
      </c>
      <c r="B75" s="160" t="n">
        <v>2785309.79637435</v>
      </c>
      <c r="C75" s="160" t="n">
        <v>1708229.48924727</v>
      </c>
      <c r="D75" s="160" t="n">
        <v>699550.079474004</v>
      </c>
      <c r="E75" s="160" t="n">
        <v>270406.737046372</v>
      </c>
      <c r="F75" s="160" t="n">
        <v>0</v>
      </c>
      <c r="G75" s="160" t="n">
        <v>7222.66604390761</v>
      </c>
      <c r="H75" s="160" t="n">
        <v>57117.549968777</v>
      </c>
      <c r="I75" s="160" t="n">
        <v>38526.2622941305</v>
      </c>
      <c r="J75" s="160" t="n">
        <v>7163.08468444137</v>
      </c>
    </row>
    <row r="76" customFormat="false" ht="12.8" hidden="false" customHeight="false" outlineLevel="0" collapsed="false">
      <c r="A76" s="0" t="n">
        <v>123</v>
      </c>
      <c r="B76" s="160" t="n">
        <v>2805820.21141213</v>
      </c>
      <c r="C76" s="160" t="n">
        <v>1752997.84016232</v>
      </c>
      <c r="D76" s="160" t="n">
        <v>689128.897848371</v>
      </c>
      <c r="E76" s="160" t="n">
        <v>266133.389896407</v>
      </c>
      <c r="F76" s="160" t="n">
        <v>0</v>
      </c>
      <c r="G76" s="160" t="n">
        <v>6683.15450309323</v>
      </c>
      <c r="H76" s="160" t="n">
        <v>64005.7996805702</v>
      </c>
      <c r="I76" s="160" t="n">
        <v>28408.0427276209</v>
      </c>
      <c r="J76" s="160" t="n">
        <v>10522.856602092</v>
      </c>
    </row>
    <row r="77" customFormat="false" ht="12.8" hidden="false" customHeight="false" outlineLevel="0" collapsed="false">
      <c r="A77" s="0" t="n">
        <v>124</v>
      </c>
      <c r="B77" s="160" t="n">
        <v>2798177.28051521</v>
      </c>
      <c r="C77" s="160" t="n">
        <v>1716628.67418841</v>
      </c>
      <c r="D77" s="160" t="n">
        <v>691035.352299233</v>
      </c>
      <c r="E77" s="160" t="n">
        <v>265718.27441325</v>
      </c>
      <c r="F77" s="160" t="n">
        <v>0</v>
      </c>
      <c r="G77" s="160" t="n">
        <v>8532.08297304142</v>
      </c>
      <c r="H77" s="160" t="n">
        <v>69224.1218835057</v>
      </c>
      <c r="I77" s="160" t="n">
        <v>34011.8377382462</v>
      </c>
      <c r="J77" s="160" t="n">
        <v>8944.76119016815</v>
      </c>
    </row>
    <row r="78" customFormat="false" ht="12.8" hidden="false" customHeight="false" outlineLevel="0" collapsed="false">
      <c r="A78" s="0" t="n">
        <v>125</v>
      </c>
      <c r="B78" s="160" t="n">
        <v>3405258.5441168</v>
      </c>
      <c r="C78" s="160" t="n">
        <v>1684054.45166102</v>
      </c>
      <c r="D78" s="160" t="n">
        <v>751922.648137277</v>
      </c>
      <c r="E78" s="160" t="n">
        <v>266422.323680092</v>
      </c>
      <c r="F78" s="160" t="n">
        <v>608101.729586054</v>
      </c>
      <c r="G78" s="160" t="n">
        <v>7048.66450576106</v>
      </c>
      <c r="H78" s="160" t="n">
        <v>56532.789993484</v>
      </c>
      <c r="I78" s="160" t="n">
        <v>39295.8633912424</v>
      </c>
      <c r="J78" s="160" t="n">
        <v>7018.41155049897</v>
      </c>
    </row>
    <row r="79" customFormat="false" ht="12.8" hidden="false" customHeight="false" outlineLevel="0" collapsed="false">
      <c r="A79" s="0" t="n">
        <v>126</v>
      </c>
      <c r="B79" s="160" t="n">
        <v>2775659.31062475</v>
      </c>
      <c r="C79" s="160" t="n">
        <v>1638751.09293935</v>
      </c>
      <c r="D79" s="160" t="n">
        <v>759642.43012221</v>
      </c>
      <c r="E79" s="160" t="n">
        <v>264492.933875773</v>
      </c>
      <c r="F79" s="160" t="n">
        <v>0</v>
      </c>
      <c r="G79" s="160" t="n">
        <v>9746.79086479904</v>
      </c>
      <c r="H79" s="160" t="n">
        <v>57280.6001369211</v>
      </c>
      <c r="I79" s="160" t="n">
        <v>27824.2223596709</v>
      </c>
      <c r="J79" s="160" t="n">
        <v>10127.5740288395</v>
      </c>
    </row>
    <row r="80" customFormat="false" ht="12.8" hidden="false" customHeight="false" outlineLevel="0" collapsed="false">
      <c r="A80" s="0" t="n">
        <v>127</v>
      </c>
      <c r="B80" s="160" t="n">
        <v>2806693.50736052</v>
      </c>
      <c r="C80" s="160" t="n">
        <v>1684663.70833294</v>
      </c>
      <c r="D80" s="160" t="n">
        <v>736638.91282712</v>
      </c>
      <c r="E80" s="160" t="n">
        <v>262341.74513347</v>
      </c>
      <c r="F80" s="160" t="n">
        <v>0</v>
      </c>
      <c r="G80" s="160" t="n">
        <v>12058.7120016645</v>
      </c>
      <c r="H80" s="160" t="n">
        <v>65857.4087077215</v>
      </c>
      <c r="I80" s="160" t="n">
        <v>29255.4646841791</v>
      </c>
      <c r="J80" s="160" t="n">
        <v>12068.1449445008</v>
      </c>
    </row>
    <row r="81" customFormat="false" ht="12.8" hidden="false" customHeight="false" outlineLevel="0" collapsed="false">
      <c r="A81" s="0" t="n">
        <v>128</v>
      </c>
      <c r="B81" s="160" t="n">
        <v>2715855.48960267</v>
      </c>
      <c r="C81" s="160" t="n">
        <v>1661030.35553905</v>
      </c>
      <c r="D81" s="160" t="n">
        <v>700406.247531392</v>
      </c>
      <c r="E81" s="160" t="n">
        <v>260979.801103586</v>
      </c>
      <c r="F81" s="160" t="n">
        <v>0</v>
      </c>
      <c r="G81" s="160" t="n">
        <v>9585.90992283753</v>
      </c>
      <c r="H81" s="160" t="n">
        <v>60225.3559104974</v>
      </c>
      <c r="I81" s="160" t="n">
        <v>22283.5958495414</v>
      </c>
      <c r="J81" s="160" t="n">
        <v>9906.65115348378</v>
      </c>
    </row>
    <row r="82" customFormat="false" ht="12.8" hidden="false" customHeight="false" outlineLevel="0" collapsed="false">
      <c r="A82" s="0" t="n">
        <v>129</v>
      </c>
      <c r="B82" s="160" t="n">
        <v>3257883.98736498</v>
      </c>
      <c r="C82" s="160" t="n">
        <v>1608800.32153773</v>
      </c>
      <c r="D82" s="160" t="n">
        <v>715080.18775375</v>
      </c>
      <c r="E82" s="160" t="n">
        <v>260789.418407264</v>
      </c>
      <c r="F82" s="160" t="n">
        <v>584188.475697976</v>
      </c>
      <c r="G82" s="160" t="n">
        <v>9709.61205391752</v>
      </c>
      <c r="H82" s="160" t="n">
        <v>40577.9552839425</v>
      </c>
      <c r="I82" s="160" t="n">
        <v>28209.0472062376</v>
      </c>
      <c r="J82" s="160" t="n">
        <v>7212.62420374106</v>
      </c>
    </row>
    <row r="83" customFormat="false" ht="12.8" hidden="false" customHeight="false" outlineLevel="0" collapsed="false">
      <c r="A83" s="0" t="n">
        <v>130</v>
      </c>
      <c r="B83" s="160" t="n">
        <v>2740122.69993922</v>
      </c>
      <c r="C83" s="160" t="n">
        <v>1582349.49237156</v>
      </c>
      <c r="D83" s="160" t="n">
        <v>793201.671384808</v>
      </c>
      <c r="E83" s="160" t="n">
        <v>261878.251641753</v>
      </c>
      <c r="F83" s="160" t="n">
        <v>0</v>
      </c>
      <c r="G83" s="160" t="n">
        <v>5413.53938153368</v>
      </c>
      <c r="H83" s="160" t="n">
        <v>64971.3243941424</v>
      </c>
      <c r="I83" s="160" t="n">
        <v>29938.1643307296</v>
      </c>
      <c r="J83" s="160" t="n">
        <v>9545.54079011446</v>
      </c>
    </row>
    <row r="84" customFormat="false" ht="12.8" hidden="false" customHeight="false" outlineLevel="0" collapsed="false">
      <c r="A84" s="0" t="n">
        <v>131</v>
      </c>
      <c r="B84" s="160" t="n">
        <v>2730273.23426882</v>
      </c>
      <c r="C84" s="160" t="n">
        <v>1602108.08321207</v>
      </c>
      <c r="D84" s="160" t="n">
        <v>758269.356084542</v>
      </c>
      <c r="E84" s="160" t="n">
        <v>264713.052184734</v>
      </c>
      <c r="F84" s="160" t="n">
        <v>0</v>
      </c>
      <c r="G84" s="160" t="n">
        <v>10655.0791839954</v>
      </c>
      <c r="H84" s="160" t="n">
        <v>65569.6822215081</v>
      </c>
      <c r="I84" s="160" t="n">
        <v>14522.2116923494</v>
      </c>
      <c r="J84" s="160" t="n">
        <v>11341.9418837274</v>
      </c>
    </row>
    <row r="85" customFormat="false" ht="12.8" hidden="false" customHeight="false" outlineLevel="0" collapsed="false">
      <c r="A85" s="0" t="n">
        <v>132</v>
      </c>
      <c r="B85" s="160" t="n">
        <v>2714280.08348839</v>
      </c>
      <c r="C85" s="160" t="n">
        <v>1572695.13161214</v>
      </c>
      <c r="D85" s="160" t="n">
        <v>766221.883469016</v>
      </c>
      <c r="E85" s="160" t="n">
        <v>263454.257190522</v>
      </c>
      <c r="F85" s="160" t="n">
        <v>0</v>
      </c>
      <c r="G85" s="160" t="n">
        <v>6087.41033461735</v>
      </c>
      <c r="H85" s="160" t="n">
        <v>77088.3783662472</v>
      </c>
      <c r="I85" s="160" t="n">
        <v>28930.9160589307</v>
      </c>
      <c r="J85" s="160" t="n">
        <v>11572.0853184262</v>
      </c>
    </row>
    <row r="86" customFormat="false" ht="12.8" hidden="false" customHeight="false" outlineLevel="0" collapsed="false">
      <c r="A86" s="0" t="n">
        <v>133</v>
      </c>
      <c r="B86" s="160" t="n">
        <v>3260819.44584883</v>
      </c>
      <c r="C86" s="160" t="n">
        <v>1574197.02483604</v>
      </c>
      <c r="D86" s="160" t="n">
        <v>728149.774111444</v>
      </c>
      <c r="E86" s="160" t="n">
        <v>260374.748524785</v>
      </c>
      <c r="F86" s="160" t="n">
        <v>590420.215729677</v>
      </c>
      <c r="G86" s="160" t="n">
        <v>9089.98026075766</v>
      </c>
      <c r="H86" s="160" t="n">
        <v>62636.2139627204</v>
      </c>
      <c r="I86" s="160" t="n">
        <v>26625.1520199038</v>
      </c>
      <c r="J86" s="160" t="n">
        <v>7163.690725901</v>
      </c>
    </row>
    <row r="87" customFormat="false" ht="12.8" hidden="false" customHeight="false" outlineLevel="0" collapsed="false">
      <c r="A87" s="0" t="n">
        <v>134</v>
      </c>
      <c r="B87" s="160" t="n">
        <v>2650374.89342124</v>
      </c>
      <c r="C87" s="160" t="n">
        <v>1586455.48625714</v>
      </c>
      <c r="D87" s="160" t="n">
        <v>683133.403119375</v>
      </c>
      <c r="E87" s="160" t="n">
        <v>260676.749340588</v>
      </c>
      <c r="F87" s="160" t="n">
        <v>0</v>
      </c>
      <c r="G87" s="160" t="n">
        <v>11713.5457567581</v>
      </c>
      <c r="H87" s="160" t="n">
        <v>70432.3846323233</v>
      </c>
      <c r="I87" s="160" t="n">
        <v>31330.0843004425</v>
      </c>
      <c r="J87" s="160" t="n">
        <v>9706.34524778977</v>
      </c>
    </row>
    <row r="88" customFormat="false" ht="12.8" hidden="false" customHeight="false" outlineLevel="0" collapsed="false">
      <c r="A88" s="0" t="n">
        <v>135</v>
      </c>
      <c r="B88" s="160" t="n">
        <v>2655755.76757642</v>
      </c>
      <c r="C88" s="160" t="n">
        <v>1590004.83214659</v>
      </c>
      <c r="D88" s="160" t="n">
        <v>694224.585298684</v>
      </c>
      <c r="E88" s="160" t="n">
        <v>262115.953687556</v>
      </c>
      <c r="F88" s="160" t="n">
        <v>0</v>
      </c>
      <c r="G88" s="160" t="n">
        <v>8816.05989825329</v>
      </c>
      <c r="H88" s="160" t="n">
        <v>71404.8434687356</v>
      </c>
      <c r="I88" s="160" t="n">
        <v>20175.8061904948</v>
      </c>
      <c r="J88" s="160" t="n">
        <v>9983.90893117106</v>
      </c>
    </row>
    <row r="89" customFormat="false" ht="12.8" hidden="false" customHeight="false" outlineLevel="0" collapsed="false">
      <c r="A89" s="0" t="n">
        <v>136</v>
      </c>
      <c r="B89" s="160" t="n">
        <v>2700225.31326347</v>
      </c>
      <c r="C89" s="160" t="n">
        <v>1614331.41417361</v>
      </c>
      <c r="D89" s="160" t="n">
        <v>731191.21955735</v>
      </c>
      <c r="E89" s="160" t="n">
        <v>260777.081555787</v>
      </c>
      <c r="F89" s="160" t="n">
        <v>0</v>
      </c>
      <c r="G89" s="160" t="n">
        <v>7553.1582386184</v>
      </c>
      <c r="H89" s="160" t="n">
        <v>54057.5344313262</v>
      </c>
      <c r="I89" s="160" t="n">
        <v>35977.8783585025</v>
      </c>
      <c r="J89" s="160" t="n">
        <v>6593.11118902302</v>
      </c>
    </row>
    <row r="90" customFormat="false" ht="12.8" hidden="false" customHeight="false" outlineLevel="0" collapsed="false">
      <c r="A90" s="0" t="n">
        <v>137</v>
      </c>
      <c r="B90" s="160" t="n">
        <v>3236974.39152779</v>
      </c>
      <c r="C90" s="160" t="n">
        <v>1578002.58540641</v>
      </c>
      <c r="D90" s="160" t="n">
        <v>722174.631081881</v>
      </c>
      <c r="E90" s="160" t="n">
        <v>260799.292320616</v>
      </c>
      <c r="F90" s="160" t="n">
        <v>590171.88859934</v>
      </c>
      <c r="G90" s="160" t="n">
        <v>8459.18880690994</v>
      </c>
      <c r="H90" s="160" t="n">
        <v>57362.640423944</v>
      </c>
      <c r="I90" s="160" t="n">
        <v>27774.0679087372</v>
      </c>
      <c r="J90" s="160" t="n">
        <v>7335.46885589955</v>
      </c>
    </row>
    <row r="91" customFormat="false" ht="12.8" hidden="false" customHeight="false" outlineLevel="0" collapsed="false">
      <c r="A91" s="0" t="n">
        <v>138</v>
      </c>
      <c r="B91" s="160" t="n">
        <v>2692115.8776121</v>
      </c>
      <c r="C91" s="160" t="n">
        <v>1585831.80386803</v>
      </c>
      <c r="D91" s="160" t="n">
        <v>739340.871410818</v>
      </c>
      <c r="E91" s="160" t="n">
        <v>262350.749974656</v>
      </c>
      <c r="F91" s="160" t="n">
        <v>0</v>
      </c>
      <c r="G91" s="160" t="n">
        <v>7292.07840540945</v>
      </c>
      <c r="H91" s="160" t="n">
        <v>65795.5973329108</v>
      </c>
      <c r="I91" s="160" t="n">
        <v>25147.2083889452</v>
      </c>
      <c r="J91" s="160" t="n">
        <v>8400.36491696256</v>
      </c>
    </row>
    <row r="92" customFormat="false" ht="12.8" hidden="false" customHeight="false" outlineLevel="0" collapsed="false">
      <c r="A92" s="0" t="n">
        <v>139</v>
      </c>
      <c r="B92" s="160" t="n">
        <v>2730548.18586804</v>
      </c>
      <c r="C92" s="160" t="n">
        <v>1584904.25859019</v>
      </c>
      <c r="D92" s="160" t="n">
        <v>765409.242786221</v>
      </c>
      <c r="E92" s="160" t="n">
        <v>259530.986141915</v>
      </c>
      <c r="F92" s="160" t="n">
        <v>0</v>
      </c>
      <c r="G92" s="160" t="n">
        <v>9104.38052026757</v>
      </c>
      <c r="H92" s="160" t="n">
        <v>64294.7524523141</v>
      </c>
      <c r="I92" s="160" t="n">
        <v>34095.497230083</v>
      </c>
      <c r="J92" s="160" t="n">
        <v>11259.6659001088</v>
      </c>
    </row>
    <row r="93" customFormat="false" ht="12.8" hidden="false" customHeight="false" outlineLevel="0" collapsed="false">
      <c r="A93" s="0" t="n">
        <v>140</v>
      </c>
      <c r="B93" s="160" t="n">
        <v>2665917.81240173</v>
      </c>
      <c r="C93" s="160" t="n">
        <v>1602831.45555081</v>
      </c>
      <c r="D93" s="160" t="n">
        <v>693463.010932217</v>
      </c>
      <c r="E93" s="160" t="n">
        <v>258528.805399411</v>
      </c>
      <c r="F93" s="160" t="n">
        <v>0</v>
      </c>
      <c r="G93" s="160" t="n">
        <v>8678.09283082095</v>
      </c>
      <c r="H93" s="160" t="n">
        <v>59300.9370596351</v>
      </c>
      <c r="I93" s="160" t="n">
        <v>38997.0222082866</v>
      </c>
      <c r="J93" s="160" t="n">
        <v>9320.22745799838</v>
      </c>
    </row>
    <row r="94" customFormat="false" ht="12.8" hidden="false" customHeight="false" outlineLevel="0" collapsed="false">
      <c r="A94" s="0" t="n">
        <v>141</v>
      </c>
      <c r="B94" s="160" t="n">
        <v>3282172.67117861</v>
      </c>
      <c r="C94" s="160" t="n">
        <v>1676019.38832719</v>
      </c>
      <c r="D94" s="160" t="n">
        <v>646848.093358912</v>
      </c>
      <c r="E94" s="160" t="n">
        <v>257838.210442782</v>
      </c>
      <c r="F94" s="160" t="n">
        <v>600646.858459077</v>
      </c>
      <c r="G94" s="160" t="n">
        <v>11268.250698156</v>
      </c>
      <c r="H94" s="160" t="n">
        <v>56188.0572711341</v>
      </c>
      <c r="I94" s="160" t="n">
        <v>25372.8549835054</v>
      </c>
      <c r="J94" s="160" t="n">
        <v>9867.45805876005</v>
      </c>
    </row>
    <row r="95" customFormat="false" ht="12.8" hidden="false" customHeight="false" outlineLevel="0" collapsed="false">
      <c r="A95" s="0" t="n">
        <v>142</v>
      </c>
      <c r="B95" s="160" t="n">
        <v>2615105.82504154</v>
      </c>
      <c r="C95" s="160" t="n">
        <v>1609262.60732966</v>
      </c>
      <c r="D95" s="160" t="n">
        <v>642690.985414502</v>
      </c>
      <c r="E95" s="160" t="n">
        <v>256258.681126503</v>
      </c>
      <c r="F95" s="160" t="n">
        <v>0</v>
      </c>
      <c r="G95" s="160" t="n">
        <v>6614.37272130599</v>
      </c>
      <c r="H95" s="160" t="n">
        <v>60413.4931778819</v>
      </c>
      <c r="I95" s="160" t="n">
        <v>34210.7544032956</v>
      </c>
      <c r="J95" s="160" t="n">
        <v>9691.65262873631</v>
      </c>
    </row>
    <row r="96" customFormat="false" ht="12.8" hidden="false" customHeight="false" outlineLevel="0" collapsed="false">
      <c r="A96" s="0" t="n">
        <v>143</v>
      </c>
      <c r="B96" s="160" t="n">
        <v>2705350.91492279</v>
      </c>
      <c r="C96" s="160" t="n">
        <v>1616233.72661083</v>
      </c>
      <c r="D96" s="160" t="n">
        <v>698588.556585986</v>
      </c>
      <c r="E96" s="160" t="n">
        <v>257674.409591344</v>
      </c>
      <c r="F96" s="160" t="n">
        <v>0</v>
      </c>
      <c r="G96" s="160" t="n">
        <v>7941.98097176905</v>
      </c>
      <c r="H96" s="160" t="n">
        <v>75765.416677609</v>
      </c>
      <c r="I96" s="160" t="n">
        <v>33421.5716450293</v>
      </c>
      <c r="J96" s="160" t="n">
        <v>11877.8659383274</v>
      </c>
    </row>
    <row r="97" customFormat="false" ht="12.8" hidden="false" customHeight="false" outlineLevel="0" collapsed="false">
      <c r="A97" s="0" t="n">
        <v>144</v>
      </c>
      <c r="B97" s="160" t="n">
        <v>2672681.8595865</v>
      </c>
      <c r="C97" s="160" t="n">
        <v>1585631.52089831</v>
      </c>
      <c r="D97" s="160" t="n">
        <v>713924.46603673</v>
      </c>
      <c r="E97" s="160" t="n">
        <v>256934.515541817</v>
      </c>
      <c r="F97" s="160" t="n">
        <v>0</v>
      </c>
      <c r="G97" s="160" t="n">
        <v>10887.7628455117</v>
      </c>
      <c r="H97" s="160" t="n">
        <v>48928.6300735636</v>
      </c>
      <c r="I97" s="160" t="n">
        <v>40071.001681312</v>
      </c>
      <c r="J97" s="160" t="n">
        <v>9848.02981482114</v>
      </c>
    </row>
    <row r="98" customFormat="false" ht="12.8" hidden="false" customHeight="false" outlineLevel="0" collapsed="false">
      <c r="A98" s="0" t="n">
        <v>145</v>
      </c>
      <c r="B98" s="160" t="n">
        <v>3300104.37240089</v>
      </c>
      <c r="C98" s="160" t="n">
        <v>1654212.58267851</v>
      </c>
      <c r="D98" s="160" t="n">
        <v>676221.504479665</v>
      </c>
      <c r="E98" s="160" t="n">
        <v>256719.502154558</v>
      </c>
      <c r="F98" s="160" t="n">
        <v>595304.391332785</v>
      </c>
      <c r="G98" s="160" t="n">
        <v>5629.87936564816</v>
      </c>
      <c r="H98" s="160" t="n">
        <v>54966.7955732074</v>
      </c>
      <c r="I98" s="160" t="n">
        <v>36860.5333166054</v>
      </c>
      <c r="J98" s="160" t="n">
        <v>8706.90913807171</v>
      </c>
    </row>
    <row r="99" customFormat="false" ht="12.8" hidden="false" customHeight="false" outlineLevel="0" collapsed="false">
      <c r="A99" s="0" t="n">
        <v>146</v>
      </c>
      <c r="B99" s="160" t="n">
        <v>2668290.87611487</v>
      </c>
      <c r="C99" s="160" t="n">
        <v>1599387.77470729</v>
      </c>
      <c r="D99" s="160" t="n">
        <v>701899.683613903</v>
      </c>
      <c r="E99" s="160" t="n">
        <v>257553.114164695</v>
      </c>
      <c r="F99" s="160" t="n">
        <v>0</v>
      </c>
      <c r="G99" s="160" t="n">
        <v>8898.4413828663</v>
      </c>
      <c r="H99" s="160" t="n">
        <v>64601.0417216215</v>
      </c>
      <c r="I99" s="160" t="n">
        <v>33484.0092131984</v>
      </c>
      <c r="J99" s="160" t="n">
        <v>9095.61645473962</v>
      </c>
    </row>
    <row r="100" customFormat="false" ht="12.8" hidden="false" customHeight="false" outlineLevel="0" collapsed="false">
      <c r="A100" s="0" t="n">
        <v>147</v>
      </c>
      <c r="B100" s="160" t="n">
        <v>2679364.09894351</v>
      </c>
      <c r="C100" s="160" t="n">
        <v>1595001.36596158</v>
      </c>
      <c r="D100" s="160" t="n">
        <v>697136.171201963</v>
      </c>
      <c r="E100" s="160" t="n">
        <v>257978.909384513</v>
      </c>
      <c r="F100" s="160" t="n">
        <v>0</v>
      </c>
      <c r="G100" s="160" t="n">
        <v>10107.835157714</v>
      </c>
      <c r="H100" s="160" t="n">
        <v>80207.3847574316</v>
      </c>
      <c r="I100" s="160" t="n">
        <v>26249.9279121146</v>
      </c>
      <c r="J100" s="160" t="n">
        <v>11683.9942354383</v>
      </c>
    </row>
    <row r="101" customFormat="false" ht="12.8" hidden="false" customHeight="false" outlineLevel="0" collapsed="false">
      <c r="A101" s="0" t="n">
        <v>148</v>
      </c>
      <c r="B101" s="160" t="n">
        <v>2648716.19863369</v>
      </c>
      <c r="C101" s="160" t="n">
        <v>1647851.57975041</v>
      </c>
      <c r="D101" s="160" t="n">
        <v>639324.045695191</v>
      </c>
      <c r="E101" s="160" t="n">
        <v>259927.628970676</v>
      </c>
      <c r="F101" s="160" t="n">
        <v>0</v>
      </c>
      <c r="G101" s="160" t="n">
        <v>11283.3894983719</v>
      </c>
      <c r="H101" s="160" t="n">
        <v>59649.5643099798</v>
      </c>
      <c r="I101" s="160" t="n">
        <v>27316.5156199626</v>
      </c>
      <c r="J101" s="160" t="n">
        <v>8589.92393102529</v>
      </c>
    </row>
    <row r="102" customFormat="false" ht="12.8" hidden="false" customHeight="false" outlineLevel="0" collapsed="false">
      <c r="A102" s="0" t="n">
        <v>149</v>
      </c>
      <c r="B102" s="160" t="n">
        <v>3255265.98577721</v>
      </c>
      <c r="C102" s="160" t="n">
        <v>1647307.04406267</v>
      </c>
      <c r="D102" s="160" t="n">
        <v>643039.76635921</v>
      </c>
      <c r="E102" s="160" t="n">
        <v>255808.65513577</v>
      </c>
      <c r="F102" s="160" t="n">
        <v>590365.618869653</v>
      </c>
      <c r="G102" s="160" t="n">
        <v>8448.68132175684</v>
      </c>
      <c r="H102" s="160" t="n">
        <v>64582.836478251</v>
      </c>
      <c r="I102" s="160" t="n">
        <v>20636.0480847417</v>
      </c>
      <c r="J102" s="160" t="n">
        <v>9100.82655186008</v>
      </c>
    </row>
    <row r="103" customFormat="false" ht="12.8" hidden="false" customHeight="false" outlineLevel="0" collapsed="false">
      <c r="A103" s="0" t="n">
        <v>150</v>
      </c>
      <c r="B103" s="160" t="n">
        <v>2651552.00495947</v>
      </c>
      <c r="C103" s="160" t="n">
        <v>1667658.09750419</v>
      </c>
      <c r="D103" s="160" t="n">
        <v>624924.077285142</v>
      </c>
      <c r="E103" s="160" t="n">
        <v>256347.080697622</v>
      </c>
      <c r="F103" s="160" t="n">
        <v>0</v>
      </c>
      <c r="G103" s="160" t="n">
        <v>7812.38326916493</v>
      </c>
      <c r="H103" s="160" t="n">
        <v>66213.3681375468</v>
      </c>
      <c r="I103" s="160" t="n">
        <v>21124.760355165</v>
      </c>
      <c r="J103" s="160" t="n">
        <v>10815.5733330008</v>
      </c>
    </row>
    <row r="104" customFormat="false" ht="12.8" hidden="false" customHeight="false" outlineLevel="0" collapsed="false">
      <c r="A104" s="0" t="n">
        <v>151</v>
      </c>
      <c r="B104" s="160" t="n">
        <v>2637994.87935673</v>
      </c>
      <c r="C104" s="160" t="n">
        <v>1668360.33895801</v>
      </c>
      <c r="D104" s="160" t="n">
        <v>599179.35890203</v>
      </c>
      <c r="E104" s="160" t="n">
        <v>255092.838395489</v>
      </c>
      <c r="F104" s="160" t="n">
        <v>0</v>
      </c>
      <c r="G104" s="160" t="n">
        <v>8030.88368488597</v>
      </c>
      <c r="H104" s="160" t="n">
        <v>59607.7326265587</v>
      </c>
      <c r="I104" s="160" t="n">
        <v>31847.9567181433</v>
      </c>
      <c r="J104" s="160" t="n">
        <v>10717.2631559494</v>
      </c>
    </row>
    <row r="105" customFormat="false" ht="12.8" hidden="false" customHeight="false" outlineLevel="0" collapsed="false">
      <c r="A105" s="0" t="n">
        <v>152</v>
      </c>
      <c r="B105" s="160" t="n">
        <v>2685696.50242162</v>
      </c>
      <c r="C105" s="160" t="n">
        <v>1697344.12870237</v>
      </c>
      <c r="D105" s="160" t="n">
        <v>617951.689021965</v>
      </c>
      <c r="E105" s="160" t="n">
        <v>258498.647283465</v>
      </c>
      <c r="F105" s="160" t="n">
        <v>0</v>
      </c>
      <c r="G105" s="160" t="n">
        <v>9011.89558566933</v>
      </c>
      <c r="H105" s="160" t="n">
        <v>64387.8065586624</v>
      </c>
      <c r="I105" s="160" t="n">
        <v>23152.7278344535</v>
      </c>
      <c r="J105" s="160" t="n">
        <v>10930.7024218058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3669626.15930423</v>
      </c>
      <c r="C15" s="0" t="n">
        <v>1953926.88291348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3308086.85509072</v>
      </c>
      <c r="C16" s="0" t="n">
        <v>1717666.98992696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3051570.09390394</v>
      </c>
      <c r="C17" s="0" t="n">
        <v>1602713.66813843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3574954.55984433</v>
      </c>
      <c r="C18" s="0" t="n">
        <v>1571417.01329999</v>
      </c>
      <c r="D18" s="0" t="n">
        <v>977666.919639144</v>
      </c>
      <c r="E18" s="0" t="n">
        <v>280880.070239512</v>
      </c>
      <c r="F18" s="0" t="n">
        <v>636060.860715847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3241818.8586918</v>
      </c>
      <c r="C19" s="0" t="n">
        <v>1537943.47660494</v>
      </c>
      <c r="D19" s="0" t="n">
        <v>1309355.5676</v>
      </c>
      <c r="E19" s="0" t="n">
        <v>286639.62866576</v>
      </c>
      <c r="F19" s="0" t="n">
        <v>0</v>
      </c>
      <c r="G19" s="0" t="n">
        <v>7115.67923992691</v>
      </c>
      <c r="H19" s="0" t="n">
        <v>59642.3841547798</v>
      </c>
      <c r="I19" s="0" t="n">
        <v>33171.0192118789</v>
      </c>
      <c r="J19" s="0" t="n">
        <v>7989.10079569822</v>
      </c>
    </row>
    <row r="20" customFormat="false" ht="12.8" hidden="false" customHeight="false" outlineLevel="0" collapsed="false">
      <c r="A20" s="0" t="n">
        <v>67</v>
      </c>
      <c r="B20" s="0" t="n">
        <v>3172063.40197005</v>
      </c>
      <c r="C20" s="0" t="n">
        <v>1559237.18669482</v>
      </c>
      <c r="D20" s="0" t="n">
        <v>1215158.85636</v>
      </c>
      <c r="E20" s="0" t="n">
        <v>292482.435580968</v>
      </c>
      <c r="F20" s="0" t="n">
        <v>0</v>
      </c>
      <c r="G20" s="0" t="n">
        <v>9776.7028962687</v>
      </c>
      <c r="H20" s="0" t="n">
        <v>47830.4632495755</v>
      </c>
      <c r="I20" s="0" t="n">
        <v>41550.7725055455</v>
      </c>
      <c r="J20" s="0" t="n">
        <v>6813.89568849297</v>
      </c>
    </row>
    <row r="21" customFormat="false" ht="12.8" hidden="false" customHeight="false" outlineLevel="0" collapsed="false">
      <c r="A21" s="0" t="n">
        <v>68</v>
      </c>
      <c r="B21" s="0" t="n">
        <v>3286109.96589504</v>
      </c>
      <c r="C21" s="0" t="n">
        <v>1586646.81004947</v>
      </c>
      <c r="D21" s="0" t="n">
        <v>1318921.70778</v>
      </c>
      <c r="E21" s="0" t="n">
        <v>287586.393257485</v>
      </c>
      <c r="F21" s="0" t="n">
        <v>0</v>
      </c>
      <c r="G21" s="0" t="n">
        <v>4487.77288938125</v>
      </c>
      <c r="H21" s="0" t="n">
        <v>50445.4341277162</v>
      </c>
      <c r="I21" s="0" t="n">
        <v>30789.0045553741</v>
      </c>
      <c r="J21" s="0" t="n">
        <v>7391.85175351364</v>
      </c>
    </row>
    <row r="22" customFormat="false" ht="12.8" hidden="false" customHeight="false" outlineLevel="0" collapsed="false">
      <c r="A22" s="0" t="n">
        <v>69</v>
      </c>
      <c r="B22" s="0" t="n">
        <v>3500415.29003283</v>
      </c>
      <c r="C22" s="0" t="n">
        <v>1503672.19043449</v>
      </c>
      <c r="D22" s="0" t="n">
        <v>990191.197574682</v>
      </c>
      <c r="E22" s="0" t="n">
        <v>284658.45197082</v>
      </c>
      <c r="F22" s="0" t="n">
        <v>630004.757610279</v>
      </c>
      <c r="G22" s="0" t="n">
        <v>5054.01022732985</v>
      </c>
      <c r="H22" s="0" t="n">
        <v>52979.0286802687</v>
      </c>
      <c r="I22" s="0" t="n">
        <v>28039.4282049463</v>
      </c>
      <c r="J22" s="0" t="n">
        <v>5803.97397397151</v>
      </c>
    </row>
    <row r="23" customFormat="false" ht="12.8" hidden="false" customHeight="false" outlineLevel="0" collapsed="false">
      <c r="A23" s="0" t="n">
        <v>70</v>
      </c>
      <c r="B23" s="0" t="n">
        <v>2866544.07564487</v>
      </c>
      <c r="C23" s="0" t="n">
        <v>1638234.29237959</v>
      </c>
      <c r="D23" s="0" t="n">
        <v>852964.920268733</v>
      </c>
      <c r="E23" s="0" t="n">
        <v>287193.50352767</v>
      </c>
      <c r="F23" s="0" t="n">
        <v>0</v>
      </c>
      <c r="G23" s="0" t="n">
        <v>5495.51234723228</v>
      </c>
      <c r="H23" s="0" t="n">
        <v>47259.1993887884</v>
      </c>
      <c r="I23" s="0" t="n">
        <v>28821.5258487481</v>
      </c>
      <c r="J23" s="0" t="n">
        <v>6614.07889430093</v>
      </c>
    </row>
    <row r="24" customFormat="false" ht="12.8" hidden="false" customHeight="false" outlineLevel="0" collapsed="false">
      <c r="A24" s="0" t="n">
        <v>71</v>
      </c>
      <c r="B24" s="0" t="n">
        <v>3184931.2139136</v>
      </c>
      <c r="C24" s="0" t="n">
        <v>1857825.66779023</v>
      </c>
      <c r="D24" s="0" t="n">
        <v>905733.324925641</v>
      </c>
      <c r="E24" s="0" t="n">
        <v>305377.492089459</v>
      </c>
      <c r="F24" s="0" t="n">
        <v>0</v>
      </c>
      <c r="G24" s="0" t="n">
        <v>6570.27781632536</v>
      </c>
      <c r="H24" s="0" t="n">
        <v>60136.2920482813</v>
      </c>
      <c r="I24" s="0" t="n">
        <v>41741.0310189835</v>
      </c>
      <c r="J24" s="0" t="n">
        <v>7478.96518996965</v>
      </c>
    </row>
    <row r="25" customFormat="false" ht="12.8" hidden="false" customHeight="false" outlineLevel="0" collapsed="false">
      <c r="A25" s="0" t="n">
        <v>72</v>
      </c>
      <c r="B25" s="0" t="n">
        <v>3242879.28711594</v>
      </c>
      <c r="C25" s="0" t="n">
        <v>1934428.1199181</v>
      </c>
      <c r="D25" s="0" t="n">
        <v>900087.329307711</v>
      </c>
      <c r="E25" s="0" t="n">
        <v>305380.325492413</v>
      </c>
      <c r="F25" s="0" t="n">
        <v>0</v>
      </c>
      <c r="G25" s="0" t="n">
        <v>8054.05650675909</v>
      </c>
      <c r="H25" s="0" t="n">
        <v>66099.3159692858</v>
      </c>
      <c r="I25" s="0" t="n">
        <v>19813.2886640635</v>
      </c>
      <c r="J25" s="0" t="n">
        <v>8948.18658114674</v>
      </c>
    </row>
    <row r="26" customFormat="false" ht="12.8" hidden="false" customHeight="false" outlineLevel="0" collapsed="false">
      <c r="A26" s="0" t="n">
        <v>73</v>
      </c>
      <c r="B26" s="0" t="n">
        <v>3687857.48360202</v>
      </c>
      <c r="C26" s="0" t="n">
        <v>1707359.50950159</v>
      </c>
      <c r="D26" s="0" t="n">
        <v>924860.337574122</v>
      </c>
      <c r="E26" s="0" t="n">
        <v>293052.198968204</v>
      </c>
      <c r="F26" s="0" t="n">
        <v>663843.745247092</v>
      </c>
      <c r="G26" s="0" t="n">
        <v>4331.41034705249</v>
      </c>
      <c r="H26" s="0" t="n">
        <v>57497.5875491381</v>
      </c>
      <c r="I26" s="0" t="n">
        <v>29638.0489874434</v>
      </c>
      <c r="J26" s="0" t="n">
        <v>7506.64715403283</v>
      </c>
    </row>
    <row r="27" customFormat="false" ht="12.8" hidden="false" customHeight="false" outlineLevel="0" collapsed="false">
      <c r="A27" s="0" t="n">
        <v>74</v>
      </c>
      <c r="B27" s="0" t="n">
        <v>2979467.29260037</v>
      </c>
      <c r="C27" s="0" t="n">
        <v>1685229.81567946</v>
      </c>
      <c r="D27" s="0" t="n">
        <v>892465.911121706</v>
      </c>
      <c r="E27" s="0" t="n">
        <v>285321.8615134</v>
      </c>
      <c r="F27" s="0" t="n">
        <v>0</v>
      </c>
      <c r="G27" s="0" t="n">
        <v>7005.37959527327</v>
      </c>
      <c r="H27" s="0" t="n">
        <v>56115.5936997451</v>
      </c>
      <c r="I27" s="0" t="n">
        <v>44758.0748371297</v>
      </c>
      <c r="J27" s="0" t="n">
        <v>8504.09744527533</v>
      </c>
    </row>
    <row r="28" customFormat="false" ht="12.8" hidden="false" customHeight="false" outlineLevel="0" collapsed="false">
      <c r="A28" s="0" t="n">
        <v>75</v>
      </c>
      <c r="B28" s="0" t="n">
        <v>3021705.24213647</v>
      </c>
      <c r="C28" s="0" t="n">
        <v>1679104.35903103</v>
      </c>
      <c r="D28" s="0" t="n">
        <v>942811.068787906</v>
      </c>
      <c r="E28" s="0" t="n">
        <v>287773.977721142</v>
      </c>
      <c r="F28" s="0" t="n">
        <v>0</v>
      </c>
      <c r="G28" s="0" t="n">
        <v>6679.14965301283</v>
      </c>
      <c r="H28" s="0" t="n">
        <v>63552.5284302314</v>
      </c>
      <c r="I28" s="0" t="n">
        <v>32749.0196901057</v>
      </c>
      <c r="J28" s="0" t="n">
        <v>8967.33340568463</v>
      </c>
    </row>
    <row r="29" customFormat="false" ht="12.8" hidden="false" customHeight="false" outlineLevel="0" collapsed="false">
      <c r="A29" s="0" t="n">
        <v>76</v>
      </c>
      <c r="B29" s="0" t="n">
        <v>3024305.42461091</v>
      </c>
      <c r="C29" s="0" t="n">
        <v>1698302.18723357</v>
      </c>
      <c r="D29" s="0" t="n">
        <v>906638.953503998</v>
      </c>
      <c r="E29" s="0" t="n">
        <v>294254.345273761</v>
      </c>
      <c r="F29" s="0" t="n">
        <v>0</v>
      </c>
      <c r="G29" s="0" t="n">
        <v>9901.37717682939</v>
      </c>
      <c r="H29" s="0" t="n">
        <v>65939.7074107189</v>
      </c>
      <c r="I29" s="0" t="n">
        <v>39469.4039776777</v>
      </c>
      <c r="J29" s="0" t="n">
        <v>9730.57287817136</v>
      </c>
    </row>
    <row r="30" customFormat="false" ht="12.8" hidden="false" customHeight="false" outlineLevel="0" collapsed="false">
      <c r="A30" s="0" t="n">
        <v>77</v>
      </c>
      <c r="B30" s="0" t="n">
        <v>3683695.10382843</v>
      </c>
      <c r="C30" s="0" t="n">
        <v>1656120.00844961</v>
      </c>
      <c r="D30" s="0" t="n">
        <v>950889.946979878</v>
      </c>
      <c r="E30" s="0" t="n">
        <v>294970.561831181</v>
      </c>
      <c r="F30" s="0" t="n">
        <v>664129.221097669</v>
      </c>
      <c r="G30" s="0" t="n">
        <v>6550.01844736545</v>
      </c>
      <c r="H30" s="0" t="n">
        <v>55478.2384629785</v>
      </c>
      <c r="I30" s="0" t="n">
        <v>46695.0882995768</v>
      </c>
      <c r="J30" s="0" t="n">
        <v>8832.96819591719</v>
      </c>
    </row>
    <row r="31" customFormat="false" ht="12.8" hidden="false" customHeight="false" outlineLevel="0" collapsed="false">
      <c r="A31" s="0" t="n">
        <v>78</v>
      </c>
      <c r="B31" s="0" t="n">
        <v>3069857.48672523</v>
      </c>
      <c r="C31" s="0" t="n">
        <v>1640870.82580203</v>
      </c>
      <c r="D31" s="0" t="n">
        <v>1010007.07426752</v>
      </c>
      <c r="E31" s="0" t="n">
        <v>299156.459737956</v>
      </c>
      <c r="F31" s="0" t="n">
        <v>0</v>
      </c>
      <c r="G31" s="0" t="n">
        <v>10625.2946225667</v>
      </c>
      <c r="H31" s="0" t="n">
        <v>61955.8237761392</v>
      </c>
      <c r="I31" s="0" t="n">
        <v>37812.3411875543</v>
      </c>
      <c r="J31" s="0" t="n">
        <v>9472.15810732758</v>
      </c>
    </row>
    <row r="32" customFormat="false" ht="12.8" hidden="false" customHeight="false" outlineLevel="0" collapsed="false">
      <c r="A32" s="0" t="n">
        <v>79</v>
      </c>
      <c r="B32" s="0" t="n">
        <v>3067303.84413985</v>
      </c>
      <c r="C32" s="0" t="n">
        <v>1679515.59836259</v>
      </c>
      <c r="D32" s="0" t="n">
        <v>960692.495840068</v>
      </c>
      <c r="E32" s="0" t="n">
        <v>300767.190996232</v>
      </c>
      <c r="F32" s="0" t="n">
        <v>0</v>
      </c>
      <c r="G32" s="0" t="n">
        <v>5059.10598961163</v>
      </c>
      <c r="H32" s="0" t="n">
        <v>65840.975679563</v>
      </c>
      <c r="I32" s="0" t="n">
        <v>46870.827891685</v>
      </c>
      <c r="J32" s="0" t="n">
        <v>8486.10213866573</v>
      </c>
    </row>
    <row r="33" customFormat="false" ht="12.8" hidden="false" customHeight="false" outlineLevel="0" collapsed="false">
      <c r="A33" s="0" t="n">
        <v>80</v>
      </c>
      <c r="B33" s="0" t="n">
        <v>3085238.54411227</v>
      </c>
      <c r="C33" s="0" t="n">
        <v>1739808.80807515</v>
      </c>
      <c r="D33" s="0" t="n">
        <v>931779.088823393</v>
      </c>
      <c r="E33" s="0" t="n">
        <v>303378.159323222</v>
      </c>
      <c r="F33" s="0" t="n">
        <v>0</v>
      </c>
      <c r="G33" s="0" t="n">
        <v>9650.93801865359</v>
      </c>
      <c r="H33" s="0" t="n">
        <v>58793.4867766233</v>
      </c>
      <c r="I33" s="0" t="n">
        <v>32983.0558436321</v>
      </c>
      <c r="J33" s="0" t="n">
        <v>8772.95115087954</v>
      </c>
    </row>
    <row r="34" customFormat="false" ht="12.8" hidden="false" customHeight="false" outlineLevel="0" collapsed="false">
      <c r="A34" s="0" t="n">
        <v>81</v>
      </c>
      <c r="B34" s="0" t="n">
        <v>3718545.23308339</v>
      </c>
      <c r="C34" s="0" t="n">
        <v>1757109.39000038</v>
      </c>
      <c r="D34" s="0" t="n">
        <v>882127.234660085</v>
      </c>
      <c r="E34" s="0" t="n">
        <v>306969.277706716</v>
      </c>
      <c r="F34" s="0" t="n">
        <v>672881.140275804</v>
      </c>
      <c r="G34" s="0" t="n">
        <v>8672.26003799655</v>
      </c>
      <c r="H34" s="0" t="n">
        <v>57500.0547164359</v>
      </c>
      <c r="I34" s="0" t="n">
        <v>25269.9714078418</v>
      </c>
      <c r="J34" s="0" t="n">
        <v>8117.8663363341</v>
      </c>
    </row>
    <row r="35" customFormat="false" ht="12.8" hidden="false" customHeight="false" outlineLevel="0" collapsed="false">
      <c r="A35" s="0" t="n">
        <v>82</v>
      </c>
      <c r="B35" s="0" t="n">
        <v>3089733.37178268</v>
      </c>
      <c r="C35" s="0" t="n">
        <v>1717584.88310782</v>
      </c>
      <c r="D35" s="0" t="n">
        <v>933607.214433623</v>
      </c>
      <c r="E35" s="0" t="n">
        <v>307799.246270555</v>
      </c>
      <c r="F35" s="0" t="n">
        <v>0</v>
      </c>
      <c r="G35" s="0" t="n">
        <v>8713.23043201604</v>
      </c>
      <c r="H35" s="0" t="n">
        <v>82360.1835907561</v>
      </c>
      <c r="I35" s="0" t="n">
        <v>28441.6792087301</v>
      </c>
      <c r="J35" s="0" t="n">
        <v>11110.577474898</v>
      </c>
    </row>
    <row r="36" customFormat="false" ht="12.8" hidden="false" customHeight="false" outlineLevel="0" collapsed="false">
      <c r="A36" s="0" t="n">
        <v>83</v>
      </c>
      <c r="B36" s="0" t="n">
        <v>3056402.08052919</v>
      </c>
      <c r="C36" s="0" t="n">
        <v>1745825.76944868</v>
      </c>
      <c r="D36" s="0" t="n">
        <v>874288.470468176</v>
      </c>
      <c r="E36" s="0" t="n">
        <v>304694.426311978</v>
      </c>
      <c r="F36" s="0" t="n">
        <v>0</v>
      </c>
      <c r="G36" s="0" t="n">
        <v>6790.17172714268</v>
      </c>
      <c r="H36" s="0" t="n">
        <v>71570.9616969169</v>
      </c>
      <c r="I36" s="0" t="n">
        <v>42472.6031277625</v>
      </c>
      <c r="J36" s="0" t="n">
        <v>10965.3981113353</v>
      </c>
    </row>
    <row r="37" customFormat="false" ht="12.8" hidden="false" customHeight="false" outlineLevel="0" collapsed="false">
      <c r="A37" s="0" t="n">
        <v>84</v>
      </c>
      <c r="B37" s="0" t="n">
        <v>3061310.36890173</v>
      </c>
      <c r="C37" s="0" t="n">
        <v>1793446.76005349</v>
      </c>
      <c r="D37" s="0" t="n">
        <v>855005.278445166</v>
      </c>
      <c r="E37" s="0" t="n">
        <v>307658.724693229</v>
      </c>
      <c r="F37" s="0" t="n">
        <v>0</v>
      </c>
      <c r="G37" s="0" t="n">
        <v>9025.9254786073</v>
      </c>
      <c r="H37" s="0" t="n">
        <v>54278.2757290089</v>
      </c>
      <c r="I37" s="0" t="n">
        <v>34240.7848093762</v>
      </c>
      <c r="J37" s="0" t="n">
        <v>7860.95918230646</v>
      </c>
    </row>
    <row r="38" customFormat="false" ht="12.8" hidden="false" customHeight="false" outlineLevel="0" collapsed="false">
      <c r="A38" s="0" t="n">
        <v>85</v>
      </c>
      <c r="B38" s="0" t="n">
        <v>3715940.44953052</v>
      </c>
      <c r="C38" s="0" t="n">
        <v>1737824.85272864</v>
      </c>
      <c r="D38" s="0" t="n">
        <v>890288.116732081</v>
      </c>
      <c r="E38" s="0" t="n">
        <v>305379.885983003</v>
      </c>
      <c r="F38" s="0" t="n">
        <v>667031.513728809</v>
      </c>
      <c r="G38" s="0" t="n">
        <v>8614.1094036701</v>
      </c>
      <c r="H38" s="0" t="n">
        <v>67740.5549230379</v>
      </c>
      <c r="I38" s="0" t="n">
        <v>30139.9790726092</v>
      </c>
      <c r="J38" s="0" t="n">
        <v>8771.37544518085</v>
      </c>
    </row>
    <row r="39" customFormat="false" ht="12.8" hidden="false" customHeight="false" outlineLevel="0" collapsed="false">
      <c r="A39" s="0" t="n">
        <v>86</v>
      </c>
      <c r="B39" s="0" t="n">
        <v>3038901.72137667</v>
      </c>
      <c r="C39" s="0" t="n">
        <v>1749291.83139214</v>
      </c>
      <c r="D39" s="0" t="n">
        <v>876598.338618884</v>
      </c>
      <c r="E39" s="0" t="n">
        <v>305428.483997623</v>
      </c>
      <c r="F39" s="0" t="n">
        <v>0</v>
      </c>
      <c r="G39" s="0" t="n">
        <v>5169.10448783997</v>
      </c>
      <c r="H39" s="0" t="n">
        <v>51445.908345041</v>
      </c>
      <c r="I39" s="0" t="n">
        <v>44330.9653015448</v>
      </c>
      <c r="J39" s="0" t="n">
        <v>6727.20468098731</v>
      </c>
    </row>
    <row r="40" customFormat="false" ht="12.8" hidden="false" customHeight="false" outlineLevel="0" collapsed="false">
      <c r="A40" s="0" t="n">
        <v>87</v>
      </c>
      <c r="B40" s="0" t="n">
        <v>3053860.71590856</v>
      </c>
      <c r="C40" s="0" t="n">
        <v>1797705.67034839</v>
      </c>
      <c r="D40" s="0" t="n">
        <v>858869.501318543</v>
      </c>
      <c r="E40" s="0" t="n">
        <v>306338.438975927</v>
      </c>
      <c r="F40" s="0" t="n">
        <v>0</v>
      </c>
      <c r="G40" s="0" t="n">
        <v>9120.62273106652</v>
      </c>
      <c r="H40" s="0" t="n">
        <v>55607.3271026125</v>
      </c>
      <c r="I40" s="0" t="n">
        <v>18892.894048728</v>
      </c>
      <c r="J40" s="0" t="n">
        <v>7807.9831842901</v>
      </c>
    </row>
    <row r="41" customFormat="false" ht="12.8" hidden="false" customHeight="false" outlineLevel="0" collapsed="false">
      <c r="A41" s="0" t="n">
        <v>88</v>
      </c>
      <c r="B41" s="0" t="n">
        <v>3042758.88493989</v>
      </c>
      <c r="C41" s="0" t="n">
        <v>1798754.1666036</v>
      </c>
      <c r="D41" s="0" t="n">
        <v>821771.851361264</v>
      </c>
      <c r="E41" s="0" t="n">
        <v>308483.959325441</v>
      </c>
      <c r="F41" s="0" t="n">
        <v>0</v>
      </c>
      <c r="G41" s="0" t="n">
        <v>10806.1015115658</v>
      </c>
      <c r="H41" s="0" t="n">
        <v>59820.7807031705</v>
      </c>
      <c r="I41" s="0" t="n">
        <v>34344.1900326634</v>
      </c>
      <c r="J41" s="0" t="n">
        <v>9260.53383948146</v>
      </c>
    </row>
    <row r="42" customFormat="false" ht="12.8" hidden="false" customHeight="false" outlineLevel="0" collapsed="false">
      <c r="A42" s="0" t="n">
        <v>89</v>
      </c>
      <c r="B42" s="0" t="n">
        <v>3722795.29732393</v>
      </c>
      <c r="C42" s="0" t="n">
        <v>1739959.90130925</v>
      </c>
      <c r="D42" s="0" t="n">
        <v>884776.209709164</v>
      </c>
      <c r="E42" s="0" t="n">
        <v>306947.550902345</v>
      </c>
      <c r="F42" s="0" t="n">
        <v>673506.940730046</v>
      </c>
      <c r="G42" s="0" t="n">
        <v>8969.77422783591</v>
      </c>
      <c r="H42" s="0" t="n">
        <v>61109.8069952857</v>
      </c>
      <c r="I42" s="0" t="n">
        <v>40406.2582760367</v>
      </c>
      <c r="J42" s="0" t="n">
        <v>7831.31435465749</v>
      </c>
    </row>
    <row r="43" customFormat="false" ht="12.8" hidden="false" customHeight="false" outlineLevel="0" collapsed="false">
      <c r="A43" s="0" t="n">
        <v>90</v>
      </c>
      <c r="B43" s="0" t="n">
        <v>3065872.99454518</v>
      </c>
      <c r="C43" s="0" t="n">
        <v>1782551.98313116</v>
      </c>
      <c r="D43" s="0" t="n">
        <v>855613.076803893</v>
      </c>
      <c r="E43" s="0" t="n">
        <v>309098.379599066</v>
      </c>
      <c r="F43" s="0" t="n">
        <v>0</v>
      </c>
      <c r="G43" s="0" t="n">
        <v>11829.3750667342</v>
      </c>
      <c r="H43" s="0" t="n">
        <v>58918.547506663</v>
      </c>
      <c r="I43" s="0" t="n">
        <v>39967.0331315648</v>
      </c>
      <c r="J43" s="0" t="n">
        <v>8251.20174294616</v>
      </c>
    </row>
    <row r="44" customFormat="false" ht="12.8" hidden="false" customHeight="false" outlineLevel="0" collapsed="false">
      <c r="A44" s="0" t="n">
        <v>91</v>
      </c>
      <c r="B44" s="0" t="n">
        <v>3027354.62964859</v>
      </c>
      <c r="C44" s="0" t="n">
        <v>1769340.44929821</v>
      </c>
      <c r="D44" s="0" t="n">
        <v>846741.843137483</v>
      </c>
      <c r="E44" s="0" t="n">
        <v>308425.535122409</v>
      </c>
      <c r="F44" s="0" t="n">
        <v>0</v>
      </c>
      <c r="G44" s="0" t="n">
        <v>10150.8969566749</v>
      </c>
      <c r="H44" s="0" t="n">
        <v>58336.6800722724</v>
      </c>
      <c r="I44" s="0" t="n">
        <v>26247.4489311067</v>
      </c>
      <c r="J44" s="0" t="n">
        <v>8470.07804617241</v>
      </c>
    </row>
    <row r="45" customFormat="false" ht="12.8" hidden="false" customHeight="false" outlineLevel="0" collapsed="false">
      <c r="A45" s="0" t="n">
        <v>92</v>
      </c>
      <c r="B45" s="0" t="n">
        <v>3037669.61720526</v>
      </c>
      <c r="C45" s="0" t="n">
        <v>1768710.06812724</v>
      </c>
      <c r="D45" s="0" t="n">
        <v>837473.095009689</v>
      </c>
      <c r="E45" s="0" t="n">
        <v>307980.279163665</v>
      </c>
      <c r="F45" s="0" t="n">
        <v>0</v>
      </c>
      <c r="G45" s="0" t="n">
        <v>7918.25958759042</v>
      </c>
      <c r="H45" s="0" t="n">
        <v>70893.4522523912</v>
      </c>
      <c r="I45" s="0" t="n">
        <v>33360.3048972757</v>
      </c>
      <c r="J45" s="0" t="n">
        <v>11693.0271963331</v>
      </c>
    </row>
    <row r="46" customFormat="false" ht="12.8" hidden="false" customHeight="false" outlineLevel="0" collapsed="false">
      <c r="A46" s="0" t="n">
        <v>93</v>
      </c>
      <c r="B46" s="0" t="n">
        <v>3603331.85892601</v>
      </c>
      <c r="C46" s="0" t="n">
        <v>1745318.43365735</v>
      </c>
      <c r="D46" s="0" t="n">
        <v>777957.059100016</v>
      </c>
      <c r="E46" s="0" t="n">
        <v>303785.445993496</v>
      </c>
      <c r="F46" s="0" t="n">
        <v>667429.764125609</v>
      </c>
      <c r="G46" s="0" t="n">
        <v>8385.72260176536</v>
      </c>
      <c r="H46" s="0" t="n">
        <v>57490.9364804209</v>
      </c>
      <c r="I46" s="0" t="n">
        <v>34587.923658725</v>
      </c>
      <c r="J46" s="0" t="n">
        <v>8589.44043341026</v>
      </c>
    </row>
    <row r="47" customFormat="false" ht="12.8" hidden="false" customHeight="false" outlineLevel="0" collapsed="false">
      <c r="A47" s="0" t="n">
        <v>94</v>
      </c>
      <c r="B47" s="0" t="n">
        <v>2962509.73401621</v>
      </c>
      <c r="C47" s="0" t="n">
        <v>1809562.91205826</v>
      </c>
      <c r="D47" s="0" t="n">
        <v>745825.235569404</v>
      </c>
      <c r="E47" s="0" t="n">
        <v>307012.159793046</v>
      </c>
      <c r="F47" s="0" t="n">
        <v>0</v>
      </c>
      <c r="G47" s="0" t="n">
        <v>7902.19748504544</v>
      </c>
      <c r="H47" s="0" t="n">
        <v>54797.8415757057</v>
      </c>
      <c r="I47" s="0" t="n">
        <v>29521.7936650307</v>
      </c>
      <c r="J47" s="0" t="n">
        <v>8499.03941282146</v>
      </c>
    </row>
    <row r="48" customFormat="false" ht="12.8" hidden="false" customHeight="false" outlineLevel="0" collapsed="false">
      <c r="A48" s="0" t="n">
        <v>95</v>
      </c>
      <c r="B48" s="0" t="n">
        <v>2926854.52532302</v>
      </c>
      <c r="C48" s="0" t="n">
        <v>1758602.9983563</v>
      </c>
      <c r="D48" s="0" t="n">
        <v>744305.085271733</v>
      </c>
      <c r="E48" s="0" t="n">
        <v>307458.819697141</v>
      </c>
      <c r="F48" s="0" t="n">
        <v>0</v>
      </c>
      <c r="G48" s="0" t="n">
        <v>6314.2848475711</v>
      </c>
      <c r="H48" s="0" t="n">
        <v>70901.9004428022</v>
      </c>
      <c r="I48" s="0" t="n">
        <v>30065.7365139369</v>
      </c>
      <c r="J48" s="0" t="n">
        <v>9422.46684046341</v>
      </c>
    </row>
    <row r="49" customFormat="false" ht="12.8" hidden="false" customHeight="false" outlineLevel="0" collapsed="false">
      <c r="A49" s="0" t="n">
        <v>96</v>
      </c>
      <c r="B49" s="0" t="n">
        <v>2932346.12357043</v>
      </c>
      <c r="C49" s="0" t="n">
        <v>1727273.12713957</v>
      </c>
      <c r="D49" s="0" t="n">
        <v>779488.004361245</v>
      </c>
      <c r="E49" s="0" t="n">
        <v>309130.197522602</v>
      </c>
      <c r="F49" s="0" t="n">
        <v>0</v>
      </c>
      <c r="G49" s="0" t="n">
        <v>7403.63153202132</v>
      </c>
      <c r="H49" s="0" t="n">
        <v>75265.281541127</v>
      </c>
      <c r="I49" s="0" t="n">
        <v>22592.0721144072</v>
      </c>
      <c r="J49" s="0" t="n">
        <v>12332.2010243505</v>
      </c>
    </row>
    <row r="50" customFormat="false" ht="12.8" hidden="false" customHeight="false" outlineLevel="0" collapsed="false">
      <c r="A50" s="0" t="n">
        <v>97</v>
      </c>
      <c r="B50" s="0" t="n">
        <v>3645425.70707383</v>
      </c>
      <c r="C50" s="0" t="n">
        <v>1798573.10668317</v>
      </c>
      <c r="D50" s="0" t="n">
        <v>755827.505917864</v>
      </c>
      <c r="E50" s="0" t="n">
        <v>303599.34624532</v>
      </c>
      <c r="F50" s="0" t="n">
        <v>676438.728642599</v>
      </c>
      <c r="G50" s="0" t="n">
        <v>10948.0210721836</v>
      </c>
      <c r="H50" s="0" t="n">
        <v>68433.7483975764</v>
      </c>
      <c r="I50" s="0" t="n">
        <v>22254.6623495964</v>
      </c>
      <c r="J50" s="0" t="n">
        <v>10687.865119264</v>
      </c>
    </row>
    <row r="51" customFormat="false" ht="12.8" hidden="false" customHeight="false" outlineLevel="0" collapsed="false">
      <c r="A51" s="0" t="n">
        <v>98</v>
      </c>
      <c r="B51" s="0" t="n">
        <v>2937160.27329059</v>
      </c>
      <c r="C51" s="0" t="n">
        <v>1793958.68718333</v>
      </c>
      <c r="D51" s="0" t="n">
        <v>704998.971767413</v>
      </c>
      <c r="E51" s="0" t="n">
        <v>304460.803009332</v>
      </c>
      <c r="F51" s="0" t="n">
        <v>0</v>
      </c>
      <c r="G51" s="0" t="n">
        <v>8663.45848613249</v>
      </c>
      <c r="H51" s="0" t="n">
        <v>84964.0190517438</v>
      </c>
      <c r="I51" s="0" t="n">
        <v>28238.0810930127</v>
      </c>
      <c r="J51" s="0" t="n">
        <v>11970.4067312886</v>
      </c>
    </row>
    <row r="52" customFormat="false" ht="12.8" hidden="false" customHeight="false" outlineLevel="0" collapsed="false">
      <c r="A52" s="0" t="n">
        <v>99</v>
      </c>
      <c r="B52" s="0" t="n">
        <v>2877705.27279224</v>
      </c>
      <c r="C52" s="0" t="n">
        <v>1760814.62329667</v>
      </c>
      <c r="D52" s="0" t="n">
        <v>689959.118724576</v>
      </c>
      <c r="E52" s="0" t="n">
        <v>302569.667667506</v>
      </c>
      <c r="F52" s="0" t="n">
        <v>0</v>
      </c>
      <c r="G52" s="0" t="n">
        <v>7977.79740494188</v>
      </c>
      <c r="H52" s="0" t="n">
        <v>71746.5223333763</v>
      </c>
      <c r="I52" s="0" t="n">
        <v>33177.4935896952</v>
      </c>
      <c r="J52" s="0" t="n">
        <v>12725.1552814071</v>
      </c>
    </row>
    <row r="53" customFormat="false" ht="12.8" hidden="false" customHeight="false" outlineLevel="0" collapsed="false">
      <c r="A53" s="0" t="n">
        <v>100</v>
      </c>
      <c r="B53" s="0" t="n">
        <v>2884226.46850519</v>
      </c>
      <c r="C53" s="0" t="n">
        <v>1816736.96050314</v>
      </c>
      <c r="D53" s="0" t="n">
        <v>657470.970211359</v>
      </c>
      <c r="E53" s="0" t="n">
        <v>301198.79358731</v>
      </c>
      <c r="F53" s="0" t="n">
        <v>0</v>
      </c>
      <c r="G53" s="0" t="n">
        <v>9641.6626440007</v>
      </c>
      <c r="H53" s="0" t="n">
        <v>67689.2858855751</v>
      </c>
      <c r="I53" s="0" t="n">
        <v>21981.4188433426</v>
      </c>
      <c r="J53" s="0" t="n">
        <v>10773.8127808593</v>
      </c>
    </row>
    <row r="54" customFormat="false" ht="12.8" hidden="false" customHeight="false" outlineLevel="0" collapsed="false">
      <c r="A54" s="0" t="n">
        <v>101</v>
      </c>
      <c r="B54" s="0" t="n">
        <v>3541720.76233969</v>
      </c>
      <c r="C54" s="0" t="n">
        <v>1818646.97318066</v>
      </c>
      <c r="D54" s="0" t="n">
        <v>654403.233368237</v>
      </c>
      <c r="E54" s="0" t="n">
        <v>299291.69461238</v>
      </c>
      <c r="F54" s="0" t="n">
        <v>647023.227174896</v>
      </c>
      <c r="G54" s="0" t="n">
        <v>5913.74598849453</v>
      </c>
      <c r="H54" s="0" t="n">
        <v>74510.6476590756</v>
      </c>
      <c r="I54" s="0" t="n">
        <v>31363.873216333</v>
      </c>
      <c r="J54" s="0" t="n">
        <v>11710.9377961266</v>
      </c>
    </row>
    <row r="55" customFormat="false" ht="12.8" hidden="false" customHeight="false" outlineLevel="0" collapsed="false">
      <c r="A55" s="0" t="n">
        <v>102</v>
      </c>
      <c r="B55" s="0" t="n">
        <v>2958760.49508978</v>
      </c>
      <c r="C55" s="0" t="n">
        <v>1872692.67956299</v>
      </c>
      <c r="D55" s="0" t="n">
        <v>641818.837197536</v>
      </c>
      <c r="E55" s="0" t="n">
        <v>303063.206407139</v>
      </c>
      <c r="F55" s="0" t="n">
        <v>0</v>
      </c>
      <c r="G55" s="0" t="n">
        <v>12585.267064216</v>
      </c>
      <c r="H55" s="0" t="n">
        <v>77376.7690574507</v>
      </c>
      <c r="I55" s="0" t="n">
        <v>40486.2120190882</v>
      </c>
      <c r="J55" s="0" t="n">
        <v>11583.4941811518</v>
      </c>
    </row>
    <row r="56" customFormat="false" ht="12.8" hidden="false" customHeight="false" outlineLevel="0" collapsed="false">
      <c r="A56" s="0" t="n">
        <v>103</v>
      </c>
      <c r="B56" s="0" t="n">
        <v>2947379.97078385</v>
      </c>
      <c r="C56" s="0" t="n">
        <v>1863670.61028751</v>
      </c>
      <c r="D56" s="0" t="n">
        <v>662402.296195608</v>
      </c>
      <c r="E56" s="0" t="n">
        <v>302209.453657534</v>
      </c>
      <c r="F56" s="0" t="n">
        <v>0</v>
      </c>
      <c r="G56" s="0" t="n">
        <v>10842.2896826384</v>
      </c>
      <c r="H56" s="0" t="n">
        <v>64371.3840479592</v>
      </c>
      <c r="I56" s="0" t="n">
        <v>35527.5875278562</v>
      </c>
      <c r="J56" s="0" t="n">
        <v>9284.06748732685</v>
      </c>
    </row>
    <row r="57" customFormat="false" ht="12.8" hidden="false" customHeight="false" outlineLevel="0" collapsed="false">
      <c r="A57" s="0" t="n">
        <v>104</v>
      </c>
      <c r="B57" s="0" t="n">
        <v>2845787.81096716</v>
      </c>
      <c r="C57" s="0" t="n">
        <v>1781371.50505104</v>
      </c>
      <c r="D57" s="0" t="n">
        <v>647934.441653402</v>
      </c>
      <c r="E57" s="0" t="n">
        <v>298591.2088228</v>
      </c>
      <c r="F57" s="0" t="n">
        <v>0</v>
      </c>
      <c r="G57" s="0" t="n">
        <v>12131.9581839191</v>
      </c>
      <c r="H57" s="0" t="n">
        <v>72853.4977729761</v>
      </c>
      <c r="I57" s="0" t="n">
        <v>21865.2451137008</v>
      </c>
      <c r="J57" s="0" t="n">
        <v>11144.8824721359</v>
      </c>
    </row>
    <row r="58" customFormat="false" ht="12.8" hidden="false" customHeight="false" outlineLevel="0" collapsed="false">
      <c r="A58" s="0" t="n">
        <v>105</v>
      </c>
      <c r="B58" s="0" t="n">
        <v>3465031.6676041</v>
      </c>
      <c r="C58" s="0" t="n">
        <v>1724681.39999838</v>
      </c>
      <c r="D58" s="0" t="n">
        <v>672819.920446101</v>
      </c>
      <c r="E58" s="0" t="n">
        <v>296353.013841474</v>
      </c>
      <c r="F58" s="0" t="n">
        <v>635118.308262582</v>
      </c>
      <c r="G58" s="0" t="n">
        <v>8961.272409969</v>
      </c>
      <c r="H58" s="0" t="n">
        <v>75804.7222341394</v>
      </c>
      <c r="I58" s="0" t="n">
        <v>43006.3796571252</v>
      </c>
      <c r="J58" s="0" t="n">
        <v>9745.9276559747</v>
      </c>
    </row>
    <row r="59" customFormat="false" ht="12.8" hidden="false" customHeight="false" outlineLevel="0" collapsed="false">
      <c r="A59" s="0" t="n">
        <v>106</v>
      </c>
      <c r="B59" s="0" t="n">
        <v>2828453.98533986</v>
      </c>
      <c r="C59" s="0" t="n">
        <v>1685402.91233855</v>
      </c>
      <c r="D59" s="0" t="n">
        <v>706370.730942773</v>
      </c>
      <c r="E59" s="0" t="n">
        <v>295856.018464267</v>
      </c>
      <c r="F59" s="0" t="n">
        <v>0</v>
      </c>
      <c r="G59" s="0" t="n">
        <v>10419.4164893651</v>
      </c>
      <c r="H59" s="0" t="n">
        <v>81576.6262407191</v>
      </c>
      <c r="I59" s="0" t="n">
        <v>36064.4431978663</v>
      </c>
      <c r="J59" s="0" t="n">
        <v>12351.4931513725</v>
      </c>
    </row>
    <row r="60" customFormat="false" ht="12.8" hidden="false" customHeight="false" outlineLevel="0" collapsed="false">
      <c r="A60" s="0" t="n">
        <v>107</v>
      </c>
      <c r="B60" s="0" t="n">
        <v>2761387.20107741</v>
      </c>
      <c r="C60" s="0" t="n">
        <v>1730245.425172</v>
      </c>
      <c r="D60" s="0" t="n">
        <v>611345.162575002</v>
      </c>
      <c r="E60" s="0" t="n">
        <v>297092.183762308</v>
      </c>
      <c r="F60" s="0" t="n">
        <v>0</v>
      </c>
      <c r="G60" s="0" t="n">
        <v>17087.7307549188</v>
      </c>
      <c r="H60" s="0" t="n">
        <v>73788.8333557225</v>
      </c>
      <c r="I60" s="0" t="n">
        <v>20433.0172632566</v>
      </c>
      <c r="J60" s="0" t="n">
        <v>12545.503660741</v>
      </c>
    </row>
    <row r="61" customFormat="false" ht="12.8" hidden="false" customHeight="false" outlineLevel="0" collapsed="false">
      <c r="A61" s="0" t="n">
        <v>108</v>
      </c>
      <c r="B61" s="0" t="n">
        <v>2728663.35138561</v>
      </c>
      <c r="C61" s="0" t="n">
        <v>1712198.13277063</v>
      </c>
      <c r="D61" s="0" t="n">
        <v>622929.422841818</v>
      </c>
      <c r="E61" s="0" t="n">
        <v>295743.946676775</v>
      </c>
      <c r="F61" s="0" t="n">
        <v>0</v>
      </c>
      <c r="G61" s="0" t="n">
        <v>7771.79182871805</v>
      </c>
      <c r="H61" s="0" t="n">
        <v>60972.8639870859</v>
      </c>
      <c r="I61" s="0" t="n">
        <v>20704.3283136533</v>
      </c>
      <c r="J61" s="0" t="n">
        <v>7983.77106653878</v>
      </c>
    </row>
    <row r="62" customFormat="false" ht="12.8" hidden="false" customHeight="false" outlineLevel="0" collapsed="false">
      <c r="A62" s="0" t="n">
        <v>109</v>
      </c>
      <c r="B62" s="0" t="n">
        <v>3334250.80283628</v>
      </c>
      <c r="C62" s="0" t="n">
        <v>1708656.22956003</v>
      </c>
      <c r="D62" s="0" t="n">
        <v>596514.930084818</v>
      </c>
      <c r="E62" s="0" t="n">
        <v>296103.660317035</v>
      </c>
      <c r="F62" s="0" t="n">
        <v>619612.792750612</v>
      </c>
      <c r="G62" s="0" t="n">
        <v>11746.5340267842</v>
      </c>
      <c r="H62" s="0" t="n">
        <v>70375.4536180543</v>
      </c>
      <c r="I62" s="0" t="n">
        <v>23286.911128409</v>
      </c>
      <c r="J62" s="0" t="n">
        <v>9243.17508988831</v>
      </c>
    </row>
    <row r="63" customFormat="false" ht="12.8" hidden="false" customHeight="false" outlineLevel="0" collapsed="false">
      <c r="A63" s="0" t="n">
        <v>110</v>
      </c>
      <c r="B63" s="0" t="n">
        <v>2720981.85558893</v>
      </c>
      <c r="C63" s="0" t="n">
        <v>1696781.15733973</v>
      </c>
      <c r="D63" s="0" t="n">
        <v>616006.951620961</v>
      </c>
      <c r="E63" s="0" t="n">
        <v>292790.563395248</v>
      </c>
      <c r="F63" s="0" t="n">
        <v>0</v>
      </c>
      <c r="G63" s="0" t="n">
        <v>8792.63777991676</v>
      </c>
      <c r="H63" s="0" t="n">
        <v>58315.8000837266</v>
      </c>
      <c r="I63" s="0" t="n">
        <v>37033.7320856646</v>
      </c>
      <c r="J63" s="0" t="n">
        <v>10242.7955023258</v>
      </c>
    </row>
    <row r="64" customFormat="false" ht="12.8" hidden="false" customHeight="false" outlineLevel="0" collapsed="false">
      <c r="A64" s="0" t="n">
        <v>111</v>
      </c>
      <c r="B64" s="0" t="n">
        <v>2712569.15075887</v>
      </c>
      <c r="C64" s="0" t="n">
        <v>1716231.07442068</v>
      </c>
      <c r="D64" s="0" t="n">
        <v>599502.003509826</v>
      </c>
      <c r="E64" s="0" t="n">
        <v>291213.189314828</v>
      </c>
      <c r="F64" s="0" t="n">
        <v>0</v>
      </c>
      <c r="G64" s="0" t="n">
        <v>9116.87232352321</v>
      </c>
      <c r="H64" s="0" t="n">
        <v>59160.8442170035</v>
      </c>
      <c r="I64" s="0" t="n">
        <v>27478.7784668594</v>
      </c>
      <c r="J64" s="0" t="n">
        <v>9907.01728213986</v>
      </c>
    </row>
    <row r="65" customFormat="false" ht="12.8" hidden="false" customHeight="false" outlineLevel="0" collapsed="false">
      <c r="A65" s="0" t="n">
        <v>112</v>
      </c>
      <c r="B65" s="0" t="n">
        <v>2723934.88896767</v>
      </c>
      <c r="C65" s="0" t="n">
        <v>1744618.38627074</v>
      </c>
      <c r="D65" s="0" t="n">
        <v>595275.637895136</v>
      </c>
      <c r="E65" s="0" t="n">
        <v>290472.327861202</v>
      </c>
      <c r="F65" s="0" t="n">
        <v>0</v>
      </c>
      <c r="G65" s="0" t="n">
        <v>9958.30912735191</v>
      </c>
      <c r="H65" s="0" t="n">
        <v>60909.9353501612</v>
      </c>
      <c r="I65" s="0" t="n">
        <v>12616.3105444633</v>
      </c>
      <c r="J65" s="0" t="n">
        <v>9063.85191057056</v>
      </c>
    </row>
    <row r="66" customFormat="false" ht="12.8" hidden="false" customHeight="false" outlineLevel="0" collapsed="false">
      <c r="A66" s="0" t="n">
        <v>113</v>
      </c>
      <c r="B66" s="0" t="n">
        <v>3301956.57852269</v>
      </c>
      <c r="C66" s="0" t="n">
        <v>1705950.55913736</v>
      </c>
      <c r="D66" s="0" t="n">
        <v>605800.859228837</v>
      </c>
      <c r="E66" s="0" t="n">
        <v>289122.111456508</v>
      </c>
      <c r="F66" s="0" t="n">
        <v>606019.565241322</v>
      </c>
      <c r="G66" s="0" t="n">
        <v>12085.3573387372</v>
      </c>
      <c r="H66" s="0" t="n">
        <v>55387.5765710996</v>
      </c>
      <c r="I66" s="0" t="n">
        <v>19194.1029667616</v>
      </c>
      <c r="J66" s="0" t="n">
        <v>8551.69701024803</v>
      </c>
    </row>
    <row r="67" customFormat="false" ht="12.8" hidden="false" customHeight="false" outlineLevel="0" collapsed="false">
      <c r="A67" s="0" t="n">
        <v>114</v>
      </c>
      <c r="B67" s="0" t="n">
        <v>2689378.04279296</v>
      </c>
      <c r="C67" s="0" t="n">
        <v>1712974.74366776</v>
      </c>
      <c r="D67" s="0" t="n">
        <v>576947.006589566</v>
      </c>
      <c r="E67" s="0" t="n">
        <v>289142.546867358</v>
      </c>
      <c r="F67" s="0" t="n">
        <v>0</v>
      </c>
      <c r="G67" s="0" t="n">
        <v>13204.7929684649</v>
      </c>
      <c r="H67" s="0" t="n">
        <v>56601.2744914884</v>
      </c>
      <c r="I67" s="0" t="n">
        <v>29602.4423742853</v>
      </c>
      <c r="J67" s="0" t="n">
        <v>10338.8896881228</v>
      </c>
    </row>
    <row r="68" customFormat="false" ht="12.8" hidden="false" customHeight="false" outlineLevel="0" collapsed="false">
      <c r="A68" s="0" t="n">
        <v>115</v>
      </c>
      <c r="B68" s="0" t="n">
        <v>2631502.47953643</v>
      </c>
      <c r="C68" s="0" t="n">
        <v>1691304.5543457</v>
      </c>
      <c r="D68" s="0" t="n">
        <v>559592.020236812</v>
      </c>
      <c r="E68" s="0" t="n">
        <v>286918.219168289</v>
      </c>
      <c r="F68" s="0" t="n">
        <v>0</v>
      </c>
      <c r="G68" s="0" t="n">
        <v>10905.3395038339</v>
      </c>
      <c r="H68" s="0" t="n">
        <v>61143.4253772404</v>
      </c>
      <c r="I68" s="0" t="n">
        <v>13853.3565452152</v>
      </c>
      <c r="J68" s="0" t="n">
        <v>10086.5749347918</v>
      </c>
    </row>
    <row r="69" customFormat="false" ht="12.8" hidden="false" customHeight="false" outlineLevel="0" collapsed="false">
      <c r="A69" s="0" t="n">
        <v>116</v>
      </c>
      <c r="B69" s="0" t="n">
        <v>2622191.191045</v>
      </c>
      <c r="C69" s="0" t="n">
        <v>1671998.03116549</v>
      </c>
      <c r="D69" s="0" t="n">
        <v>570681.006914203</v>
      </c>
      <c r="E69" s="0" t="n">
        <v>287126.210440977</v>
      </c>
      <c r="F69" s="0" t="n">
        <v>0</v>
      </c>
      <c r="G69" s="0" t="n">
        <v>7247.95712178678</v>
      </c>
      <c r="H69" s="0" t="n">
        <v>57608.606920745</v>
      </c>
      <c r="I69" s="0" t="n">
        <v>21903.9153301788</v>
      </c>
      <c r="J69" s="0" t="n">
        <v>8207.07128037336</v>
      </c>
    </row>
    <row r="70" customFormat="false" ht="12.8" hidden="false" customHeight="false" outlineLevel="0" collapsed="false">
      <c r="A70" s="0" t="n">
        <v>117</v>
      </c>
      <c r="B70" s="0" t="n">
        <v>3191522.5510884</v>
      </c>
      <c r="C70" s="0" t="n">
        <v>1632591.88050709</v>
      </c>
      <c r="D70" s="0" t="n">
        <v>569201.846533857</v>
      </c>
      <c r="E70" s="0" t="n">
        <v>286712.105419131</v>
      </c>
      <c r="F70" s="0" t="n">
        <v>607867.123613632</v>
      </c>
      <c r="G70" s="0" t="n">
        <v>7414.63526518791</v>
      </c>
      <c r="H70" s="0" t="n">
        <v>62830.0014691777</v>
      </c>
      <c r="I70" s="0" t="n">
        <v>22329.364997717</v>
      </c>
      <c r="J70" s="0" t="n">
        <v>8328.65896849495</v>
      </c>
    </row>
    <row r="71" customFormat="false" ht="12.8" hidden="false" customHeight="false" outlineLevel="0" collapsed="false">
      <c r="A71" s="0" t="n">
        <v>118</v>
      </c>
      <c r="B71" s="0" t="n">
        <v>2563540.75985777</v>
      </c>
      <c r="C71" s="0" t="n">
        <v>1658021.16817976</v>
      </c>
      <c r="D71" s="0" t="n">
        <v>531195.99530365</v>
      </c>
      <c r="E71" s="0" t="n">
        <v>284175.60728817</v>
      </c>
      <c r="F71" s="0" t="n">
        <v>0</v>
      </c>
      <c r="G71" s="0" t="n">
        <v>10157.8940960579</v>
      </c>
      <c r="H71" s="0" t="n">
        <v>55227.7656300319</v>
      </c>
      <c r="I71" s="0" t="n">
        <v>17876.9476487743</v>
      </c>
      <c r="J71" s="0" t="n">
        <v>7731.85968245955</v>
      </c>
    </row>
    <row r="72" customFormat="false" ht="12.8" hidden="false" customHeight="false" outlineLevel="0" collapsed="false">
      <c r="A72" s="0" t="n">
        <v>119</v>
      </c>
      <c r="B72" s="0" t="n">
        <v>2615169.64403508</v>
      </c>
      <c r="C72" s="0" t="n">
        <v>1675244.79857182</v>
      </c>
      <c r="D72" s="0" t="n">
        <v>557547.537745055</v>
      </c>
      <c r="E72" s="0" t="n">
        <v>286827.233746022</v>
      </c>
      <c r="F72" s="0" t="n">
        <v>0</v>
      </c>
      <c r="G72" s="0" t="n">
        <v>10665.6894080019</v>
      </c>
      <c r="H72" s="0" t="n">
        <v>62306.0021622027</v>
      </c>
      <c r="I72" s="0" t="n">
        <v>15012.2401868607</v>
      </c>
      <c r="J72" s="0" t="n">
        <v>11070.0532750427</v>
      </c>
    </row>
    <row r="73" customFormat="false" ht="12.8" hidden="false" customHeight="false" outlineLevel="0" collapsed="false">
      <c r="A73" s="0" t="n">
        <v>120</v>
      </c>
      <c r="B73" s="0" t="n">
        <v>2592035.32872275</v>
      </c>
      <c r="C73" s="0" t="n">
        <v>1667616.96092698</v>
      </c>
      <c r="D73" s="0" t="n">
        <v>555925.714715067</v>
      </c>
      <c r="E73" s="0" t="n">
        <v>286422.99565198</v>
      </c>
      <c r="F73" s="0" t="n">
        <v>0</v>
      </c>
      <c r="G73" s="0" t="n">
        <v>10387.9155794045</v>
      </c>
      <c r="H73" s="0" t="n">
        <v>47296.8557309326</v>
      </c>
      <c r="I73" s="0" t="n">
        <v>17843.2702810098</v>
      </c>
      <c r="J73" s="0" t="n">
        <v>6868.38350800774</v>
      </c>
    </row>
    <row r="74" customFormat="false" ht="12.8" hidden="false" customHeight="false" outlineLevel="0" collapsed="false">
      <c r="A74" s="0" t="n">
        <v>121</v>
      </c>
      <c r="B74" s="0" t="n">
        <v>3167791.52968347</v>
      </c>
      <c r="C74" s="0" t="n">
        <v>1673643.6122883</v>
      </c>
      <c r="D74" s="0" t="n">
        <v>510306.414193363</v>
      </c>
      <c r="E74" s="0" t="n">
        <v>283834.453217913</v>
      </c>
      <c r="F74" s="0" t="n">
        <v>606721.583709994</v>
      </c>
      <c r="G74" s="0" t="n">
        <v>10279.2508758859</v>
      </c>
      <c r="H74" s="0" t="n">
        <v>63736.7238270068</v>
      </c>
      <c r="I74" s="0" t="n">
        <v>14053.1350553341</v>
      </c>
      <c r="J74" s="0" t="n">
        <v>8872.16637653871</v>
      </c>
    </row>
    <row r="75" customFormat="false" ht="12.8" hidden="false" customHeight="false" outlineLevel="0" collapsed="false">
      <c r="A75" s="0" t="n">
        <v>122</v>
      </c>
      <c r="B75" s="0" t="n">
        <v>2519001.66588354</v>
      </c>
      <c r="C75" s="0" t="n">
        <v>1631279.61283589</v>
      </c>
      <c r="D75" s="0" t="n">
        <v>500635.323302279</v>
      </c>
      <c r="E75" s="0" t="n">
        <v>283651.219433257</v>
      </c>
      <c r="F75" s="0" t="n">
        <v>0</v>
      </c>
      <c r="G75" s="0" t="n">
        <v>9769.85664544245</v>
      </c>
      <c r="H75" s="0" t="n">
        <v>71013.7795738124</v>
      </c>
      <c r="I75" s="0" t="n">
        <v>14670.5509476725</v>
      </c>
      <c r="J75" s="0" t="n">
        <v>11305.3213303565</v>
      </c>
    </row>
    <row r="76" customFormat="false" ht="12.8" hidden="false" customHeight="false" outlineLevel="0" collapsed="false">
      <c r="A76" s="0" t="n">
        <v>123</v>
      </c>
      <c r="B76" s="0" t="n">
        <v>2474383.90894395</v>
      </c>
      <c r="C76" s="0" t="n">
        <v>1639102.88253004</v>
      </c>
      <c r="D76" s="0" t="n">
        <v>452457.117598563</v>
      </c>
      <c r="E76" s="0" t="n">
        <v>281313.540318776</v>
      </c>
      <c r="F76" s="0" t="n">
        <v>0</v>
      </c>
      <c r="G76" s="0" t="n">
        <v>14911.4185011254</v>
      </c>
      <c r="H76" s="0" t="n">
        <v>67586.0974359988</v>
      </c>
      <c r="I76" s="0" t="n">
        <v>13138.6844848154</v>
      </c>
      <c r="J76" s="0" t="n">
        <v>11975.2894291644</v>
      </c>
    </row>
    <row r="77" customFormat="false" ht="12.8" hidden="false" customHeight="false" outlineLevel="0" collapsed="false">
      <c r="A77" s="0" t="n">
        <v>124</v>
      </c>
      <c r="B77" s="0" t="n">
        <v>2477462.09122294</v>
      </c>
      <c r="C77" s="0" t="n">
        <v>1639352.46503712</v>
      </c>
      <c r="D77" s="0" t="n">
        <v>469406.714294334</v>
      </c>
      <c r="E77" s="0" t="n">
        <v>282199.665026414</v>
      </c>
      <c r="F77" s="0" t="n">
        <v>0</v>
      </c>
      <c r="G77" s="0" t="n">
        <v>10869.950874634</v>
      </c>
      <c r="H77" s="0" t="n">
        <v>54219.7445043176</v>
      </c>
      <c r="I77" s="0" t="n">
        <v>11739.3336961434</v>
      </c>
      <c r="J77" s="0" t="n">
        <v>11021.4417921818</v>
      </c>
    </row>
    <row r="78" customFormat="false" ht="12.8" hidden="false" customHeight="false" outlineLevel="0" collapsed="false">
      <c r="A78" s="0" t="n">
        <v>125</v>
      </c>
      <c r="B78" s="0" t="n">
        <v>3051853.79812317</v>
      </c>
      <c r="C78" s="0" t="n">
        <v>1631847.81887415</v>
      </c>
      <c r="D78" s="0" t="n">
        <v>436371.357546073</v>
      </c>
      <c r="E78" s="0" t="n">
        <v>280301.886510996</v>
      </c>
      <c r="F78" s="0" t="n">
        <v>600905.046880632</v>
      </c>
      <c r="G78" s="0" t="n">
        <v>9924.5177861926</v>
      </c>
      <c r="H78" s="0" t="n">
        <v>61829.8010326218</v>
      </c>
      <c r="I78" s="0" t="n">
        <v>25234.1705133891</v>
      </c>
      <c r="J78" s="0" t="n">
        <v>9875.01937887543</v>
      </c>
    </row>
    <row r="79" customFormat="false" ht="12.8" hidden="false" customHeight="false" outlineLevel="0" collapsed="false">
      <c r="A79" s="0" t="n">
        <v>126</v>
      </c>
      <c r="B79" s="0" t="n">
        <v>2368267.71576403</v>
      </c>
      <c r="C79" s="0" t="n">
        <v>1559110.36729798</v>
      </c>
      <c r="D79" s="0" t="n">
        <v>449042.663806967</v>
      </c>
      <c r="E79" s="0" t="n">
        <v>277604.989114484</v>
      </c>
      <c r="F79" s="0" t="n">
        <v>0</v>
      </c>
      <c r="G79" s="0" t="n">
        <v>9583.28312787141</v>
      </c>
      <c r="H79" s="0" t="n">
        <v>51941.7902108456</v>
      </c>
      <c r="I79" s="0" t="n">
        <v>11675.4514884796</v>
      </c>
      <c r="J79" s="0" t="n">
        <v>10570.1394984915</v>
      </c>
    </row>
    <row r="80" customFormat="false" ht="12.8" hidden="false" customHeight="false" outlineLevel="0" collapsed="false">
      <c r="A80" s="0" t="n">
        <v>127</v>
      </c>
      <c r="B80" s="0" t="n">
        <v>2376962.66221606</v>
      </c>
      <c r="C80" s="0" t="n">
        <v>1579019.92369701</v>
      </c>
      <c r="D80" s="0" t="n">
        <v>425958.766948549</v>
      </c>
      <c r="E80" s="0" t="n">
        <v>280112.186880399</v>
      </c>
      <c r="F80" s="0" t="n">
        <v>0</v>
      </c>
      <c r="G80" s="0" t="n">
        <v>9805.49965272036</v>
      </c>
      <c r="H80" s="0" t="n">
        <v>65031.2987353489</v>
      </c>
      <c r="I80" s="0" t="n">
        <v>7821.32005822614</v>
      </c>
      <c r="J80" s="0" t="n">
        <v>12560.2490704234</v>
      </c>
    </row>
    <row r="81" customFormat="false" ht="12.8" hidden="false" customHeight="false" outlineLevel="0" collapsed="false">
      <c r="A81" s="0" t="n">
        <v>128</v>
      </c>
      <c r="B81" s="0" t="n">
        <v>2358675.69617506</v>
      </c>
      <c r="C81" s="0" t="n">
        <v>1539788.47351694</v>
      </c>
      <c r="D81" s="0" t="n">
        <v>440137.864263126</v>
      </c>
      <c r="E81" s="0" t="n">
        <v>278651.745385009</v>
      </c>
      <c r="F81" s="0" t="n">
        <v>0</v>
      </c>
      <c r="G81" s="0" t="n">
        <v>13402.6714805359</v>
      </c>
      <c r="H81" s="0" t="n">
        <v>61856.3522648453</v>
      </c>
      <c r="I81" s="0" t="n">
        <v>15682.8746874836</v>
      </c>
      <c r="J81" s="0" t="n">
        <v>9889.89001362011</v>
      </c>
    </row>
    <row r="82" customFormat="false" ht="12.8" hidden="false" customHeight="false" outlineLevel="0" collapsed="false">
      <c r="A82" s="0" t="n">
        <v>129</v>
      </c>
      <c r="B82" s="0" t="n">
        <v>2959343.0248328</v>
      </c>
      <c r="C82" s="0" t="n">
        <v>1555642.81610761</v>
      </c>
      <c r="D82" s="0" t="n">
        <v>447969.273552258</v>
      </c>
      <c r="E82" s="0" t="n">
        <v>280775.529866294</v>
      </c>
      <c r="F82" s="0" t="n">
        <v>596993.087166793</v>
      </c>
      <c r="G82" s="0" t="n">
        <v>11538.4163830022</v>
      </c>
      <c r="H82" s="0" t="n">
        <v>60319.4392601038</v>
      </c>
      <c r="I82" s="0" t="n">
        <v>11067.2816898384</v>
      </c>
      <c r="J82" s="0" t="n">
        <v>11127.4757463299</v>
      </c>
    </row>
    <row r="83" customFormat="false" ht="12.8" hidden="false" customHeight="false" outlineLevel="0" collapsed="false">
      <c r="A83" s="0" t="n">
        <v>130</v>
      </c>
      <c r="B83" s="0" t="n">
        <v>2364712.62921836</v>
      </c>
      <c r="C83" s="0" t="n">
        <v>1598478.13562045</v>
      </c>
      <c r="D83" s="0" t="n">
        <v>404818.300049848</v>
      </c>
      <c r="E83" s="0" t="n">
        <v>277621.377533691</v>
      </c>
      <c r="F83" s="0" t="n">
        <v>0</v>
      </c>
      <c r="G83" s="0" t="n">
        <v>11745.0257809745</v>
      </c>
      <c r="H83" s="0" t="n">
        <v>58548.5901292614</v>
      </c>
      <c r="I83" s="0" t="n">
        <v>8733.25860624469</v>
      </c>
      <c r="J83" s="0" t="n">
        <v>9727.54336395685</v>
      </c>
    </row>
    <row r="84" customFormat="false" ht="12.8" hidden="false" customHeight="false" outlineLevel="0" collapsed="false">
      <c r="A84" s="0" t="n">
        <v>131</v>
      </c>
      <c r="B84" s="0" t="n">
        <v>2345949.30776603</v>
      </c>
      <c r="C84" s="0" t="n">
        <v>1586361.10276262</v>
      </c>
      <c r="D84" s="0" t="n">
        <v>395017.478829004</v>
      </c>
      <c r="E84" s="0" t="n">
        <v>276896.941973539</v>
      </c>
      <c r="F84" s="0" t="n">
        <v>0</v>
      </c>
      <c r="G84" s="0" t="n">
        <v>10512.74721559</v>
      </c>
      <c r="H84" s="0" t="n">
        <v>60704.3099408369</v>
      </c>
      <c r="I84" s="0" t="n">
        <v>16830.8387057242</v>
      </c>
      <c r="J84" s="0" t="n">
        <v>10791.1826822786</v>
      </c>
    </row>
    <row r="85" customFormat="false" ht="12.8" hidden="false" customHeight="false" outlineLevel="0" collapsed="false">
      <c r="A85" s="0" t="n">
        <v>132</v>
      </c>
      <c r="B85" s="0" t="n">
        <v>2308356.66314465</v>
      </c>
      <c r="C85" s="0" t="n">
        <v>1582326.02861245</v>
      </c>
      <c r="D85" s="0" t="n">
        <v>356903.727975537</v>
      </c>
      <c r="E85" s="0" t="n">
        <v>275583.020408173</v>
      </c>
      <c r="F85" s="0" t="n">
        <v>0</v>
      </c>
      <c r="G85" s="0" t="n">
        <v>12285.2347365806</v>
      </c>
      <c r="H85" s="0" t="n">
        <v>63359.0992868564</v>
      </c>
      <c r="I85" s="0" t="n">
        <v>16041.3241793891</v>
      </c>
      <c r="J85" s="0" t="n">
        <v>7800.38606550817</v>
      </c>
    </row>
    <row r="86" customFormat="false" ht="12.8" hidden="false" customHeight="false" outlineLevel="0" collapsed="false">
      <c r="A86" s="0" t="n">
        <v>133</v>
      </c>
      <c r="B86" s="0" t="n">
        <v>2843152.66909372</v>
      </c>
      <c r="C86" s="0" t="n">
        <v>1589797.64046639</v>
      </c>
      <c r="D86" s="0" t="n">
        <v>314209.558663802</v>
      </c>
      <c r="E86" s="0" t="n">
        <v>275480.580880264</v>
      </c>
      <c r="F86" s="0" t="n">
        <v>571756.293068499</v>
      </c>
      <c r="G86" s="0" t="n">
        <v>12363.3793474963</v>
      </c>
      <c r="H86" s="0" t="n">
        <v>61021.87131543</v>
      </c>
      <c r="I86" s="0" t="n">
        <v>15655.5278354889</v>
      </c>
      <c r="J86" s="0" t="n">
        <v>10735.9336304837</v>
      </c>
    </row>
    <row r="87" customFormat="false" ht="12.8" hidden="false" customHeight="false" outlineLevel="0" collapsed="false">
      <c r="A87" s="0" t="n">
        <v>134</v>
      </c>
      <c r="B87" s="0" t="n">
        <v>2280381.35256848</v>
      </c>
      <c r="C87" s="0" t="n">
        <v>1591368.6883661</v>
      </c>
      <c r="D87" s="0" t="n">
        <v>311114.647847326</v>
      </c>
      <c r="E87" s="0" t="n">
        <v>273137.411249843</v>
      </c>
      <c r="F87" s="0" t="n">
        <v>0</v>
      </c>
      <c r="G87" s="0" t="n">
        <v>13025.2092468501</v>
      </c>
      <c r="H87" s="0" t="n">
        <v>73126.183356928</v>
      </c>
      <c r="I87" s="0" t="n">
        <v>8043.5318415373</v>
      </c>
      <c r="J87" s="0" t="n">
        <v>11725.0801364867</v>
      </c>
    </row>
    <row r="88" customFormat="false" ht="12.8" hidden="false" customHeight="false" outlineLevel="0" collapsed="false">
      <c r="A88" s="0" t="n">
        <v>135</v>
      </c>
      <c r="B88" s="0" t="n">
        <v>2264813.64454393</v>
      </c>
      <c r="C88" s="0" t="n">
        <v>1572424.62406415</v>
      </c>
      <c r="D88" s="0" t="n">
        <v>320143.385242144</v>
      </c>
      <c r="E88" s="0" t="n">
        <v>271938.827914262</v>
      </c>
      <c r="F88" s="0" t="n">
        <v>0</v>
      </c>
      <c r="G88" s="0" t="n">
        <v>13650.2873502154</v>
      </c>
      <c r="H88" s="0" t="n">
        <v>67840.1244606905</v>
      </c>
      <c r="I88" s="0" t="n">
        <v>11571.1182021987</v>
      </c>
      <c r="J88" s="0" t="n">
        <v>11372.8671930921</v>
      </c>
    </row>
    <row r="89" customFormat="false" ht="12.8" hidden="false" customHeight="false" outlineLevel="0" collapsed="false">
      <c r="A89" s="0" t="n">
        <v>136</v>
      </c>
      <c r="B89" s="0" t="n">
        <v>2308481.83163816</v>
      </c>
      <c r="C89" s="0" t="n">
        <v>1555466.88352556</v>
      </c>
      <c r="D89" s="0" t="n">
        <v>377618.690741001</v>
      </c>
      <c r="E89" s="0" t="n">
        <v>270703.694871469</v>
      </c>
      <c r="F89" s="0" t="n">
        <v>0</v>
      </c>
      <c r="G89" s="0" t="n">
        <v>14348.7877032069</v>
      </c>
      <c r="H89" s="0" t="n">
        <v>73809.9064005058</v>
      </c>
      <c r="I89" s="0" t="n">
        <v>5931.05134465217</v>
      </c>
      <c r="J89" s="0" t="n">
        <v>10999.9393287563</v>
      </c>
    </row>
    <row r="90" customFormat="false" ht="12.8" hidden="false" customHeight="false" outlineLevel="0" collapsed="false">
      <c r="A90" s="0" t="n">
        <v>137</v>
      </c>
      <c r="B90" s="0" t="n">
        <v>2879899.09951656</v>
      </c>
      <c r="C90" s="0" t="n">
        <v>1560090.29628384</v>
      </c>
      <c r="D90" s="0" t="n">
        <v>377953.943733986</v>
      </c>
      <c r="E90" s="0" t="n">
        <v>269504.995452284</v>
      </c>
      <c r="F90" s="0" t="n">
        <v>575944.137962452</v>
      </c>
      <c r="G90" s="0" t="n">
        <v>7181.16373045945</v>
      </c>
      <c r="H90" s="0" t="n">
        <v>64762.961465915</v>
      </c>
      <c r="I90" s="0" t="n">
        <v>18692.9597526553</v>
      </c>
      <c r="J90" s="0" t="n">
        <v>11939.4921544557</v>
      </c>
    </row>
    <row r="91" customFormat="false" ht="12.8" hidden="false" customHeight="false" outlineLevel="0" collapsed="false">
      <c r="A91" s="0" t="n">
        <v>138</v>
      </c>
      <c r="B91" s="0" t="n">
        <v>2326886.07444115</v>
      </c>
      <c r="C91" s="0" t="n">
        <v>1566733.31085275</v>
      </c>
      <c r="D91" s="0" t="n">
        <v>392265.898206611</v>
      </c>
      <c r="E91" s="0" t="n">
        <v>273442.810232301</v>
      </c>
      <c r="F91" s="0" t="n">
        <v>0</v>
      </c>
      <c r="G91" s="0" t="n">
        <v>11001.3802592097</v>
      </c>
      <c r="H91" s="0" t="n">
        <v>55162.5251608469</v>
      </c>
      <c r="I91" s="0" t="n">
        <v>16481.305502898</v>
      </c>
      <c r="J91" s="0" t="n">
        <v>8942.72561228454</v>
      </c>
    </row>
    <row r="92" customFormat="false" ht="12.8" hidden="false" customHeight="false" outlineLevel="0" collapsed="false">
      <c r="A92" s="0" t="n">
        <v>139</v>
      </c>
      <c r="B92" s="0" t="n">
        <v>2326107.74554163</v>
      </c>
      <c r="C92" s="0" t="n">
        <v>1504859.64565447</v>
      </c>
      <c r="D92" s="0" t="n">
        <v>436699.999959664</v>
      </c>
      <c r="E92" s="0" t="n">
        <v>268335.770017559</v>
      </c>
      <c r="F92" s="0" t="n">
        <v>0</v>
      </c>
      <c r="G92" s="0" t="n">
        <v>13278.8715655391</v>
      </c>
      <c r="H92" s="0" t="n">
        <v>72251.4724393504</v>
      </c>
      <c r="I92" s="0" t="n">
        <v>22949.2517476644</v>
      </c>
      <c r="J92" s="0" t="n">
        <v>11365.3100556062</v>
      </c>
    </row>
    <row r="93" customFormat="false" ht="12.8" hidden="false" customHeight="false" outlineLevel="0" collapsed="false">
      <c r="A93" s="0" t="n">
        <v>140</v>
      </c>
      <c r="B93" s="0" t="n">
        <v>2302667.71577515</v>
      </c>
      <c r="C93" s="0" t="n">
        <v>1534162.33425431</v>
      </c>
      <c r="D93" s="0" t="n">
        <v>397843.495892294</v>
      </c>
      <c r="E93" s="0" t="n">
        <v>267505.18782992</v>
      </c>
      <c r="F93" s="0" t="n">
        <v>0</v>
      </c>
      <c r="G93" s="0" t="n">
        <v>15005.5138418453</v>
      </c>
      <c r="H93" s="0" t="n">
        <v>66932.7558406399</v>
      </c>
      <c r="I93" s="0" t="n">
        <v>6816.00891005517</v>
      </c>
      <c r="J93" s="0" t="n">
        <v>11210.9385426342</v>
      </c>
    </row>
    <row r="94" customFormat="false" ht="12.8" hidden="false" customHeight="false" outlineLevel="0" collapsed="false">
      <c r="A94" s="0" t="n">
        <v>141</v>
      </c>
      <c r="B94" s="0" t="n">
        <v>2810484.8513842</v>
      </c>
      <c r="C94" s="0" t="n">
        <v>1516656.12891305</v>
      </c>
      <c r="D94" s="0" t="n">
        <v>356627.147468683</v>
      </c>
      <c r="E94" s="0" t="n">
        <v>266478.439195077</v>
      </c>
      <c r="F94" s="0" t="n">
        <v>576015.577477869</v>
      </c>
      <c r="G94" s="0" t="n">
        <v>16203.8787049815</v>
      </c>
      <c r="H94" s="0" t="n">
        <v>42986.6103902084</v>
      </c>
      <c r="I94" s="0" t="n">
        <v>20799.1381420508</v>
      </c>
      <c r="J94" s="0" t="n">
        <v>9117.97203476895</v>
      </c>
    </row>
    <row r="95" customFormat="false" ht="12.8" hidden="false" customHeight="false" outlineLevel="0" collapsed="false">
      <c r="A95" s="0" t="n">
        <v>142</v>
      </c>
      <c r="B95" s="0" t="n">
        <v>2241172.45780778</v>
      </c>
      <c r="C95" s="0" t="n">
        <v>1555181.75018284</v>
      </c>
      <c r="D95" s="0" t="n">
        <v>320595.152832471</v>
      </c>
      <c r="E95" s="0" t="n">
        <v>266056.548537516</v>
      </c>
      <c r="F95" s="0" t="n">
        <v>0</v>
      </c>
      <c r="G95" s="0" t="n">
        <v>18113.5876712263</v>
      </c>
      <c r="H95" s="0" t="n">
        <v>64821.2528928049</v>
      </c>
      <c r="I95" s="0" t="n">
        <v>6546.51619271694</v>
      </c>
      <c r="J95" s="0" t="n">
        <v>11051.9482482959</v>
      </c>
    </row>
    <row r="96" customFormat="false" ht="12.8" hidden="false" customHeight="false" outlineLevel="0" collapsed="false">
      <c r="A96" s="0" t="n">
        <v>143</v>
      </c>
      <c r="B96" s="0" t="n">
        <v>2196356.59681417</v>
      </c>
      <c r="C96" s="0" t="n">
        <v>1510181.83644277</v>
      </c>
      <c r="D96" s="0" t="n">
        <v>299444.196605506</v>
      </c>
      <c r="E96" s="0" t="n">
        <v>271154.331876735</v>
      </c>
      <c r="F96" s="0" t="n">
        <v>0</v>
      </c>
      <c r="G96" s="0" t="n">
        <v>13702.7967492256</v>
      </c>
      <c r="H96" s="0" t="n">
        <v>73623.7001882998</v>
      </c>
      <c r="I96" s="0" t="n">
        <v>8070.33960509719</v>
      </c>
      <c r="J96" s="0" t="n">
        <v>12143.6850008496</v>
      </c>
    </row>
    <row r="97" customFormat="false" ht="12.8" hidden="false" customHeight="false" outlineLevel="0" collapsed="false">
      <c r="A97" s="0" t="n">
        <v>144</v>
      </c>
      <c r="B97" s="0" t="n">
        <v>2230102.52616211</v>
      </c>
      <c r="C97" s="0" t="n">
        <v>1548776.83126564</v>
      </c>
      <c r="D97" s="0" t="n">
        <v>302592.444587323</v>
      </c>
      <c r="E97" s="0" t="n">
        <v>273560.506447122</v>
      </c>
      <c r="F97" s="0" t="n">
        <v>0</v>
      </c>
      <c r="G97" s="0" t="n">
        <v>12308.8536935683</v>
      </c>
      <c r="H97" s="0" t="n">
        <v>59230.7745794998</v>
      </c>
      <c r="I97" s="0" t="n">
        <v>22832.0319019877</v>
      </c>
      <c r="J97" s="0" t="n">
        <v>10423.2282540839</v>
      </c>
    </row>
    <row r="98" customFormat="false" ht="12.8" hidden="false" customHeight="false" outlineLevel="0" collapsed="false">
      <c r="A98" s="0" t="n">
        <v>145</v>
      </c>
      <c r="B98" s="0" t="n">
        <v>2767948.53195912</v>
      </c>
      <c r="C98" s="0" t="n">
        <v>1504278.76777202</v>
      </c>
      <c r="D98" s="0" t="n">
        <v>311074.577060771</v>
      </c>
      <c r="E98" s="0" t="n">
        <v>270798.138339486</v>
      </c>
      <c r="F98" s="0" t="n">
        <v>561758.88063747</v>
      </c>
      <c r="G98" s="0" t="n">
        <v>9351.14522553518</v>
      </c>
      <c r="H98" s="0" t="n">
        <v>78776.0994524415</v>
      </c>
      <c r="I98" s="0" t="n">
        <v>11578.2896974047</v>
      </c>
      <c r="J98" s="0" t="n">
        <v>12921.2249568096</v>
      </c>
    </row>
    <row r="99" customFormat="false" ht="12.8" hidden="false" customHeight="false" outlineLevel="0" collapsed="false">
      <c r="A99" s="0" t="n">
        <v>146</v>
      </c>
      <c r="B99" s="0" t="n">
        <v>2250332.55461517</v>
      </c>
      <c r="C99" s="0" t="n">
        <v>1555185.59520414</v>
      </c>
      <c r="D99" s="0" t="n">
        <v>312924.01172032</v>
      </c>
      <c r="E99" s="0" t="n">
        <v>272788.140011201</v>
      </c>
      <c r="F99" s="0" t="n">
        <v>0</v>
      </c>
      <c r="G99" s="0" t="n">
        <v>15294.381606163</v>
      </c>
      <c r="H99" s="0" t="n">
        <v>56338.3487309812</v>
      </c>
      <c r="I99" s="0" t="n">
        <v>15856.7101295929</v>
      </c>
      <c r="J99" s="0" t="n">
        <v>10980.016157955</v>
      </c>
    </row>
    <row r="100" customFormat="false" ht="12.8" hidden="false" customHeight="false" outlineLevel="0" collapsed="false">
      <c r="A100" s="0" t="n">
        <v>147</v>
      </c>
      <c r="B100" s="0" t="n">
        <v>2174729.22509127</v>
      </c>
      <c r="C100" s="0" t="n">
        <v>1442983.23367478</v>
      </c>
      <c r="D100" s="0" t="n">
        <v>346402.477038403</v>
      </c>
      <c r="E100" s="0" t="n">
        <v>269322.088229232</v>
      </c>
      <c r="F100" s="0" t="n">
        <v>0</v>
      </c>
      <c r="G100" s="0" t="n">
        <v>8518.77942283881</v>
      </c>
      <c r="H100" s="0" t="n">
        <v>72239.0115480818</v>
      </c>
      <c r="I100" s="0" t="n">
        <v>14991.0211966906</v>
      </c>
      <c r="J100" s="0" t="n">
        <v>11472.6759024032</v>
      </c>
    </row>
    <row r="101" customFormat="false" ht="12.8" hidden="false" customHeight="false" outlineLevel="0" collapsed="false">
      <c r="A101" s="0" t="n">
        <v>148</v>
      </c>
      <c r="B101" s="0" t="n">
        <v>2190725.03633038</v>
      </c>
      <c r="C101" s="0" t="n">
        <v>1518986.09097415</v>
      </c>
      <c r="D101" s="0" t="n">
        <v>289685.864582741</v>
      </c>
      <c r="E101" s="0" t="n">
        <v>266719.695048006</v>
      </c>
      <c r="F101" s="0" t="n">
        <v>0</v>
      </c>
      <c r="G101" s="0" t="n">
        <v>11262.416559565</v>
      </c>
      <c r="H101" s="0" t="n">
        <v>69122.8651622235</v>
      </c>
      <c r="I101" s="0" t="n">
        <v>13858.0839843132</v>
      </c>
      <c r="J101" s="0" t="n">
        <v>13379.84129895</v>
      </c>
    </row>
    <row r="102" customFormat="false" ht="12.8" hidden="false" customHeight="false" outlineLevel="0" collapsed="false">
      <c r="A102" s="0" t="n">
        <v>149</v>
      </c>
      <c r="B102" s="0" t="n">
        <v>2745909.94284643</v>
      </c>
      <c r="C102" s="0" t="n">
        <v>1518268.55091415</v>
      </c>
      <c r="D102" s="0" t="n">
        <v>294835.338921047</v>
      </c>
      <c r="E102" s="0" t="n">
        <v>266355.034846277</v>
      </c>
      <c r="F102" s="0" t="n">
        <v>560573.797160349</v>
      </c>
      <c r="G102" s="0" t="n">
        <v>12745.3778055879</v>
      </c>
      <c r="H102" s="0" t="n">
        <v>63660.4305222592</v>
      </c>
      <c r="I102" s="0" t="n">
        <v>10357.2781397792</v>
      </c>
      <c r="J102" s="0" t="n">
        <v>12679.6580796279</v>
      </c>
    </row>
    <row r="103" customFormat="false" ht="12.8" hidden="false" customHeight="false" outlineLevel="0" collapsed="false">
      <c r="A103" s="0" t="n">
        <v>150</v>
      </c>
      <c r="B103" s="0" t="n">
        <v>2190067.57195065</v>
      </c>
      <c r="C103" s="0" t="n">
        <v>1520986.14114182</v>
      </c>
      <c r="D103" s="0" t="n">
        <v>277286.786711019</v>
      </c>
      <c r="E103" s="0" t="n">
        <v>267271.251412519</v>
      </c>
      <c r="F103" s="0" t="n">
        <v>0</v>
      </c>
      <c r="G103" s="0" t="n">
        <v>12143.2239097702</v>
      </c>
      <c r="H103" s="0" t="n">
        <v>64322.1279104989</v>
      </c>
      <c r="I103" s="0" t="n">
        <v>23757.4531560964</v>
      </c>
      <c r="J103" s="0" t="n">
        <v>10614.4395552362</v>
      </c>
    </row>
    <row r="104" customFormat="false" ht="12.8" hidden="false" customHeight="false" outlineLevel="0" collapsed="false">
      <c r="A104" s="0" t="n">
        <v>151</v>
      </c>
      <c r="B104" s="0" t="n">
        <v>2115850.92562602</v>
      </c>
      <c r="C104" s="0" t="n">
        <v>1461265.64664028</v>
      </c>
      <c r="D104" s="0" t="n">
        <v>274034.227771907</v>
      </c>
      <c r="E104" s="0" t="n">
        <v>271460.058266871</v>
      </c>
      <c r="F104" s="0" t="n">
        <v>0</v>
      </c>
      <c r="G104" s="0" t="n">
        <v>18123.0673380285</v>
      </c>
      <c r="H104" s="0" t="n">
        <v>56073.3850887906</v>
      </c>
      <c r="I104" s="0" t="n">
        <v>17556.4351656792</v>
      </c>
      <c r="J104" s="0" t="n">
        <v>8752.60463723869</v>
      </c>
    </row>
    <row r="105" customFormat="false" ht="12.8" hidden="false" customHeight="false" outlineLevel="0" collapsed="false">
      <c r="A105" s="0" t="n">
        <v>152</v>
      </c>
      <c r="B105" s="0" t="n">
        <v>2105679.24197201</v>
      </c>
      <c r="C105" s="0" t="n">
        <v>1491196.24703901</v>
      </c>
      <c r="D105" s="0" t="n">
        <v>234049.194575816</v>
      </c>
      <c r="E105" s="0" t="n">
        <v>273363.819356623</v>
      </c>
      <c r="F105" s="0" t="n">
        <v>0</v>
      </c>
      <c r="G105" s="0" t="n">
        <v>11515.1595630634</v>
      </c>
      <c r="H105" s="0" t="n">
        <v>55061.5924239895</v>
      </c>
      <c r="I105" s="0" t="n">
        <v>15277.6282392526</v>
      </c>
      <c r="J105" s="0" t="n">
        <v>11144.7105950537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64" min="1" style="160" width="11.64"/>
  </cols>
  <sheetData>
    <row r="1" customFormat="false" ht="12.8" hidden="false" customHeight="false" outlineLevel="0" collapsed="false">
      <c r="A1" s="160" t="s">
        <v>223</v>
      </c>
      <c r="B1" s="160" t="s">
        <v>207</v>
      </c>
      <c r="C1" s="160" t="s">
        <v>252</v>
      </c>
      <c r="D1" s="160" t="s">
        <v>253</v>
      </c>
      <c r="E1" s="160" t="s">
        <v>254</v>
      </c>
      <c r="F1" s="160" t="s">
        <v>255</v>
      </c>
      <c r="G1" s="160" t="s">
        <v>256</v>
      </c>
      <c r="H1" s="160" t="s">
        <v>257</v>
      </c>
      <c r="I1" s="160" t="s">
        <v>208</v>
      </c>
    </row>
    <row r="2" customFormat="false" ht="12.8" hidden="false" customHeight="false" outlineLevel="0" collapsed="false">
      <c r="A2" s="16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16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16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16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16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16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16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16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16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16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16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16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16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16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160" t="n">
        <v>63</v>
      </c>
      <c r="B16" s="0" t="n">
        <v>18149047.2019723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160" t="n">
        <v>64</v>
      </c>
      <c r="B17" s="0" t="n">
        <v>19841429.2629577</v>
      </c>
      <c r="C17" s="0" t="n">
        <v>19245367.5143533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160" t="n">
        <v>65</v>
      </c>
      <c r="B18" s="0" t="n">
        <v>15844822.3562126</v>
      </c>
      <c r="C18" s="0" t="n">
        <v>15273328.3516633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160" t="n">
        <v>66</v>
      </c>
      <c r="B19" s="0" t="n">
        <v>18787233.2278504</v>
      </c>
      <c r="C19" s="0" t="n">
        <v>18221346.1108987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160" t="n">
        <v>67</v>
      </c>
      <c r="B20" s="0" t="n">
        <v>15864743.8177851</v>
      </c>
      <c r="C20" s="0" t="n">
        <v>15270891.7793153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160" t="n">
        <v>68</v>
      </c>
      <c r="B21" s="0" t="n">
        <v>18038345.9788101</v>
      </c>
      <c r="C21" s="0" t="n">
        <v>17434377.5024643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160" t="n">
        <v>69</v>
      </c>
      <c r="B22" s="0" t="n">
        <v>14928749.9885575</v>
      </c>
      <c r="C22" s="0" t="n">
        <v>14356813.3249845</v>
      </c>
      <c r="D22" s="0" t="n">
        <v>43677384.5825056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160" t="n">
        <v>70</v>
      </c>
      <c r="B23" s="0" t="n">
        <v>17459145.5246851</v>
      </c>
      <c r="C23" s="0" t="n">
        <v>16851055.646892</v>
      </c>
      <c r="D23" s="0" t="n">
        <v>52011721.2714829</v>
      </c>
      <c r="E23" s="0" t="n">
        <v>60862859.4474226</v>
      </c>
      <c r="F23" s="0" t="n">
        <v>10143809.9079038</v>
      </c>
      <c r="G23" s="0" t="n">
        <v>341927.707834438</v>
      </c>
      <c r="H23" s="0" t="n">
        <v>199965.975485504</v>
      </c>
      <c r="I23" s="0" t="n">
        <v>94565.9921044603</v>
      </c>
    </row>
    <row r="24" customFormat="false" ht="12.8" hidden="false" customHeight="false" outlineLevel="0" collapsed="false">
      <c r="A24" s="160" t="n">
        <v>71</v>
      </c>
      <c r="B24" s="0" t="n">
        <v>14745587.6065966</v>
      </c>
      <c r="C24" s="0" t="n">
        <v>14126126.2492367</v>
      </c>
      <c r="D24" s="0" t="n">
        <v>43676003.2678894</v>
      </c>
      <c r="E24" s="0" t="n">
        <v>59298751.4014872</v>
      </c>
      <c r="F24" s="0" t="n">
        <v>0</v>
      </c>
      <c r="G24" s="0" t="n">
        <v>351671.624744583</v>
      </c>
      <c r="H24" s="0" t="n">
        <v>205083.265506558</v>
      </c>
      <c r="I24" s="0" t="n">
        <v>89580.6672982503</v>
      </c>
    </row>
    <row r="25" customFormat="false" ht="12.8" hidden="false" customHeight="false" outlineLevel="0" collapsed="false">
      <c r="A25" s="160" t="n">
        <v>72</v>
      </c>
      <c r="B25" s="0" t="n">
        <v>17113189.4220851</v>
      </c>
      <c r="C25" s="0" t="n">
        <v>16486658.6436032</v>
      </c>
      <c r="D25" s="0" t="n">
        <v>51637960.1476825</v>
      </c>
      <c r="E25" s="0" t="n">
        <v>58447629.6548162</v>
      </c>
      <c r="F25" s="0" t="n">
        <v>9741271.60913603</v>
      </c>
      <c r="G25" s="0" t="n">
        <v>363643.56622787</v>
      </c>
      <c r="H25" s="0" t="n">
        <v>200974.105046682</v>
      </c>
      <c r="I25" s="0" t="n">
        <v>88447.2960105483</v>
      </c>
    </row>
    <row r="26" customFormat="false" ht="12.8" hidden="false" customHeight="false" outlineLevel="0" collapsed="false">
      <c r="A26" s="160" t="n">
        <v>73</v>
      </c>
      <c r="B26" s="0" t="n">
        <v>13632220.9167947</v>
      </c>
      <c r="C26" s="0" t="n">
        <v>12990774.0262141</v>
      </c>
      <c r="D26" s="0" t="n">
        <v>37364311.4664678</v>
      </c>
      <c r="E26" s="0" t="n">
        <v>59252836.2268653</v>
      </c>
      <c r="F26" s="0" t="n">
        <v>0</v>
      </c>
      <c r="G26" s="0" t="n">
        <v>375757.265284572</v>
      </c>
      <c r="H26" s="0" t="n">
        <v>202416.28174169</v>
      </c>
      <c r="I26" s="0" t="n">
        <v>90390.4907918563</v>
      </c>
    </row>
    <row r="27" customFormat="false" ht="12.8" hidden="false" customHeight="false" outlineLevel="0" collapsed="false">
      <c r="A27" s="160" t="n">
        <v>74</v>
      </c>
      <c r="B27" s="0" t="n">
        <v>16247800.9888951</v>
      </c>
      <c r="C27" s="0" t="n">
        <v>15616670.6256137</v>
      </c>
      <c r="D27" s="0" t="n">
        <v>45863055.5193761</v>
      </c>
      <c r="E27" s="0" t="n">
        <v>59744314.4979689</v>
      </c>
      <c r="F27" s="0" t="n">
        <v>9957385.74966149</v>
      </c>
      <c r="G27" s="0" t="n">
        <v>358455.959121585</v>
      </c>
      <c r="H27" s="0" t="n">
        <v>206194.056664111</v>
      </c>
      <c r="I27" s="0" t="n">
        <v>94971.9249937621</v>
      </c>
    </row>
    <row r="28" customFormat="false" ht="12.8" hidden="false" customHeight="false" outlineLevel="0" collapsed="false">
      <c r="A28" s="160" t="n">
        <v>75</v>
      </c>
      <c r="B28" s="0" t="n">
        <v>14262962.6781334</v>
      </c>
      <c r="C28" s="0" t="n">
        <v>13600850.9210309</v>
      </c>
      <c r="D28" s="0" t="n">
        <v>40074810.4475666</v>
      </c>
      <c r="E28" s="0" t="n">
        <v>60429908.1969079</v>
      </c>
      <c r="F28" s="0" t="n">
        <v>0</v>
      </c>
      <c r="G28" s="0" t="n">
        <v>385634.667520817</v>
      </c>
      <c r="H28" s="0" t="n">
        <v>208327.932866727</v>
      </c>
      <c r="I28" s="0" t="n">
        <v>97355.9381642807</v>
      </c>
    </row>
    <row r="29" customFormat="false" ht="12.8" hidden="false" customHeight="false" outlineLevel="0" collapsed="false">
      <c r="A29" s="160" t="n">
        <v>76</v>
      </c>
      <c r="B29" s="0" t="n">
        <v>17098035.5173999</v>
      </c>
      <c r="C29" s="0" t="n">
        <v>16440161.3535083</v>
      </c>
      <c r="D29" s="0" t="n">
        <v>49390405.7012154</v>
      </c>
      <c r="E29" s="0" t="n">
        <v>61336748.8257805</v>
      </c>
      <c r="F29" s="0" t="n">
        <v>10222791.4709634</v>
      </c>
      <c r="G29" s="0" t="n">
        <v>382517.236338481</v>
      </c>
      <c r="H29" s="0" t="n">
        <v>206753.027163277</v>
      </c>
      <c r="I29" s="0" t="n">
        <v>98005.5719855043</v>
      </c>
    </row>
    <row r="30" customFormat="false" ht="12.8" hidden="false" customHeight="false" outlineLevel="0" collapsed="false">
      <c r="A30" s="160" t="n">
        <v>77</v>
      </c>
      <c r="B30" s="0" t="n">
        <v>13603585.022332</v>
      </c>
      <c r="C30" s="0" t="n">
        <v>12927582.1153002</v>
      </c>
      <c r="D30" s="0" t="n">
        <v>35674857.9883699</v>
      </c>
      <c r="E30" s="0" t="n">
        <v>61523142.7372873</v>
      </c>
      <c r="F30" s="0" t="n">
        <v>0</v>
      </c>
      <c r="G30" s="0" t="n">
        <v>393179.897176319</v>
      </c>
      <c r="H30" s="0" t="n">
        <v>211131.012173989</v>
      </c>
      <c r="I30" s="0" t="n">
        <v>102417.139545092</v>
      </c>
    </row>
    <row r="31" customFormat="false" ht="12.8" hidden="false" customHeight="false" outlineLevel="0" collapsed="false">
      <c r="A31" s="160" t="n">
        <v>78</v>
      </c>
      <c r="B31" s="0" t="n">
        <v>16281110.7903994</v>
      </c>
      <c r="C31" s="0" t="n">
        <v>15620252.6658306</v>
      </c>
      <c r="D31" s="0" t="n">
        <v>44115449.0219976</v>
      </c>
      <c r="E31" s="0" t="n">
        <v>62388963.0932683</v>
      </c>
      <c r="F31" s="0" t="n">
        <v>10398160.5155447</v>
      </c>
      <c r="G31" s="0" t="n">
        <v>385680.478619633</v>
      </c>
      <c r="H31" s="0" t="n">
        <v>206814.335827392</v>
      </c>
      <c r="I31" s="0" t="n">
        <v>97661.8716025592</v>
      </c>
    </row>
    <row r="32" customFormat="false" ht="12.8" hidden="false" customHeight="false" outlineLevel="0" collapsed="false">
      <c r="A32" s="160" t="n">
        <v>79</v>
      </c>
      <c r="B32" s="0" t="n">
        <v>14244528.2322768</v>
      </c>
      <c r="C32" s="0" t="n">
        <v>13604175.0714414</v>
      </c>
      <c r="D32" s="0" t="n">
        <v>38591460.8780478</v>
      </c>
      <c r="E32" s="0" t="n">
        <v>63063931.0543354</v>
      </c>
      <c r="F32" s="0" t="n">
        <v>0</v>
      </c>
      <c r="G32" s="0" t="n">
        <v>356737.958907743</v>
      </c>
      <c r="H32" s="0" t="n">
        <v>213501.896007569</v>
      </c>
      <c r="I32" s="0" t="n">
        <v>100161.865600099</v>
      </c>
    </row>
    <row r="33" customFormat="false" ht="12.8" hidden="false" customHeight="false" outlineLevel="0" collapsed="false">
      <c r="A33" s="160" t="n">
        <v>80</v>
      </c>
      <c r="B33" s="0" t="n">
        <v>17156405.4118977</v>
      </c>
      <c r="C33" s="0" t="n">
        <v>16497404.4053113</v>
      </c>
      <c r="D33" s="0" t="n">
        <v>47736250.0042238</v>
      </c>
      <c r="E33" s="0" t="n">
        <v>64295238.6289847</v>
      </c>
      <c r="F33" s="0" t="n">
        <v>10715873.1048308</v>
      </c>
      <c r="G33" s="0" t="n">
        <v>380199.11372607</v>
      </c>
      <c r="H33" s="0" t="n">
        <v>210506.291311431</v>
      </c>
      <c r="I33" s="0" t="n">
        <v>97565.1450698473</v>
      </c>
    </row>
    <row r="34" customFormat="false" ht="12.8" hidden="false" customHeight="false" outlineLevel="0" collapsed="false">
      <c r="A34" s="160" t="n">
        <v>81</v>
      </c>
      <c r="B34" s="0" t="n">
        <v>14318856.1161717</v>
      </c>
      <c r="C34" s="0" t="n">
        <v>13657014.9917168</v>
      </c>
      <c r="D34" s="0" t="n">
        <v>37896434.8786602</v>
      </c>
      <c r="E34" s="0" t="n">
        <v>64737701.3678861</v>
      </c>
      <c r="F34" s="0" t="n">
        <v>0</v>
      </c>
      <c r="G34" s="0" t="n">
        <v>378414.026987511</v>
      </c>
      <c r="H34" s="0" t="n">
        <v>212845.555847931</v>
      </c>
      <c r="I34" s="0" t="n">
        <v>100830.773742151</v>
      </c>
    </row>
    <row r="35" customFormat="false" ht="12.8" hidden="false" customHeight="false" outlineLevel="0" collapsed="false">
      <c r="A35" s="160" t="n">
        <v>82</v>
      </c>
      <c r="B35" s="0" t="n">
        <v>16953293.4818642</v>
      </c>
      <c r="C35" s="0" t="n">
        <v>16286432.1248109</v>
      </c>
      <c r="D35" s="0" t="n">
        <v>46001202.7414483</v>
      </c>
      <c r="E35" s="0" t="n">
        <v>65036259.60249</v>
      </c>
      <c r="F35" s="0" t="n">
        <v>10839376.600415</v>
      </c>
      <c r="G35" s="0" t="n">
        <v>377899.247910599</v>
      </c>
      <c r="H35" s="0" t="n">
        <v>217041.799625817</v>
      </c>
      <c r="I35" s="0" t="n">
        <v>102743.299309875</v>
      </c>
    </row>
    <row r="36" customFormat="false" ht="12.8" hidden="false" customHeight="false" outlineLevel="0" collapsed="false">
      <c r="A36" s="160" t="n">
        <v>83</v>
      </c>
      <c r="B36" s="0" t="n">
        <v>14871153.0760134</v>
      </c>
      <c r="C36" s="0" t="n">
        <v>14198675.3549667</v>
      </c>
      <c r="D36" s="0" t="n">
        <v>40141478.3351769</v>
      </c>
      <c r="E36" s="0" t="n">
        <v>65982735.8154082</v>
      </c>
      <c r="F36" s="0" t="n">
        <v>0</v>
      </c>
      <c r="G36" s="0" t="n">
        <v>390281.748341101</v>
      </c>
      <c r="H36" s="0" t="n">
        <v>212227.178189789</v>
      </c>
      <c r="I36" s="0" t="n">
        <v>99955.420736875</v>
      </c>
    </row>
    <row r="37" customFormat="false" ht="12.8" hidden="false" customHeight="false" outlineLevel="0" collapsed="false">
      <c r="A37" s="160" t="n">
        <v>84</v>
      </c>
      <c r="B37" s="0" t="n">
        <v>17626245.9049915</v>
      </c>
      <c r="C37" s="0" t="n">
        <v>16949326.3673168</v>
      </c>
      <c r="D37" s="0" t="n">
        <v>48704133.4782698</v>
      </c>
      <c r="E37" s="0" t="n">
        <v>66403974.4275074</v>
      </c>
      <c r="F37" s="0" t="n">
        <v>11067329.0712512</v>
      </c>
      <c r="G37" s="0" t="n">
        <v>377075.828531232</v>
      </c>
      <c r="H37" s="0" t="n">
        <v>225579.918814298</v>
      </c>
      <c r="I37" s="0" t="n">
        <v>106091.12904166</v>
      </c>
    </row>
    <row r="38" customFormat="false" ht="12.8" hidden="false" customHeight="false" outlineLevel="0" collapsed="false">
      <c r="A38" s="160" t="n">
        <v>85</v>
      </c>
      <c r="B38" s="0" t="n">
        <v>14789002.1833427</v>
      </c>
      <c r="C38" s="0" t="n">
        <v>14085728.0174364</v>
      </c>
      <c r="D38" s="0" t="n">
        <v>38947398.9756241</v>
      </c>
      <c r="E38" s="0" t="n">
        <v>66857098.1234975</v>
      </c>
      <c r="F38" s="0" t="n">
        <v>0</v>
      </c>
      <c r="G38" s="0" t="n">
        <v>398940.579941352</v>
      </c>
      <c r="H38" s="0" t="n">
        <v>228730.278577395</v>
      </c>
      <c r="I38" s="0" t="n">
        <v>108004.724839448</v>
      </c>
    </row>
    <row r="39" customFormat="false" ht="12.8" hidden="false" customHeight="false" outlineLevel="0" collapsed="false">
      <c r="A39" s="160" t="n">
        <v>86</v>
      </c>
      <c r="B39" s="0" t="n">
        <v>17537053.850744</v>
      </c>
      <c r="C39" s="0" t="n">
        <v>16809122.1920422</v>
      </c>
      <c r="D39" s="0" t="n">
        <v>47305786.9829075</v>
      </c>
      <c r="E39" s="0" t="n">
        <v>67250100.4374039</v>
      </c>
      <c r="F39" s="0" t="n">
        <v>11208350.0729006</v>
      </c>
      <c r="G39" s="0" t="n">
        <v>415222.789426074</v>
      </c>
      <c r="H39" s="0" t="n">
        <v>234930.793702069</v>
      </c>
      <c r="I39" s="0" t="n">
        <v>111111.536533822</v>
      </c>
    </row>
    <row r="40" customFormat="false" ht="12.8" hidden="false" customHeight="false" outlineLevel="0" collapsed="false">
      <c r="A40" s="160" t="n">
        <v>87</v>
      </c>
      <c r="B40" s="0" t="n">
        <v>15403130.8768472</v>
      </c>
      <c r="C40" s="0" t="n">
        <v>14667154.3898376</v>
      </c>
      <c r="D40" s="0" t="n">
        <v>41272866.8768598</v>
      </c>
      <c r="E40" s="0" t="n">
        <v>68347145.2390824</v>
      </c>
      <c r="F40" s="0" t="n">
        <v>0</v>
      </c>
      <c r="G40" s="0" t="n">
        <v>420903.716820747</v>
      </c>
      <c r="H40" s="0" t="n">
        <v>237592.480618306</v>
      </c>
      <c r="I40" s="0" t="n">
        <v>110686.127957874</v>
      </c>
    </row>
    <row r="41" customFormat="false" ht="12.8" hidden="false" customHeight="false" outlineLevel="0" collapsed="false">
      <c r="A41" s="160" t="n">
        <v>88</v>
      </c>
      <c r="B41" s="0" t="n">
        <v>18386871.1193039</v>
      </c>
      <c r="C41" s="0" t="n">
        <v>17638819.647115</v>
      </c>
      <c r="D41" s="0" t="n">
        <v>50454074.9981854</v>
      </c>
      <c r="E41" s="0" t="n">
        <v>69352039.3105596</v>
      </c>
      <c r="F41" s="0" t="n">
        <v>11558673.2184266</v>
      </c>
      <c r="G41" s="0" t="n">
        <v>431880.85826159</v>
      </c>
      <c r="H41" s="0" t="n">
        <v>238137.245627167</v>
      </c>
      <c r="I41" s="0" t="n">
        <v>111476.24042879</v>
      </c>
    </row>
    <row r="42" customFormat="false" ht="12.8" hidden="false" customHeight="false" outlineLevel="0" collapsed="false">
      <c r="A42" s="160" t="n">
        <v>89</v>
      </c>
      <c r="B42" s="0" t="n">
        <v>15603607.0097612</v>
      </c>
      <c r="C42" s="0" t="n">
        <v>14860590.3105941</v>
      </c>
      <c r="D42" s="0" t="n">
        <v>41175163.0703647</v>
      </c>
      <c r="E42" s="0" t="n">
        <v>70344882.0217966</v>
      </c>
      <c r="F42" s="0" t="n">
        <v>0</v>
      </c>
      <c r="G42" s="0" t="n">
        <v>431263.054912539</v>
      </c>
      <c r="H42" s="0" t="n">
        <v>235284.42072795</v>
      </c>
      <c r="I42" s="0" t="n">
        <v>109241.747895055</v>
      </c>
    </row>
    <row r="43" customFormat="false" ht="12.8" hidden="false" customHeight="false" outlineLevel="0" collapsed="false">
      <c r="A43" s="160" t="n">
        <v>90</v>
      </c>
      <c r="B43" s="0" t="n">
        <v>18544130.7068443</v>
      </c>
      <c r="C43" s="0" t="n">
        <v>17804712.4548917</v>
      </c>
      <c r="D43" s="0" t="n">
        <v>50194082.6031995</v>
      </c>
      <c r="E43" s="0" t="n">
        <v>71099951.6107543</v>
      </c>
      <c r="F43" s="0" t="n">
        <v>11849991.9351257</v>
      </c>
      <c r="G43" s="0" t="n">
        <v>433317.378200629</v>
      </c>
      <c r="H43" s="0" t="n">
        <v>232116.582470592</v>
      </c>
      <c r="I43" s="0" t="n">
        <v>105691.844687598</v>
      </c>
    </row>
    <row r="44" customFormat="false" ht="12.8" hidden="false" customHeight="false" outlineLevel="0" collapsed="false">
      <c r="A44" s="160" t="n">
        <v>91</v>
      </c>
      <c r="B44" s="0" t="n">
        <v>16199048.4638462</v>
      </c>
      <c r="C44" s="0" t="n">
        <v>15456538.2387902</v>
      </c>
      <c r="D44" s="0" t="n">
        <v>43615433.5174058</v>
      </c>
      <c r="E44" s="0" t="n">
        <v>71916011.7956944</v>
      </c>
      <c r="F44" s="0" t="n">
        <v>0</v>
      </c>
      <c r="G44" s="0" t="n">
        <v>430506.68608203</v>
      </c>
      <c r="H44" s="0" t="n">
        <v>236830.561074017</v>
      </c>
      <c r="I44" s="0" t="n">
        <v>107389.968428456</v>
      </c>
    </row>
    <row r="45" customFormat="false" ht="12.8" hidden="false" customHeight="false" outlineLevel="0" collapsed="false">
      <c r="A45" s="160" t="n">
        <v>92</v>
      </c>
      <c r="B45" s="0" t="n">
        <v>19327137.4893197</v>
      </c>
      <c r="C45" s="0" t="n">
        <v>18562733.3732711</v>
      </c>
      <c r="D45" s="0" t="n">
        <v>53237432.4190012</v>
      </c>
      <c r="E45" s="0" t="n">
        <v>72891147.8492905</v>
      </c>
      <c r="F45" s="0" t="n">
        <v>12148524.6415484</v>
      </c>
      <c r="G45" s="0" t="n">
        <v>449975.674371208</v>
      </c>
      <c r="H45" s="0" t="n">
        <v>238387.776383621</v>
      </c>
      <c r="I45" s="0" t="n">
        <v>108629.521848237</v>
      </c>
    </row>
    <row r="46" customFormat="false" ht="12.8" hidden="false" customHeight="false" outlineLevel="0" collapsed="false">
      <c r="A46" s="160" t="n">
        <v>93</v>
      </c>
      <c r="B46" s="160" t="n">
        <v>17805710.0931051</v>
      </c>
      <c r="C46" s="160" t="n">
        <v>16983830.6233194</v>
      </c>
      <c r="D46" s="160" t="n">
        <v>47687611.7706296</v>
      </c>
      <c r="E46" s="160" t="n">
        <v>79370571.3443935</v>
      </c>
      <c r="F46" s="160" t="n">
        <v>0</v>
      </c>
      <c r="G46" s="160" t="n">
        <v>487856.787426612</v>
      </c>
      <c r="H46" s="160" t="n">
        <v>247663.972863622</v>
      </c>
      <c r="I46" s="160" t="n">
        <v>123369.584993402</v>
      </c>
    </row>
    <row r="47" customFormat="false" ht="12.8" hidden="false" customHeight="false" outlineLevel="0" collapsed="false">
      <c r="A47" s="160" t="n">
        <v>94</v>
      </c>
      <c r="B47" s="160" t="n">
        <v>21340426.1133376</v>
      </c>
      <c r="C47" s="160" t="n">
        <v>20542833.9232582</v>
      </c>
      <c r="D47" s="160" t="n">
        <v>58455829.2880786</v>
      </c>
      <c r="E47" s="160" t="n">
        <v>81207178.9066425</v>
      </c>
      <c r="F47" s="160" t="n">
        <v>13534529.8177738</v>
      </c>
      <c r="G47" s="160" t="n">
        <v>460113.373638712</v>
      </c>
      <c r="H47" s="160" t="n">
        <v>251382.847704197</v>
      </c>
      <c r="I47" s="160" t="n">
        <v>122994.241052093</v>
      </c>
    </row>
    <row r="48" customFormat="false" ht="12.8" hidden="false" customHeight="false" outlineLevel="0" collapsed="false">
      <c r="A48" s="160" t="n">
        <v>95</v>
      </c>
      <c r="B48" s="160" t="n">
        <v>18460406.181769</v>
      </c>
      <c r="C48" s="160" t="n">
        <v>17669790.7977304</v>
      </c>
      <c r="D48" s="160" t="n">
        <v>49936197.6851217</v>
      </c>
      <c r="E48" s="160" t="n">
        <v>81997822.7845515</v>
      </c>
      <c r="F48" s="160" t="n">
        <v>0</v>
      </c>
      <c r="G48" s="160" t="n">
        <v>436576.525272964</v>
      </c>
      <c r="H48" s="160" t="n">
        <v>263490.964040754</v>
      </c>
      <c r="I48" s="160" t="n">
        <v>129354.135321239</v>
      </c>
    </row>
    <row r="49" customFormat="false" ht="12.8" hidden="false" customHeight="false" outlineLevel="0" collapsed="false">
      <c r="A49" s="160" t="n">
        <v>96</v>
      </c>
      <c r="B49" s="160" t="n">
        <v>21936365.9714614</v>
      </c>
      <c r="C49" s="160" t="n">
        <v>21155122.659578</v>
      </c>
      <c r="D49" s="160" t="n">
        <v>60686385.506162</v>
      </c>
      <c r="E49" s="160" t="n">
        <v>83044807.9353477</v>
      </c>
      <c r="F49" s="160" t="n">
        <v>13840801.3225579</v>
      </c>
      <c r="G49" s="160" t="n">
        <v>441698.582029463</v>
      </c>
      <c r="H49" s="160" t="n">
        <v>253660.451001569</v>
      </c>
      <c r="I49" s="160" t="n">
        <v>122691.82693187</v>
      </c>
    </row>
    <row r="50" customFormat="false" ht="12.8" hidden="false" customHeight="false" outlineLevel="0" collapsed="false">
      <c r="A50" s="160" t="n">
        <v>97</v>
      </c>
      <c r="B50" s="160" t="n">
        <v>18650983.8021789</v>
      </c>
      <c r="C50" s="160" t="n">
        <v>17907967.7718058</v>
      </c>
      <c r="D50" s="160" t="n">
        <v>50506067.3885445</v>
      </c>
      <c r="E50" s="160" t="n">
        <v>83407475.7697601</v>
      </c>
      <c r="F50" s="160" t="n">
        <v>0</v>
      </c>
      <c r="G50" s="160" t="n">
        <v>412662.775412759</v>
      </c>
      <c r="H50" s="160" t="n">
        <v>247311.737418885</v>
      </c>
      <c r="I50" s="160" t="n">
        <v>118630.739344912</v>
      </c>
    </row>
    <row r="51" customFormat="false" ht="12.8" hidden="false" customHeight="false" outlineLevel="0" collapsed="false">
      <c r="A51" s="160" t="n">
        <v>98</v>
      </c>
      <c r="B51" s="160" t="n">
        <v>22018347.9961393</v>
      </c>
      <c r="C51" s="160" t="n">
        <v>21252377.6846863</v>
      </c>
      <c r="D51" s="160" t="n">
        <v>60736265.0227904</v>
      </c>
      <c r="E51" s="160" t="n">
        <v>83789830.8010747</v>
      </c>
      <c r="F51" s="160" t="n">
        <v>13964971.8001791</v>
      </c>
      <c r="G51" s="160" t="n">
        <v>425146.90871896</v>
      </c>
      <c r="H51" s="160" t="n">
        <v>254655.527623052</v>
      </c>
      <c r="I51" s="160" t="n">
        <v>123096.964444228</v>
      </c>
    </row>
    <row r="52" customFormat="false" ht="12.8" hidden="false" customHeight="false" outlineLevel="0" collapsed="false">
      <c r="A52" s="160" t="n">
        <v>99</v>
      </c>
      <c r="B52" s="160" t="n">
        <v>19091124.4824968</v>
      </c>
      <c r="C52" s="160" t="n">
        <v>18312306.8151878</v>
      </c>
      <c r="D52" s="160" t="n">
        <v>51942011.5095975</v>
      </c>
      <c r="E52" s="160" t="n">
        <v>84757381.3316102</v>
      </c>
      <c r="F52" s="160" t="n">
        <v>0</v>
      </c>
      <c r="G52" s="160" t="n">
        <v>442068.631442133</v>
      </c>
      <c r="H52" s="160" t="n">
        <v>250349.472339562</v>
      </c>
      <c r="I52" s="160" t="n">
        <v>123427.94789618</v>
      </c>
    </row>
    <row r="53" customFormat="false" ht="12.8" hidden="false" customHeight="false" outlineLevel="0" collapsed="false">
      <c r="A53" s="160" t="n">
        <v>100</v>
      </c>
      <c r="B53" s="160" t="n">
        <v>22413127.9216909</v>
      </c>
      <c r="C53" s="160" t="n">
        <v>21621283.9771567</v>
      </c>
      <c r="D53" s="160" t="n">
        <v>62106439.8529261</v>
      </c>
      <c r="E53" s="160" t="n">
        <v>84767324.3818376</v>
      </c>
      <c r="F53" s="160" t="n">
        <v>14127887.3969729</v>
      </c>
      <c r="G53" s="160" t="n">
        <v>451316.658016621</v>
      </c>
      <c r="H53" s="160" t="n">
        <v>253525.17296345</v>
      </c>
      <c r="I53" s="160" t="n">
        <v>124288.733648804</v>
      </c>
    </row>
    <row r="54" customFormat="false" ht="12.8" hidden="false" customHeight="false" outlineLevel="0" collapsed="false">
      <c r="A54" s="160" t="n">
        <v>101</v>
      </c>
      <c r="B54" s="160" t="n">
        <v>19200579.0698887</v>
      </c>
      <c r="C54" s="160" t="n">
        <v>18408784.2687305</v>
      </c>
      <c r="D54" s="160" t="n">
        <v>51957964.8879818</v>
      </c>
      <c r="E54" s="160" t="n">
        <v>85627081.5493</v>
      </c>
      <c r="F54" s="160" t="n">
        <v>0</v>
      </c>
      <c r="G54" s="160" t="n">
        <v>452906.588681245</v>
      </c>
      <c r="H54" s="160" t="n">
        <v>253173.811740172</v>
      </c>
      <c r="I54" s="160" t="n">
        <v>122449.143909575</v>
      </c>
    </row>
    <row r="55" customFormat="false" ht="12.8" hidden="false" customHeight="false" outlineLevel="0" collapsed="false">
      <c r="A55" s="160" t="n">
        <v>102</v>
      </c>
      <c r="B55" s="160" t="n">
        <v>22579713.1034095</v>
      </c>
      <c r="C55" s="160" t="n">
        <v>21762483.9835548</v>
      </c>
      <c r="D55" s="160" t="n">
        <v>62194148.0863758</v>
      </c>
      <c r="E55" s="160" t="n">
        <v>85748728.345088</v>
      </c>
      <c r="F55" s="160" t="n">
        <v>14291454.7241813</v>
      </c>
      <c r="G55" s="160" t="n">
        <v>465396.574122126</v>
      </c>
      <c r="H55" s="160" t="n">
        <v>261712.805141978</v>
      </c>
      <c r="I55" s="160" t="n">
        <v>128742.486557953</v>
      </c>
    </row>
    <row r="56" customFormat="false" ht="12.8" hidden="false" customHeight="false" outlineLevel="0" collapsed="false">
      <c r="A56" s="160" t="n">
        <v>103</v>
      </c>
      <c r="B56" s="160" t="n">
        <v>19471172.9023152</v>
      </c>
      <c r="C56" s="160" t="n">
        <v>18611814.1071588</v>
      </c>
      <c r="D56" s="160" t="n">
        <v>52765479.1393432</v>
      </c>
      <c r="E56" s="160" t="n">
        <v>86131979.1322983</v>
      </c>
      <c r="F56" s="160" t="n">
        <v>0</v>
      </c>
      <c r="G56" s="160" t="n">
        <v>501849.519871713</v>
      </c>
      <c r="H56" s="160" t="n">
        <v>265619.17670189</v>
      </c>
      <c r="I56" s="160" t="n">
        <v>131271.569403987</v>
      </c>
    </row>
    <row r="57" customFormat="false" ht="12.8" hidden="false" customHeight="false" outlineLevel="0" collapsed="false">
      <c r="A57" s="160" t="n">
        <v>104</v>
      </c>
      <c r="B57" s="160" t="n">
        <v>23125497.7188383</v>
      </c>
      <c r="C57" s="160" t="n">
        <v>22260909.615463</v>
      </c>
      <c r="D57" s="160" t="n">
        <v>63969074.7021477</v>
      </c>
      <c r="E57" s="160" t="n">
        <v>87142042.973724</v>
      </c>
      <c r="F57" s="160" t="n">
        <v>14523673.828954</v>
      </c>
      <c r="G57" s="160" t="n">
        <v>515056.998581359</v>
      </c>
      <c r="H57" s="160" t="n">
        <v>259556.239609699</v>
      </c>
      <c r="I57" s="160" t="n">
        <v>128535.521691779</v>
      </c>
    </row>
    <row r="58" customFormat="false" ht="12.8" hidden="false" customHeight="false" outlineLevel="0" collapsed="false">
      <c r="A58" s="160" t="n">
        <v>105</v>
      </c>
      <c r="B58" s="160" t="n">
        <v>20040463.1411718</v>
      </c>
      <c r="C58" s="160" t="n">
        <v>19175198.7655826</v>
      </c>
      <c r="D58" s="160" t="n">
        <v>54216232.5371028</v>
      </c>
      <c r="E58" s="160" t="n">
        <v>88980825.2886215</v>
      </c>
      <c r="F58" s="160" t="n">
        <v>0</v>
      </c>
      <c r="G58" s="160" t="n">
        <v>511675.659983323</v>
      </c>
      <c r="H58" s="160" t="n">
        <v>263365.546207179</v>
      </c>
      <c r="I58" s="160" t="n">
        <v>128890.241998184</v>
      </c>
    </row>
    <row r="59" customFormat="false" ht="12.8" hidden="false" customHeight="false" outlineLevel="0" collapsed="false">
      <c r="A59" s="160" t="n">
        <v>106</v>
      </c>
      <c r="B59" s="160" t="n">
        <v>23720331.909535</v>
      </c>
      <c r="C59" s="160" t="n">
        <v>22865838.6285065</v>
      </c>
      <c r="D59" s="160" t="n">
        <v>65527943.1993516</v>
      </c>
      <c r="E59" s="160" t="n">
        <v>89783566.2944538</v>
      </c>
      <c r="F59" s="160" t="n">
        <v>14963927.7157423</v>
      </c>
      <c r="G59" s="160" t="n">
        <v>495710.56248555</v>
      </c>
      <c r="H59" s="160" t="n">
        <v>265348.466958757</v>
      </c>
      <c r="I59" s="160" t="n">
        <v>133477.502263062</v>
      </c>
    </row>
    <row r="60" customFormat="false" ht="12.8" hidden="false" customHeight="false" outlineLevel="0" collapsed="false">
      <c r="A60" s="160" t="n">
        <v>107</v>
      </c>
      <c r="B60" s="160" t="n">
        <v>20470073.4902898</v>
      </c>
      <c r="C60" s="160" t="n">
        <v>19635532.431273</v>
      </c>
      <c r="D60" s="160" t="n">
        <v>55769301.4024936</v>
      </c>
      <c r="E60" s="160" t="n">
        <v>90658704.3852641</v>
      </c>
      <c r="F60" s="160" t="n">
        <v>0</v>
      </c>
      <c r="G60" s="160" t="n">
        <v>468465.264647833</v>
      </c>
      <c r="H60" s="160" t="n">
        <v>271115.130513322</v>
      </c>
      <c r="I60" s="160" t="n">
        <v>135658.091222339</v>
      </c>
    </row>
    <row r="61" customFormat="false" ht="12.8" hidden="false" customHeight="false" outlineLevel="0" collapsed="false">
      <c r="A61" s="160" t="n">
        <v>108</v>
      </c>
      <c r="B61" s="160" t="n">
        <v>24117597.0162258</v>
      </c>
      <c r="C61" s="160" t="n">
        <v>23256573.8982093</v>
      </c>
      <c r="D61" s="160" t="n">
        <v>67018187.4490868</v>
      </c>
      <c r="E61" s="160" t="n">
        <v>90777893.5072979</v>
      </c>
      <c r="F61" s="160" t="n">
        <v>15129648.917883</v>
      </c>
      <c r="G61" s="160" t="n">
        <v>488822.846870536</v>
      </c>
      <c r="H61" s="160" t="n">
        <v>273874.708258351</v>
      </c>
      <c r="I61" s="160" t="n">
        <v>140465.089839472</v>
      </c>
    </row>
    <row r="62" customFormat="false" ht="12.8" hidden="false" customHeight="false" outlineLevel="0" collapsed="false">
      <c r="A62" s="160" t="n">
        <v>109</v>
      </c>
      <c r="B62" s="160" t="n">
        <v>20432205.0381525</v>
      </c>
      <c r="C62" s="160" t="n">
        <v>19569466.6912209</v>
      </c>
      <c r="D62" s="160" t="n">
        <v>55379688.0777547</v>
      </c>
      <c r="E62" s="160" t="n">
        <v>90721121.8584708</v>
      </c>
      <c r="F62" s="160" t="n">
        <v>0</v>
      </c>
      <c r="G62" s="160" t="n">
        <v>503046.887666307</v>
      </c>
      <c r="H62" s="160" t="n">
        <v>265404.990460482</v>
      </c>
      <c r="I62" s="160" t="n">
        <v>134694.955435467</v>
      </c>
    </row>
    <row r="63" customFormat="false" ht="12.8" hidden="false" customHeight="false" outlineLevel="0" collapsed="false">
      <c r="A63" s="160" t="n">
        <v>110</v>
      </c>
      <c r="B63" s="160" t="n">
        <v>24191709.1515761</v>
      </c>
      <c r="C63" s="160" t="n">
        <v>23334338.7564858</v>
      </c>
      <c r="D63" s="160" t="n">
        <v>66886929.583773</v>
      </c>
      <c r="E63" s="160" t="n">
        <v>91586978.8269625</v>
      </c>
      <c r="F63" s="160" t="n">
        <v>15264496.4711604</v>
      </c>
      <c r="G63" s="160" t="n">
        <v>493604.875164399</v>
      </c>
      <c r="H63" s="160" t="n">
        <v>268874.043986545</v>
      </c>
      <c r="I63" s="160" t="n">
        <v>135559.251341938</v>
      </c>
    </row>
    <row r="64" customFormat="false" ht="12.8" hidden="false" customHeight="false" outlineLevel="0" collapsed="false">
      <c r="A64" s="160" t="n">
        <v>111</v>
      </c>
      <c r="B64" s="160" t="n">
        <v>20963343.7063477</v>
      </c>
      <c r="C64" s="160" t="n">
        <v>20093481.2048478</v>
      </c>
      <c r="D64" s="160" t="n">
        <v>57184700.8841825</v>
      </c>
      <c r="E64" s="160" t="n">
        <v>92592337.9144038</v>
      </c>
      <c r="F64" s="160" t="n">
        <v>0</v>
      </c>
      <c r="G64" s="160" t="n">
        <v>503332.464633808</v>
      </c>
      <c r="H64" s="160" t="n">
        <v>269840.694009824</v>
      </c>
      <c r="I64" s="160" t="n">
        <v>138127.632651821</v>
      </c>
    </row>
    <row r="65" customFormat="false" ht="12.8" hidden="false" customHeight="false" outlineLevel="0" collapsed="false">
      <c r="A65" s="160" t="n">
        <v>112</v>
      </c>
      <c r="B65" s="160" t="n">
        <v>24812085.815593</v>
      </c>
      <c r="C65" s="160" t="n">
        <v>23963925.1502345</v>
      </c>
      <c r="D65" s="160" t="n">
        <v>69128660.0016591</v>
      </c>
      <c r="E65" s="160" t="n">
        <v>93443380.437588</v>
      </c>
      <c r="F65" s="160" t="n">
        <v>15573896.739598</v>
      </c>
      <c r="G65" s="160" t="n">
        <v>484811.927721635</v>
      </c>
      <c r="H65" s="160" t="n">
        <v>267330.788795885</v>
      </c>
      <c r="I65" s="160" t="n">
        <v>137168.498344182</v>
      </c>
    </row>
    <row r="66" customFormat="false" ht="12.8" hidden="false" customHeight="false" outlineLevel="0" collapsed="false">
      <c r="A66" s="160" t="n">
        <v>113</v>
      </c>
      <c r="B66" s="160" t="n">
        <v>21201930.6423437</v>
      </c>
      <c r="C66" s="160" t="n">
        <v>20363463.8859019</v>
      </c>
      <c r="D66" s="160" t="n">
        <v>57824634.1819856</v>
      </c>
      <c r="E66" s="160" t="n">
        <v>94138268.7361901</v>
      </c>
      <c r="F66" s="160" t="n">
        <v>0</v>
      </c>
      <c r="G66" s="160" t="n">
        <v>471703.568077526</v>
      </c>
      <c r="H66" s="160" t="n">
        <v>270832.282468704</v>
      </c>
      <c r="I66" s="160" t="n">
        <v>137044.151279356</v>
      </c>
    </row>
    <row r="67" customFormat="false" ht="12.8" hidden="false" customHeight="false" outlineLevel="0" collapsed="false">
      <c r="A67" s="160" t="n">
        <v>114</v>
      </c>
      <c r="B67" s="160" t="n">
        <v>25093738.2473911</v>
      </c>
      <c r="C67" s="160" t="n">
        <v>24251663.2006896</v>
      </c>
      <c r="D67" s="160" t="n">
        <v>69790520.6240114</v>
      </c>
      <c r="E67" s="160" t="n">
        <v>94855425.8097124</v>
      </c>
      <c r="F67" s="160" t="n">
        <v>15809237.6349521</v>
      </c>
      <c r="G67" s="160" t="n">
        <v>471354.082979043</v>
      </c>
      <c r="H67" s="160" t="n">
        <v>274144.984140739</v>
      </c>
      <c r="I67" s="160" t="n">
        <v>137965.685116714</v>
      </c>
    </row>
    <row r="68" customFormat="false" ht="12.8" hidden="false" customHeight="false" outlineLevel="0" collapsed="false">
      <c r="A68" s="160" t="n">
        <v>115</v>
      </c>
      <c r="B68" s="160" t="n">
        <v>21673108.6360297</v>
      </c>
      <c r="C68" s="160" t="n">
        <v>20846180.77449</v>
      </c>
      <c r="D68" s="160" t="n">
        <v>59597456.8041267</v>
      </c>
      <c r="E68" s="160" t="n">
        <v>95751324.1600146</v>
      </c>
      <c r="F68" s="160" t="n">
        <v>0</v>
      </c>
      <c r="G68" s="160" t="n">
        <v>453505.845810965</v>
      </c>
      <c r="H68" s="160" t="n">
        <v>276551.932788962</v>
      </c>
      <c r="I68" s="160" t="n">
        <v>138385.832771176</v>
      </c>
    </row>
    <row r="69" customFormat="false" ht="12.8" hidden="false" customHeight="false" outlineLevel="0" collapsed="false">
      <c r="A69" s="160" t="n">
        <v>116</v>
      </c>
      <c r="B69" s="160" t="n">
        <v>25779972.5220905</v>
      </c>
      <c r="C69" s="160" t="n">
        <v>24948522.0768263</v>
      </c>
      <c r="D69" s="160" t="n">
        <v>72162393.5059577</v>
      </c>
      <c r="E69" s="160" t="n">
        <v>97076149.7515994</v>
      </c>
      <c r="F69" s="160" t="n">
        <v>16179358.2919332</v>
      </c>
      <c r="G69" s="160" t="n">
        <v>465119.591234085</v>
      </c>
      <c r="H69" s="160" t="n">
        <v>270922.998483291</v>
      </c>
      <c r="I69" s="160" t="n">
        <v>136296.936495355</v>
      </c>
    </row>
    <row r="70" customFormat="false" ht="12.8" hidden="false" customHeight="false" outlineLevel="0" collapsed="false">
      <c r="A70" s="160" t="n">
        <v>117</v>
      </c>
      <c r="B70" s="160" t="n">
        <v>21885110.679557</v>
      </c>
      <c r="C70" s="160" t="n">
        <v>21066931.3531933</v>
      </c>
      <c r="D70" s="160" t="n">
        <v>59847752.5112654</v>
      </c>
      <c r="E70" s="160" t="n">
        <v>97318117.1527612</v>
      </c>
      <c r="F70" s="160" t="n">
        <v>0</v>
      </c>
      <c r="G70" s="160" t="n">
        <v>449582.507480774</v>
      </c>
      <c r="H70" s="160" t="n">
        <v>272143.934702471</v>
      </c>
      <c r="I70" s="160" t="n">
        <v>137789.834543493</v>
      </c>
    </row>
    <row r="71" customFormat="false" ht="12.8" hidden="false" customHeight="false" outlineLevel="0" collapsed="false">
      <c r="A71" s="160" t="n">
        <v>118</v>
      </c>
      <c r="B71" s="160" t="n">
        <v>25907556.9914353</v>
      </c>
      <c r="C71" s="160" t="n">
        <v>25059950.2790906</v>
      </c>
      <c r="D71" s="160" t="n">
        <v>72195323.8645749</v>
      </c>
      <c r="E71" s="160" t="n">
        <v>97929351.7723823</v>
      </c>
      <c r="F71" s="160" t="n">
        <v>16321558.6287304</v>
      </c>
      <c r="G71" s="160" t="n">
        <v>476878.441748902</v>
      </c>
      <c r="H71" s="160" t="n">
        <v>271935.754803842</v>
      </c>
      <c r="I71" s="160" t="n">
        <v>141132.165417143</v>
      </c>
    </row>
    <row r="72" customFormat="false" ht="12.8" hidden="false" customHeight="false" outlineLevel="0" collapsed="false">
      <c r="A72" s="160" t="n">
        <v>119</v>
      </c>
      <c r="B72" s="160" t="n">
        <v>22113762.2328177</v>
      </c>
      <c r="C72" s="160" t="n">
        <v>21304797.952975</v>
      </c>
      <c r="D72" s="160" t="n">
        <v>60882054.2773974</v>
      </c>
      <c r="E72" s="160" t="n">
        <v>97826058.6441026</v>
      </c>
      <c r="F72" s="160" t="n">
        <v>0</v>
      </c>
      <c r="G72" s="160" t="n">
        <v>434067.93697168</v>
      </c>
      <c r="H72" s="160" t="n">
        <v>275526.852364772</v>
      </c>
      <c r="I72" s="160" t="n">
        <v>141956.415008846</v>
      </c>
    </row>
    <row r="73" customFormat="false" ht="12.8" hidden="false" customHeight="false" outlineLevel="0" collapsed="false">
      <c r="A73" s="160" t="n">
        <v>120</v>
      </c>
      <c r="B73" s="160" t="n">
        <v>26282515.7560697</v>
      </c>
      <c r="C73" s="160" t="n">
        <v>25434655.4082774</v>
      </c>
      <c r="D73" s="160" t="n">
        <v>73608146.7617199</v>
      </c>
      <c r="E73" s="160" t="n">
        <v>98855739.9786288</v>
      </c>
      <c r="F73" s="160" t="n">
        <v>16475956.6631048</v>
      </c>
      <c r="G73" s="160" t="n">
        <v>474409.629865697</v>
      </c>
      <c r="H73" s="160" t="n">
        <v>274768.297199269</v>
      </c>
      <c r="I73" s="160" t="n">
        <v>140974.886753436</v>
      </c>
    </row>
    <row r="74" customFormat="false" ht="12.8" hidden="false" customHeight="false" outlineLevel="0" collapsed="false">
      <c r="A74" s="160" t="n">
        <v>121</v>
      </c>
      <c r="B74" s="160" t="n">
        <v>22596908.5292452</v>
      </c>
      <c r="C74" s="160" t="n">
        <v>21739270.0443511</v>
      </c>
      <c r="D74" s="160" t="n">
        <v>61925579.0144045</v>
      </c>
      <c r="E74" s="160" t="n">
        <v>100156494.876905</v>
      </c>
      <c r="F74" s="160" t="n">
        <v>0</v>
      </c>
      <c r="G74" s="160" t="n">
        <v>487330.123193265</v>
      </c>
      <c r="H74" s="160" t="n">
        <v>273209.29337178</v>
      </c>
      <c r="I74" s="160" t="n">
        <v>138712.95475576</v>
      </c>
    </row>
    <row r="75" customFormat="false" ht="12.8" hidden="false" customHeight="false" outlineLevel="0" collapsed="false">
      <c r="A75" s="160" t="n">
        <v>122</v>
      </c>
      <c r="B75" s="160" t="n">
        <v>26747894.568372</v>
      </c>
      <c r="C75" s="160" t="n">
        <v>25914460.334221</v>
      </c>
      <c r="D75" s="160" t="n">
        <v>74841988.2575691</v>
      </c>
      <c r="E75" s="160" t="n">
        <v>100993375.943275</v>
      </c>
      <c r="F75" s="160" t="n">
        <v>16832229.3238793</v>
      </c>
      <c r="G75" s="160" t="n">
        <v>460810.650996934</v>
      </c>
      <c r="H75" s="160" t="n">
        <v>276520.347340055</v>
      </c>
      <c r="I75" s="160" t="n">
        <v>137290.336877082</v>
      </c>
    </row>
    <row r="76" customFormat="false" ht="12.8" hidden="false" customHeight="false" outlineLevel="0" collapsed="false">
      <c r="A76" s="160" t="n">
        <v>123</v>
      </c>
      <c r="B76" s="160" t="n">
        <v>22850196.2640783</v>
      </c>
      <c r="C76" s="160" t="n">
        <v>21998804.7170495</v>
      </c>
      <c r="D76" s="160" t="n">
        <v>63048955.6539056</v>
      </c>
      <c r="E76" s="160" t="n">
        <v>100752758.182284</v>
      </c>
      <c r="F76" s="160" t="n">
        <v>0</v>
      </c>
      <c r="G76" s="160" t="n">
        <v>483184.179921664</v>
      </c>
      <c r="H76" s="160" t="n">
        <v>273902.601489362</v>
      </c>
      <c r="I76" s="160" t="n">
        <v>134721.093739743</v>
      </c>
    </row>
    <row r="77" customFormat="false" ht="12.8" hidden="false" customHeight="false" outlineLevel="0" collapsed="false">
      <c r="A77" s="160" t="n">
        <v>124</v>
      </c>
      <c r="B77" s="160" t="n">
        <v>27070569.2588209</v>
      </c>
      <c r="C77" s="160" t="n">
        <v>26160552.3072774</v>
      </c>
      <c r="D77" s="160" t="n">
        <v>75999523.7884369</v>
      </c>
      <c r="E77" s="160" t="n">
        <v>101343492.806969</v>
      </c>
      <c r="F77" s="160" t="n">
        <v>16890582.1344949</v>
      </c>
      <c r="G77" s="160" t="n">
        <v>536347.00125434</v>
      </c>
      <c r="H77" s="160" t="n">
        <v>274837.009648204</v>
      </c>
      <c r="I77" s="160" t="n">
        <v>141189.91520144</v>
      </c>
    </row>
    <row r="78" customFormat="false" ht="12.8" hidden="false" customHeight="false" outlineLevel="0" collapsed="false">
      <c r="A78" s="160" t="n">
        <v>125</v>
      </c>
      <c r="B78" s="160" t="n">
        <v>23020683.3440745</v>
      </c>
      <c r="C78" s="160" t="n">
        <v>22137142.5848928</v>
      </c>
      <c r="D78" s="160" t="n">
        <v>63229741.6624301</v>
      </c>
      <c r="E78" s="160" t="n">
        <v>101766406.484425</v>
      </c>
      <c r="F78" s="160" t="n">
        <v>0</v>
      </c>
      <c r="G78" s="160" t="n">
        <v>508434.409234225</v>
      </c>
      <c r="H78" s="160" t="n">
        <v>277619.538271425</v>
      </c>
      <c r="I78" s="160" t="n">
        <v>139266.873822944</v>
      </c>
    </row>
    <row r="79" customFormat="false" ht="12.8" hidden="false" customHeight="false" outlineLevel="0" collapsed="false">
      <c r="A79" s="160" t="n">
        <v>126</v>
      </c>
      <c r="B79" s="160" t="n">
        <v>27061399.485313</v>
      </c>
      <c r="C79" s="160" t="n">
        <v>26155333.1254927</v>
      </c>
      <c r="D79" s="160" t="n">
        <v>75659834.2124015</v>
      </c>
      <c r="E79" s="160" t="n">
        <v>101800991.790061</v>
      </c>
      <c r="F79" s="160" t="n">
        <v>16966831.9650102</v>
      </c>
      <c r="G79" s="160" t="n">
        <v>519858.676856882</v>
      </c>
      <c r="H79" s="160" t="n">
        <v>283882.410722207</v>
      </c>
      <c r="I79" s="160" t="n">
        <v>146178.96034467</v>
      </c>
    </row>
    <row r="80" customFormat="false" ht="12.8" hidden="false" customHeight="false" outlineLevel="0" collapsed="false">
      <c r="A80" s="160" t="n">
        <v>127</v>
      </c>
      <c r="B80" s="160" t="n">
        <v>23478647.6419375</v>
      </c>
      <c r="C80" s="160" t="n">
        <v>22559486.1947552</v>
      </c>
      <c r="D80" s="160" t="n">
        <v>64729908.1998913</v>
      </c>
      <c r="E80" s="160" t="n">
        <v>103188522.071926</v>
      </c>
      <c r="F80" s="160" t="n">
        <v>0</v>
      </c>
      <c r="G80" s="160" t="n">
        <v>542144.600991412</v>
      </c>
      <c r="H80" s="160" t="n">
        <v>278493.892639388</v>
      </c>
      <c r="I80" s="160" t="n">
        <v>140747.0765021</v>
      </c>
    </row>
    <row r="81" customFormat="false" ht="12.8" hidden="false" customHeight="false" outlineLevel="0" collapsed="false">
      <c r="A81" s="160" t="n">
        <v>128</v>
      </c>
      <c r="B81" s="160" t="n">
        <v>27745048.0362462</v>
      </c>
      <c r="C81" s="160" t="n">
        <v>26815944.5669417</v>
      </c>
      <c r="D81" s="160" t="n">
        <v>78019368.2138369</v>
      </c>
      <c r="E81" s="160" t="n">
        <v>103747202.450777</v>
      </c>
      <c r="F81" s="160" t="n">
        <v>17291200.4084628</v>
      </c>
      <c r="G81" s="160" t="n">
        <v>545419.935849807</v>
      </c>
      <c r="H81" s="160" t="n">
        <v>282408.210700853</v>
      </c>
      <c r="I81" s="160" t="n">
        <v>144679.032505418</v>
      </c>
    </row>
    <row r="82" customFormat="false" ht="12.8" hidden="false" customHeight="false" outlineLevel="0" collapsed="false">
      <c r="A82" s="160" t="n">
        <v>129</v>
      </c>
      <c r="B82" s="160" t="n">
        <v>23755107.3680217</v>
      </c>
      <c r="C82" s="160" t="n">
        <v>22873578.0401169</v>
      </c>
      <c r="D82" s="160" t="n">
        <v>65435431.4883082</v>
      </c>
      <c r="E82" s="160" t="n">
        <v>105005131.985027</v>
      </c>
      <c r="F82" s="160" t="n">
        <v>0</v>
      </c>
      <c r="G82" s="160" t="n">
        <v>500650.572095848</v>
      </c>
      <c r="H82" s="160" t="n">
        <v>281346.739149611</v>
      </c>
      <c r="I82" s="160" t="n">
        <v>142188.595227507</v>
      </c>
    </row>
    <row r="83" customFormat="false" ht="12.8" hidden="false" customHeight="false" outlineLevel="0" collapsed="false">
      <c r="A83" s="160" t="n">
        <v>130</v>
      </c>
      <c r="B83" s="160" t="n">
        <v>28015521.0955499</v>
      </c>
      <c r="C83" s="160" t="n">
        <v>27137048.0596554</v>
      </c>
      <c r="D83" s="160" t="n">
        <v>78658807.9357524</v>
      </c>
      <c r="E83" s="160" t="n">
        <v>105383634.686822</v>
      </c>
      <c r="F83" s="160" t="n">
        <v>17563939.1144703</v>
      </c>
      <c r="G83" s="160" t="n">
        <v>493088.403314316</v>
      </c>
      <c r="H83" s="160" t="n">
        <v>284414.629276296</v>
      </c>
      <c r="I83" s="160" t="n">
        <v>144242.861862743</v>
      </c>
    </row>
    <row r="84" customFormat="false" ht="12.8" hidden="false" customHeight="false" outlineLevel="0" collapsed="false">
      <c r="A84" s="160" t="n">
        <v>131</v>
      </c>
      <c r="B84" s="160" t="n">
        <v>24150323.2980544</v>
      </c>
      <c r="C84" s="160" t="n">
        <v>23244325.0758648</v>
      </c>
      <c r="D84" s="160" t="n">
        <v>66803586.9627151</v>
      </c>
      <c r="E84" s="160" t="n">
        <v>106149241.092059</v>
      </c>
      <c r="F84" s="160" t="n">
        <v>0</v>
      </c>
      <c r="G84" s="160" t="n">
        <v>520642.964633161</v>
      </c>
      <c r="H84" s="160" t="n">
        <v>285515.60976147</v>
      </c>
      <c r="I84" s="160" t="n">
        <v>142628.068278501</v>
      </c>
    </row>
    <row r="85" customFormat="false" ht="12.8" hidden="false" customHeight="false" outlineLevel="0" collapsed="false">
      <c r="A85" s="160" t="n">
        <v>132</v>
      </c>
      <c r="B85" s="160" t="n">
        <v>28650456.5613927</v>
      </c>
      <c r="C85" s="160" t="n">
        <v>27753267.0629752</v>
      </c>
      <c r="D85" s="160" t="n">
        <v>80772825.0679033</v>
      </c>
      <c r="E85" s="160" t="n">
        <v>107290620.664612</v>
      </c>
      <c r="F85" s="160" t="n">
        <v>17881770.1107687</v>
      </c>
      <c r="G85" s="160" t="n">
        <v>510171.161507217</v>
      </c>
      <c r="H85" s="160" t="n">
        <v>285873.273781379</v>
      </c>
      <c r="I85" s="160" t="n">
        <v>144492.947326955</v>
      </c>
    </row>
    <row r="86" customFormat="false" ht="12.8" hidden="false" customHeight="false" outlineLevel="0" collapsed="false">
      <c r="A86" s="160" t="n">
        <v>133</v>
      </c>
      <c r="B86" s="160" t="n">
        <v>24474504.9386195</v>
      </c>
      <c r="C86" s="160" t="n">
        <v>23572365.0002519</v>
      </c>
      <c r="D86" s="160" t="n">
        <v>67616191.3249773</v>
      </c>
      <c r="E86" s="160" t="n">
        <v>107859396.551145</v>
      </c>
      <c r="F86" s="160" t="n">
        <v>0</v>
      </c>
      <c r="G86" s="160" t="n">
        <v>516035.662858492</v>
      </c>
      <c r="H86" s="160" t="n">
        <v>285609.299542976</v>
      </c>
      <c r="I86" s="160" t="n">
        <v>143564.251380167</v>
      </c>
    </row>
    <row r="87" customFormat="false" ht="12.8" hidden="false" customHeight="false" outlineLevel="0" collapsed="false">
      <c r="A87" s="160" t="n">
        <v>134</v>
      </c>
      <c r="B87" s="160" t="n">
        <v>28997388.3359211</v>
      </c>
      <c r="C87" s="160" t="n">
        <v>28105917.3425636</v>
      </c>
      <c r="D87" s="160" t="n">
        <v>81696417.1329267</v>
      </c>
      <c r="E87" s="160" t="n">
        <v>108836859.600723</v>
      </c>
      <c r="F87" s="160" t="n">
        <v>18139476.6001205</v>
      </c>
      <c r="G87" s="160" t="n">
        <v>506913.563182957</v>
      </c>
      <c r="H87" s="160" t="n">
        <v>283658.124068831</v>
      </c>
      <c r="I87" s="160" t="n">
        <v>144141.865865288</v>
      </c>
    </row>
    <row r="88" customFormat="false" ht="12.8" hidden="false" customHeight="false" outlineLevel="0" collapsed="false">
      <c r="A88" s="160" t="n">
        <v>135</v>
      </c>
      <c r="B88" s="160" t="n">
        <v>24900046.1778466</v>
      </c>
      <c r="C88" s="160" t="n">
        <v>23989376.3433664</v>
      </c>
      <c r="D88" s="160" t="n">
        <v>69140184.790286</v>
      </c>
      <c r="E88" s="160" t="n">
        <v>109236314.90871</v>
      </c>
      <c r="F88" s="160" t="n">
        <v>0</v>
      </c>
      <c r="G88" s="160" t="n">
        <v>520229.024300015</v>
      </c>
      <c r="H88" s="160" t="n">
        <v>289138.892227661</v>
      </c>
      <c r="I88" s="160" t="n">
        <v>144717.025646573</v>
      </c>
    </row>
    <row r="89" customFormat="false" ht="12.8" hidden="false" customHeight="false" outlineLevel="0" collapsed="false">
      <c r="A89" s="160" t="n">
        <v>136</v>
      </c>
      <c r="B89" s="160" t="n">
        <v>29449609.5261388</v>
      </c>
      <c r="C89" s="160" t="n">
        <v>28542031.6676877</v>
      </c>
      <c r="D89" s="160" t="n">
        <v>83387225.591681</v>
      </c>
      <c r="E89" s="160" t="n">
        <v>109921526.804805</v>
      </c>
      <c r="F89" s="160" t="n">
        <v>18320254.4674675</v>
      </c>
      <c r="G89" s="160" t="n">
        <v>519787.262408522</v>
      </c>
      <c r="H89" s="160" t="n">
        <v>285493.886809858</v>
      </c>
      <c r="I89" s="160" t="n">
        <v>146138.156046723</v>
      </c>
    </row>
    <row r="90" customFormat="false" ht="12.8" hidden="false" customHeight="false" outlineLevel="0" collapsed="false">
      <c r="A90" s="160" t="n">
        <v>137</v>
      </c>
      <c r="B90" s="160" t="n">
        <v>25210033.9686961</v>
      </c>
      <c r="C90" s="160" t="n">
        <v>24302856.2848618</v>
      </c>
      <c r="D90" s="160" t="n">
        <v>69809871.4857701</v>
      </c>
      <c r="E90" s="160" t="n">
        <v>111035565.083154</v>
      </c>
      <c r="F90" s="160" t="n">
        <v>0</v>
      </c>
      <c r="G90" s="160" t="n">
        <v>522677.65006562</v>
      </c>
      <c r="H90" s="160" t="n">
        <v>282790.233122136</v>
      </c>
      <c r="I90" s="160" t="n">
        <v>145299.715209303</v>
      </c>
    </row>
    <row r="91" customFormat="false" ht="12.8" hidden="false" customHeight="false" outlineLevel="0" collapsed="false">
      <c r="A91" s="160" t="n">
        <v>138</v>
      </c>
      <c r="B91" s="160" t="n">
        <v>29688412.1125676</v>
      </c>
      <c r="C91" s="160" t="n">
        <v>28794669.3094915</v>
      </c>
      <c r="D91" s="160" t="n">
        <v>83717339.3828842</v>
      </c>
      <c r="E91" s="160" t="n">
        <v>111402118.445311</v>
      </c>
      <c r="F91" s="160" t="n">
        <v>18567019.7408852</v>
      </c>
      <c r="G91" s="160" t="n">
        <v>510054.833779996</v>
      </c>
      <c r="H91" s="160" t="n">
        <v>284119.332174393</v>
      </c>
      <c r="I91" s="160" t="n">
        <v>142240.910173966</v>
      </c>
    </row>
    <row r="92" customFormat="false" ht="12.8" hidden="false" customHeight="false" outlineLevel="0" collapsed="false">
      <c r="A92" s="160" t="n">
        <v>139</v>
      </c>
      <c r="B92" s="160" t="n">
        <v>25479606.4826949</v>
      </c>
      <c r="C92" s="160" t="n">
        <v>24596386.5782996</v>
      </c>
      <c r="D92" s="160" t="n">
        <v>70911796.6503591</v>
      </c>
      <c r="E92" s="160" t="n">
        <v>111877011.789749</v>
      </c>
      <c r="F92" s="160" t="n">
        <v>0</v>
      </c>
      <c r="G92" s="160" t="n">
        <v>506721.600243419</v>
      </c>
      <c r="H92" s="160" t="n">
        <v>278690.606719209</v>
      </c>
      <c r="I92" s="160" t="n">
        <v>139725.28204662</v>
      </c>
    </row>
    <row r="93" customFormat="false" ht="12.8" hidden="false" customHeight="false" outlineLevel="0" collapsed="false">
      <c r="A93" s="160" t="n">
        <v>140</v>
      </c>
      <c r="B93" s="160" t="n">
        <v>30112404.0522757</v>
      </c>
      <c r="C93" s="160" t="n">
        <v>29216886.8003844</v>
      </c>
      <c r="D93" s="160" t="n">
        <v>85393608.3372978</v>
      </c>
      <c r="E93" s="160" t="n">
        <v>112373337.827316</v>
      </c>
      <c r="F93" s="160" t="n">
        <v>18728889.637886</v>
      </c>
      <c r="G93" s="160" t="n">
        <v>510454.052979817</v>
      </c>
      <c r="H93" s="160" t="n">
        <v>285182.901044729</v>
      </c>
      <c r="I93" s="160" t="n">
        <v>142686.139809576</v>
      </c>
    </row>
    <row r="94" customFormat="false" ht="12.8" hidden="false" customHeight="false" outlineLevel="0" collapsed="false">
      <c r="A94" s="160" t="n">
        <v>141</v>
      </c>
      <c r="B94" s="160" t="n">
        <v>25728206.7999998</v>
      </c>
      <c r="C94" s="160" t="n">
        <v>24863188.8407737</v>
      </c>
      <c r="D94" s="160" t="n">
        <v>71457623.8046072</v>
      </c>
      <c r="E94" s="160" t="n">
        <v>113497843.296352</v>
      </c>
      <c r="F94" s="160" t="n">
        <v>0</v>
      </c>
      <c r="G94" s="160" t="n">
        <v>485053.215685898</v>
      </c>
      <c r="H94" s="160" t="n">
        <v>282833.455101763</v>
      </c>
      <c r="I94" s="160" t="n">
        <v>138758.983483558</v>
      </c>
    </row>
    <row r="95" customFormat="false" ht="12.8" hidden="false" customHeight="false" outlineLevel="0" collapsed="false">
      <c r="A95" s="160" t="n">
        <v>142</v>
      </c>
      <c r="B95" s="160" t="n">
        <v>30385077.3144894</v>
      </c>
      <c r="C95" s="160" t="n">
        <v>29511635.6481246</v>
      </c>
      <c r="D95" s="160" t="n">
        <v>86006859.2837737</v>
      </c>
      <c r="E95" s="160" t="n">
        <v>113885025.68058</v>
      </c>
      <c r="F95" s="160" t="n">
        <v>18980837.61343</v>
      </c>
      <c r="G95" s="160" t="n">
        <v>475241.090237524</v>
      </c>
      <c r="H95" s="160" t="n">
        <v>294596.968510199</v>
      </c>
      <c r="I95" s="160" t="n">
        <v>148005.153738666</v>
      </c>
    </row>
    <row r="96" customFormat="false" ht="12.8" hidden="false" customHeight="false" outlineLevel="0" collapsed="false">
      <c r="A96" s="160" t="n">
        <v>143</v>
      </c>
      <c r="B96" s="160" t="n">
        <v>26210828.6624178</v>
      </c>
      <c r="C96" s="160" t="n">
        <v>25326345.7463549</v>
      </c>
      <c r="D96" s="160" t="n">
        <v>73261267.0613213</v>
      </c>
      <c r="E96" s="160" t="n">
        <v>114823111.279594</v>
      </c>
      <c r="F96" s="160" t="n">
        <v>0</v>
      </c>
      <c r="G96" s="160" t="n">
        <v>498035.508850573</v>
      </c>
      <c r="H96" s="160" t="n">
        <v>287380.802211705</v>
      </c>
      <c r="I96" s="160" t="n">
        <v>141523.721429509</v>
      </c>
    </row>
    <row r="97" customFormat="false" ht="12.8" hidden="false" customHeight="false" outlineLevel="0" collapsed="false">
      <c r="A97" s="160" t="n">
        <v>144</v>
      </c>
      <c r="B97" s="160" t="n">
        <v>31092059.006719</v>
      </c>
      <c r="C97" s="160" t="n">
        <v>30193471.7822638</v>
      </c>
      <c r="D97" s="160" t="n">
        <v>88349173.2285486</v>
      </c>
      <c r="E97" s="160" t="n">
        <v>115977416.793199</v>
      </c>
      <c r="F97" s="160" t="n">
        <v>19329569.4655332</v>
      </c>
      <c r="G97" s="160" t="n">
        <v>509883.113683006</v>
      </c>
      <c r="H97" s="160" t="n">
        <v>289219.314576933</v>
      </c>
      <c r="I97" s="160" t="n">
        <v>142121.137421774</v>
      </c>
    </row>
    <row r="98" customFormat="false" ht="12.8" hidden="false" customHeight="false" outlineLevel="0" collapsed="false">
      <c r="A98" s="160" t="n">
        <v>145</v>
      </c>
      <c r="B98" s="160" t="n">
        <v>26397361.8087034</v>
      </c>
      <c r="C98" s="160" t="n">
        <v>25480096.1731698</v>
      </c>
      <c r="D98" s="160" t="n">
        <v>73387895.9144311</v>
      </c>
      <c r="E98" s="160" t="n">
        <v>116046668.28349</v>
      </c>
      <c r="F98" s="160" t="n">
        <v>0</v>
      </c>
      <c r="G98" s="160" t="n">
        <v>523493.085318727</v>
      </c>
      <c r="H98" s="160" t="n">
        <v>292165.276843418</v>
      </c>
      <c r="I98" s="160" t="n">
        <v>145153.247673529</v>
      </c>
    </row>
    <row r="99" customFormat="false" ht="12.8" hidden="false" customHeight="false" outlineLevel="0" collapsed="false">
      <c r="A99" s="160" t="n">
        <v>146</v>
      </c>
      <c r="B99" s="160" t="n">
        <v>31059195.5375521</v>
      </c>
      <c r="C99" s="160" t="n">
        <v>30152816.062018</v>
      </c>
      <c r="D99" s="160" t="n">
        <v>87935189.0396136</v>
      </c>
      <c r="E99" s="160" t="n">
        <v>116297381.543537</v>
      </c>
      <c r="F99" s="160" t="n">
        <v>19382896.9239228</v>
      </c>
      <c r="G99" s="160" t="n">
        <v>510421.381921731</v>
      </c>
      <c r="H99" s="160" t="n">
        <v>292745.269413289</v>
      </c>
      <c r="I99" s="160" t="n">
        <v>147446.891712982</v>
      </c>
    </row>
    <row r="100" customFormat="false" ht="12.8" hidden="false" customHeight="false" outlineLevel="0" collapsed="false">
      <c r="A100" s="160" t="n">
        <v>147</v>
      </c>
      <c r="B100" s="160" t="n">
        <v>26827842.7586221</v>
      </c>
      <c r="C100" s="160" t="n">
        <v>25889078.9846118</v>
      </c>
      <c r="D100" s="160" t="n">
        <v>74953900.6065498</v>
      </c>
      <c r="E100" s="160" t="n">
        <v>117313833.698068</v>
      </c>
      <c r="F100" s="160" t="n">
        <v>0</v>
      </c>
      <c r="G100" s="160" t="n">
        <v>539335.022577952</v>
      </c>
      <c r="H100" s="160" t="n">
        <v>297327.256763285</v>
      </c>
      <c r="I100" s="160" t="n">
        <v>145859.278098753</v>
      </c>
    </row>
    <row r="101" customFormat="false" ht="12.8" hidden="false" customHeight="false" outlineLevel="0" collapsed="false">
      <c r="A101" s="160" t="n">
        <v>148</v>
      </c>
      <c r="B101" s="160" t="n">
        <v>31662171.0400568</v>
      </c>
      <c r="C101" s="160" t="n">
        <v>30729641.4728488</v>
      </c>
      <c r="D101" s="160" t="n">
        <v>90115665.8462754</v>
      </c>
      <c r="E101" s="160" t="n">
        <v>117843469.634062</v>
      </c>
      <c r="F101" s="160" t="n">
        <v>19640578.2723436</v>
      </c>
      <c r="G101" s="160" t="n">
        <v>538883.177292571</v>
      </c>
      <c r="H101" s="160" t="n">
        <v>290965.769486553</v>
      </c>
      <c r="I101" s="160" t="n">
        <v>146686.600612607</v>
      </c>
    </row>
    <row r="102" customFormat="false" ht="12.8" hidden="false" customHeight="false" outlineLevel="0" collapsed="false">
      <c r="A102" s="160" t="n">
        <v>149</v>
      </c>
      <c r="B102" s="160" t="n">
        <v>27067435.7848136</v>
      </c>
      <c r="C102" s="160" t="n">
        <v>26142971.1707562</v>
      </c>
      <c r="D102" s="160" t="n">
        <v>75380620.662348</v>
      </c>
      <c r="E102" s="160" t="n">
        <v>118958581.044029</v>
      </c>
      <c r="F102" s="160" t="n">
        <v>0</v>
      </c>
      <c r="G102" s="160" t="n">
        <v>533637.416452622</v>
      </c>
      <c r="H102" s="160" t="n">
        <v>289405.954994559</v>
      </c>
      <c r="I102" s="160" t="n">
        <v>144887.489443168</v>
      </c>
    </row>
    <row r="103" customFormat="false" ht="12.8" hidden="false" customHeight="false" outlineLevel="0" collapsed="false">
      <c r="A103" s="160" t="n">
        <v>150</v>
      </c>
      <c r="B103" s="160" t="n">
        <v>31671149.2311764</v>
      </c>
      <c r="C103" s="160" t="n">
        <v>30766867.5358781</v>
      </c>
      <c r="D103" s="160" t="n">
        <v>89754625.1818725</v>
      </c>
      <c r="E103" s="160" t="n">
        <v>118573162.568261</v>
      </c>
      <c r="F103" s="160" t="n">
        <v>19762193.7613768</v>
      </c>
      <c r="G103" s="160" t="n">
        <v>500637.71443908</v>
      </c>
      <c r="H103" s="160" t="n">
        <v>296696.610182438</v>
      </c>
      <c r="I103" s="160" t="n">
        <v>152781.958109717</v>
      </c>
    </row>
    <row r="104" customFormat="false" ht="12.8" hidden="false" customHeight="false" outlineLevel="0" collapsed="false">
      <c r="A104" s="160" t="n">
        <v>151</v>
      </c>
      <c r="B104" s="160" t="n">
        <v>27177316.1687067</v>
      </c>
      <c r="C104" s="160" t="n">
        <v>26256997.4242146</v>
      </c>
      <c r="D104" s="160" t="n">
        <v>76014343.2855762</v>
      </c>
      <c r="E104" s="160" t="n">
        <v>118940316.187485</v>
      </c>
      <c r="F104" s="160" t="n">
        <v>0</v>
      </c>
      <c r="G104" s="160" t="n">
        <v>509594.403329538</v>
      </c>
      <c r="H104" s="160" t="n">
        <v>302357.893956868</v>
      </c>
      <c r="I104" s="160" t="n">
        <v>154809.210293931</v>
      </c>
    </row>
    <row r="105" customFormat="false" ht="12.8" hidden="false" customHeight="false" outlineLevel="0" collapsed="false">
      <c r="A105" s="160" t="n">
        <v>152</v>
      </c>
      <c r="B105" s="160" t="n">
        <v>32320151.9842968</v>
      </c>
      <c r="C105" s="160" t="n">
        <v>31410624.0642506</v>
      </c>
      <c r="D105" s="160" t="n">
        <v>92083430.9270979</v>
      </c>
      <c r="E105" s="160" t="n">
        <v>120445474.750422</v>
      </c>
      <c r="F105" s="160" t="n">
        <v>20074245.7917369</v>
      </c>
      <c r="G105" s="160" t="n">
        <v>505742.302893743</v>
      </c>
      <c r="H105" s="160" t="n">
        <v>298881.350810691</v>
      </c>
      <c r="I105" s="160" t="n">
        <v>149863.237631132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05" activeCellId="0" sqref="A105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207</v>
      </c>
      <c r="C1" s="0" t="s">
        <v>252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208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18149047.2019723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19841429.2629577</v>
      </c>
      <c r="C17" s="0" t="n">
        <v>19245367.5143533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15844822.3562126</v>
      </c>
      <c r="C18" s="0" t="n">
        <v>15273328.3516633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18787233.2278504</v>
      </c>
      <c r="C19" s="0" t="n">
        <v>18221346.1108987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15864743.8177851</v>
      </c>
      <c r="C20" s="0" t="n">
        <v>15270891.7793153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18038556.4824667</v>
      </c>
      <c r="C21" s="0" t="n">
        <v>17434377.5024643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14924457.8878031</v>
      </c>
      <c r="C22" s="0" t="n">
        <v>14357197.6553276</v>
      </c>
      <c r="D22" s="0" t="n">
        <v>43678288.0678234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17451680.284021</v>
      </c>
      <c r="C23" s="0" t="n">
        <v>16849439.7990775</v>
      </c>
      <c r="D23" s="0" t="n">
        <v>52006490.4996133</v>
      </c>
      <c r="E23" s="0" t="n">
        <v>60858300.7350193</v>
      </c>
      <c r="F23" s="0" t="n">
        <v>10143050.1225032</v>
      </c>
      <c r="G23" s="0" t="n">
        <v>338786.816146029</v>
      </c>
      <c r="H23" s="0" t="n">
        <v>197822.175986233</v>
      </c>
      <c r="I23" s="0" t="n">
        <v>93759.2754446213</v>
      </c>
    </row>
    <row r="24" customFormat="false" ht="12.8" hidden="false" customHeight="false" outlineLevel="0" collapsed="false">
      <c r="A24" s="0" t="n">
        <v>71</v>
      </c>
      <c r="B24" s="0" t="n">
        <v>14887472.529022</v>
      </c>
      <c r="C24" s="0" t="n">
        <v>14265424.8604899</v>
      </c>
      <c r="D24" s="0" t="n">
        <v>44135699.2218128</v>
      </c>
      <c r="E24" s="0" t="n">
        <v>59834736.462636</v>
      </c>
      <c r="F24" s="0" t="n">
        <v>0</v>
      </c>
      <c r="G24" s="0" t="n">
        <v>354670.901501222</v>
      </c>
      <c r="H24" s="0" t="n">
        <v>204472.242330405</v>
      </c>
      <c r="I24" s="0" t="n">
        <v>89863.6067148663</v>
      </c>
    </row>
    <row r="25" customFormat="false" ht="12.8" hidden="false" customHeight="false" outlineLevel="0" collapsed="false">
      <c r="A25" s="0" t="n">
        <v>72</v>
      </c>
      <c r="B25" s="0" t="n">
        <v>17757192.0164934</v>
      </c>
      <c r="C25" s="0" t="n">
        <v>17127546.3732175</v>
      </c>
      <c r="D25" s="0" t="n">
        <v>53855604.6563839</v>
      </c>
      <c r="E25" s="0" t="n">
        <v>60417830.9756536</v>
      </c>
      <c r="F25" s="0" t="n">
        <v>10069638.4959423</v>
      </c>
      <c r="G25" s="0" t="n">
        <v>363009.601031157</v>
      </c>
      <c r="H25" s="0" t="n">
        <v>202017.298367514</v>
      </c>
      <c r="I25" s="0" t="n">
        <v>92312.4912532015</v>
      </c>
    </row>
    <row r="26" customFormat="false" ht="12.8" hidden="false" customHeight="false" outlineLevel="0" collapsed="false">
      <c r="A26" s="0" t="n">
        <v>73</v>
      </c>
      <c r="B26" s="0" t="n">
        <v>14201048.5628654</v>
      </c>
      <c r="C26" s="0" t="n">
        <v>13555283.0067444</v>
      </c>
      <c r="D26" s="0" t="n">
        <v>39207098.1981886</v>
      </c>
      <c r="E26" s="0" t="n">
        <v>61458600.542254</v>
      </c>
      <c r="F26" s="0" t="n">
        <v>0</v>
      </c>
      <c r="G26" s="0" t="n">
        <v>374941.179795501</v>
      </c>
      <c r="H26" s="0" t="n">
        <v>203325.446518508</v>
      </c>
      <c r="I26" s="0" t="n">
        <v>96427.0425814031</v>
      </c>
    </row>
    <row r="27" customFormat="false" ht="12.8" hidden="false" customHeight="false" outlineLevel="0" collapsed="false">
      <c r="A27" s="0" t="n">
        <v>74</v>
      </c>
      <c r="B27" s="0" t="n">
        <v>17010216.9443063</v>
      </c>
      <c r="C27" s="0" t="n">
        <v>16370439.4101255</v>
      </c>
      <c r="D27" s="0" t="n">
        <v>48477407.5472069</v>
      </c>
      <c r="E27" s="0" t="n">
        <v>62048365.4681045</v>
      </c>
      <c r="F27" s="0" t="n">
        <v>10341394.2446841</v>
      </c>
      <c r="G27" s="0" t="n">
        <v>365041.154620259</v>
      </c>
      <c r="H27" s="0" t="n">
        <v>205420.504309774</v>
      </c>
      <c r="I27" s="0" t="n">
        <v>99022.678929753</v>
      </c>
    </row>
    <row r="28" customFormat="false" ht="12.8" hidden="false" customHeight="false" outlineLevel="0" collapsed="false">
      <c r="A28" s="0" t="n">
        <v>75</v>
      </c>
      <c r="B28" s="0" t="n">
        <v>14929668.4211219</v>
      </c>
      <c r="C28" s="0" t="n">
        <v>14265701.0720574</v>
      </c>
      <c r="D28" s="0" t="n">
        <v>42382822.1664306</v>
      </c>
      <c r="E28" s="0" t="n">
        <v>62791680.5447428</v>
      </c>
      <c r="F28" s="0" t="n">
        <v>0</v>
      </c>
      <c r="G28" s="0" t="n">
        <v>384525.902966657</v>
      </c>
      <c r="H28" s="0" t="n">
        <v>208201.593750328</v>
      </c>
      <c r="I28" s="0" t="n">
        <v>101771.217639352</v>
      </c>
    </row>
    <row r="29" customFormat="false" ht="12.8" hidden="false" customHeight="false" outlineLevel="0" collapsed="false">
      <c r="A29" s="0" t="n">
        <v>76</v>
      </c>
      <c r="B29" s="0" t="n">
        <v>17877109.6246888</v>
      </c>
      <c r="C29" s="0" t="n">
        <v>17205558.8041068</v>
      </c>
      <c r="D29" s="0" t="n">
        <v>52139283.8668499</v>
      </c>
      <c r="E29" s="0" t="n">
        <v>63535631.6688846</v>
      </c>
      <c r="F29" s="0" t="n">
        <v>10589271.9448141</v>
      </c>
      <c r="G29" s="0" t="n">
        <v>387067.355517986</v>
      </c>
      <c r="H29" s="0" t="n">
        <v>211129.160407405</v>
      </c>
      <c r="I29" s="0" t="n">
        <v>104791.863795108</v>
      </c>
    </row>
    <row r="30" customFormat="false" ht="12.8" hidden="false" customHeight="false" outlineLevel="0" collapsed="false">
      <c r="A30" s="0" t="n">
        <v>77</v>
      </c>
      <c r="B30" s="0" t="n">
        <v>14167728.813637</v>
      </c>
      <c r="C30" s="0" t="n">
        <v>13485068.6375678</v>
      </c>
      <c r="D30" s="0" t="n">
        <v>37443896.6187948</v>
      </c>
      <c r="E30" s="0" t="n">
        <v>63784669.4284418</v>
      </c>
      <c r="F30" s="0" t="n">
        <v>0</v>
      </c>
      <c r="G30" s="0" t="n">
        <v>394300.265196325</v>
      </c>
      <c r="H30" s="0" t="n">
        <v>213750.443454659</v>
      </c>
      <c r="I30" s="0" t="n">
        <v>106584.953454535</v>
      </c>
    </row>
    <row r="31" customFormat="false" ht="12.8" hidden="false" customHeight="false" outlineLevel="0" collapsed="false">
      <c r="A31" s="0" t="n">
        <v>78</v>
      </c>
      <c r="B31" s="0" t="n">
        <v>16941732.5038769</v>
      </c>
      <c r="C31" s="0" t="n">
        <v>16295634.7384082</v>
      </c>
      <c r="D31" s="0" t="n">
        <v>46413382.4215931</v>
      </c>
      <c r="E31" s="0" t="n">
        <v>64511352.6051041</v>
      </c>
      <c r="F31" s="0" t="n">
        <v>10751892.1008507</v>
      </c>
      <c r="G31" s="0" t="n">
        <v>365466.374485737</v>
      </c>
      <c r="H31" s="0" t="n">
        <v>208473.904924646</v>
      </c>
      <c r="I31" s="0" t="n">
        <v>103082.122940514</v>
      </c>
    </row>
    <row r="32" customFormat="false" ht="12.8" hidden="false" customHeight="false" outlineLevel="0" collapsed="false">
      <c r="A32" s="0" t="n">
        <v>79</v>
      </c>
      <c r="B32" s="0" t="n">
        <v>14761902.8514524</v>
      </c>
      <c r="C32" s="0" t="n">
        <v>14116480.0096547</v>
      </c>
      <c r="D32" s="0" t="n">
        <v>40326634.0971264</v>
      </c>
      <c r="E32" s="0" t="n">
        <v>64950971.185619</v>
      </c>
      <c r="F32" s="0" t="n">
        <v>0</v>
      </c>
      <c r="G32" s="0" t="n">
        <v>356527.509681772</v>
      </c>
      <c r="H32" s="0" t="n">
        <v>214243.365361463</v>
      </c>
      <c r="I32" s="0" t="n">
        <v>106645.666792089</v>
      </c>
    </row>
    <row r="33" customFormat="false" ht="12.8" hidden="false" customHeight="false" outlineLevel="0" collapsed="false">
      <c r="A33" s="0" t="n">
        <v>80</v>
      </c>
      <c r="B33" s="0" t="n">
        <v>17828356.2036953</v>
      </c>
      <c r="C33" s="0" t="n">
        <v>17147374.524914</v>
      </c>
      <c r="D33" s="0" t="n">
        <v>50063875.256805</v>
      </c>
      <c r="E33" s="0" t="n">
        <v>66163887.5641291</v>
      </c>
      <c r="F33" s="0" t="n">
        <v>11027314.5940215</v>
      </c>
      <c r="G33" s="0" t="n">
        <v>390459.812533264</v>
      </c>
      <c r="H33" s="0" t="n">
        <v>217154.521182342</v>
      </c>
      <c r="I33" s="0" t="n">
        <v>104810.492950968</v>
      </c>
    </row>
    <row r="34" customFormat="false" ht="12.8" hidden="false" customHeight="false" outlineLevel="0" collapsed="false">
      <c r="A34" s="0" t="n">
        <v>81</v>
      </c>
      <c r="B34" s="0" t="n">
        <v>14709822.6060849</v>
      </c>
      <c r="C34" s="0" t="n">
        <v>14005987.6968049</v>
      </c>
      <c r="D34" s="0" t="n">
        <v>39015301.7363065</v>
      </c>
      <c r="E34" s="0" t="n">
        <v>66134839.0604996</v>
      </c>
      <c r="F34" s="0" t="n">
        <v>0</v>
      </c>
      <c r="G34" s="0" t="n">
        <v>403872.76465715</v>
      </c>
      <c r="H34" s="0" t="n">
        <v>223472.726952135</v>
      </c>
      <c r="I34" s="0" t="n">
        <v>109270.596672501</v>
      </c>
    </row>
    <row r="35" customFormat="false" ht="12.8" hidden="false" customHeight="false" outlineLevel="0" collapsed="false">
      <c r="A35" s="0" t="n">
        <v>82</v>
      </c>
      <c r="B35" s="0" t="n">
        <v>17516792.5512781</v>
      </c>
      <c r="C35" s="0" t="n">
        <v>16815365.7826715</v>
      </c>
      <c r="D35" s="0" t="n">
        <v>47892222.4938628</v>
      </c>
      <c r="E35" s="0" t="n">
        <v>66603058.6762486</v>
      </c>
      <c r="F35" s="0" t="n">
        <v>11100509.7793748</v>
      </c>
      <c r="G35" s="0" t="n">
        <v>413848.173790512</v>
      </c>
      <c r="H35" s="0" t="n">
        <v>213596.087290668</v>
      </c>
      <c r="I35" s="0" t="n">
        <v>105689.296464918</v>
      </c>
    </row>
    <row r="36" customFormat="false" ht="12.8" hidden="false" customHeight="false" outlineLevel="0" collapsed="false">
      <c r="A36" s="0" t="n">
        <v>83</v>
      </c>
      <c r="B36" s="0" t="n">
        <v>15229692.2779839</v>
      </c>
      <c r="C36" s="0" t="n">
        <v>14544012.7971207</v>
      </c>
      <c r="D36" s="0" t="n">
        <v>41442475.4579779</v>
      </c>
      <c r="E36" s="0" t="n">
        <v>67101107.9830953</v>
      </c>
      <c r="F36" s="0" t="n">
        <v>0</v>
      </c>
      <c r="G36" s="0" t="n">
        <v>395488.789456851</v>
      </c>
      <c r="H36" s="0" t="n">
        <v>215247.390108344</v>
      </c>
      <c r="I36" s="0" t="n">
        <v>107061.858997191</v>
      </c>
    </row>
    <row r="37" customFormat="false" ht="12.8" hidden="false" customHeight="false" outlineLevel="0" collapsed="false">
      <c r="A37" s="0" t="n">
        <v>84</v>
      </c>
      <c r="B37" s="0" t="n">
        <v>18111634.5024498</v>
      </c>
      <c r="C37" s="0" t="n">
        <v>17391660.7174784</v>
      </c>
      <c r="D37" s="0" t="n">
        <v>50578050.1586634</v>
      </c>
      <c r="E37" s="0" t="n">
        <v>67344795.2867912</v>
      </c>
      <c r="F37" s="0" t="n">
        <v>11224132.5477985</v>
      </c>
      <c r="G37" s="0" t="n">
        <v>429861.207513466</v>
      </c>
      <c r="H37" s="0" t="n">
        <v>215050.790309268</v>
      </c>
      <c r="I37" s="0" t="n">
        <v>107231.124498204</v>
      </c>
    </row>
    <row r="38" customFormat="false" ht="12.8" hidden="false" customHeight="false" outlineLevel="0" collapsed="false">
      <c r="A38" s="0" t="n">
        <v>85</v>
      </c>
      <c r="B38" s="0" t="n">
        <v>15236505.0429405</v>
      </c>
      <c r="C38" s="0" t="n">
        <v>14510954.4302858</v>
      </c>
      <c r="D38" s="0" t="n">
        <v>40405716.1674418</v>
      </c>
      <c r="E38" s="0" t="n">
        <v>68460422.7440552</v>
      </c>
      <c r="F38" s="0" t="n">
        <v>0</v>
      </c>
      <c r="G38" s="0" t="n">
        <v>430448.187230177</v>
      </c>
      <c r="H38" s="0" t="n">
        <v>218644.232024589</v>
      </c>
      <c r="I38" s="0" t="n">
        <v>109225.990571396</v>
      </c>
    </row>
    <row r="39" customFormat="false" ht="12.8" hidden="false" customHeight="false" outlineLevel="0" collapsed="false">
      <c r="A39" s="0" t="n">
        <v>86</v>
      </c>
      <c r="B39" s="0" t="n">
        <v>18050010.4672584</v>
      </c>
      <c r="C39" s="0" t="n">
        <v>17303714.6019411</v>
      </c>
      <c r="D39" s="0" t="n">
        <v>49121366.2663226</v>
      </c>
      <c r="E39" s="0" t="n">
        <v>68665897.9157229</v>
      </c>
      <c r="F39" s="0" t="n">
        <v>11444316.3192872</v>
      </c>
      <c r="G39" s="0" t="n">
        <v>447876.875136821</v>
      </c>
      <c r="H39" s="0" t="n">
        <v>222575.048832119</v>
      </c>
      <c r="I39" s="0" t="n">
        <v>108348.487640592</v>
      </c>
    </row>
    <row r="40" customFormat="false" ht="12.8" hidden="false" customHeight="false" outlineLevel="0" collapsed="false">
      <c r="A40" s="0" t="n">
        <v>87</v>
      </c>
      <c r="B40" s="0" t="n">
        <v>15804334.6311664</v>
      </c>
      <c r="C40" s="0" t="n">
        <v>15057324.5015167</v>
      </c>
      <c r="D40" s="0" t="n">
        <v>42679209.5914607</v>
      </c>
      <c r="E40" s="0" t="n">
        <v>69700058.6833055</v>
      </c>
      <c r="F40" s="0" t="n">
        <v>0</v>
      </c>
      <c r="G40" s="0" t="n">
        <v>434780.768560274</v>
      </c>
      <c r="H40" s="0" t="n">
        <v>233934.686628409</v>
      </c>
      <c r="I40" s="0" t="n">
        <v>111849.534944255</v>
      </c>
    </row>
    <row r="41" customFormat="false" ht="12.8" hidden="false" customHeight="false" outlineLevel="0" collapsed="false">
      <c r="A41" s="0" t="n">
        <v>88</v>
      </c>
      <c r="B41" s="0" t="n">
        <v>18706745.0246568</v>
      </c>
      <c r="C41" s="0" t="n">
        <v>18006288.5417437</v>
      </c>
      <c r="D41" s="0" t="n">
        <v>51963169.0865412</v>
      </c>
      <c r="E41" s="0" t="n">
        <v>70151028.1977398</v>
      </c>
      <c r="F41" s="0" t="n">
        <v>11691838.0329566</v>
      </c>
      <c r="G41" s="0" t="n">
        <v>394432.927622873</v>
      </c>
      <c r="H41" s="0" t="n">
        <v>228638.259769898</v>
      </c>
      <c r="I41" s="0" t="n">
        <v>110550.422171844</v>
      </c>
    </row>
    <row r="42" customFormat="false" ht="12.8" hidden="false" customHeight="false" outlineLevel="0" collapsed="false">
      <c r="A42" s="0" t="n">
        <v>89</v>
      </c>
      <c r="B42" s="0" t="n">
        <v>15695052.7330667</v>
      </c>
      <c r="C42" s="0" t="n">
        <v>14978282.0120185</v>
      </c>
      <c r="D42" s="0" t="n">
        <v>41672992.2092338</v>
      </c>
      <c r="E42" s="0" t="n">
        <v>70634886.0114406</v>
      </c>
      <c r="F42" s="0" t="n">
        <v>0</v>
      </c>
      <c r="G42" s="0" t="n">
        <v>403916.846955258</v>
      </c>
      <c r="H42" s="0" t="n">
        <v>233077.624693377</v>
      </c>
      <c r="I42" s="0" t="n">
        <v>113966.070570816</v>
      </c>
    </row>
    <row r="43" customFormat="false" ht="12.8" hidden="false" customHeight="false" outlineLevel="0" collapsed="false">
      <c r="A43" s="0" t="n">
        <v>90</v>
      </c>
      <c r="B43" s="0" t="n">
        <v>18548958.543728</v>
      </c>
      <c r="C43" s="0" t="n">
        <v>17843490.8840155</v>
      </c>
      <c r="D43" s="0" t="n">
        <v>50449616.7207817</v>
      </c>
      <c r="E43" s="0" t="n">
        <v>70992565.8744419</v>
      </c>
      <c r="F43" s="0" t="n">
        <v>11832094.312407</v>
      </c>
      <c r="G43" s="0" t="n">
        <v>384430.887671881</v>
      </c>
      <c r="H43" s="0" t="n">
        <v>237843.722692334</v>
      </c>
      <c r="I43" s="0" t="n">
        <v>118847.213354678</v>
      </c>
    </row>
    <row r="44" customFormat="false" ht="12.8" hidden="false" customHeight="false" outlineLevel="0" collapsed="false">
      <c r="A44" s="0" t="n">
        <v>91</v>
      </c>
      <c r="B44" s="0" t="n">
        <v>16058821.5387235</v>
      </c>
      <c r="C44" s="0" t="n">
        <v>15325531.5369557</v>
      </c>
      <c r="D44" s="0" t="n">
        <v>43172034.3230438</v>
      </c>
      <c r="E44" s="0" t="n">
        <v>71321655.1251661</v>
      </c>
      <c r="F44" s="0" t="n">
        <v>0</v>
      </c>
      <c r="G44" s="0" t="n">
        <v>416220.856370059</v>
      </c>
      <c r="H44" s="0" t="n">
        <v>235148.497317488</v>
      </c>
      <c r="I44" s="0" t="n">
        <v>117029.497257545</v>
      </c>
    </row>
    <row r="45" customFormat="false" ht="12.8" hidden="false" customHeight="false" outlineLevel="0" collapsed="false">
      <c r="A45" s="0" t="n">
        <v>92</v>
      </c>
      <c r="B45" s="0" t="n">
        <v>19103670.5257116</v>
      </c>
      <c r="C45" s="0" t="n">
        <v>18370555.3931903</v>
      </c>
      <c r="D45" s="0" t="n">
        <v>52710876.7319614</v>
      </c>
      <c r="E45" s="0" t="n">
        <v>72003944.9852974</v>
      </c>
      <c r="F45" s="0" t="n">
        <v>12000657.4975496</v>
      </c>
      <c r="G45" s="0" t="n">
        <v>402244.786039172</v>
      </c>
      <c r="H45" s="0" t="n">
        <v>244766.47247104</v>
      </c>
      <c r="I45" s="0" t="n">
        <v>123005.534301509</v>
      </c>
    </row>
    <row r="46" customFormat="false" ht="12.8" hidden="false" customHeight="false" outlineLevel="0" collapsed="false">
      <c r="A46" s="0" t="n">
        <v>93</v>
      </c>
      <c r="B46" s="0" t="n">
        <v>16105557.3536597</v>
      </c>
      <c r="C46" s="0" t="n">
        <v>15377236.6389407</v>
      </c>
      <c r="D46" s="0" t="n">
        <v>42847118.1539213</v>
      </c>
      <c r="E46" s="0" t="n">
        <v>72395120.5853635</v>
      </c>
      <c r="F46" s="0" t="n">
        <v>0</v>
      </c>
      <c r="G46" s="0" t="n">
        <v>389432.239774336</v>
      </c>
      <c r="H46" s="0" t="n">
        <v>251913.603274911</v>
      </c>
      <c r="I46" s="0" t="n">
        <v>124249.816671049</v>
      </c>
    </row>
    <row r="47" customFormat="false" ht="12.8" hidden="false" customHeight="false" outlineLevel="0" collapsed="false">
      <c r="A47" s="0" t="n">
        <v>94</v>
      </c>
      <c r="B47" s="0" t="n">
        <v>19141942.1310852</v>
      </c>
      <c r="C47" s="0" t="n">
        <v>18404776.17105</v>
      </c>
      <c r="D47" s="0" t="n">
        <v>52106524.227431</v>
      </c>
      <c r="E47" s="0" t="n">
        <v>73164936.1450096</v>
      </c>
      <c r="F47" s="0" t="n">
        <v>12194156.0241683</v>
      </c>
      <c r="G47" s="0" t="n">
        <v>403659.20492672</v>
      </c>
      <c r="H47" s="0" t="n">
        <v>247330.182761505</v>
      </c>
      <c r="I47" s="0" t="n">
        <v>123109.389066992</v>
      </c>
    </row>
    <row r="48" customFormat="false" ht="12.8" hidden="false" customHeight="false" outlineLevel="0" collapsed="false">
      <c r="A48" s="0" t="n">
        <v>95</v>
      </c>
      <c r="B48" s="0" t="n">
        <v>16672800.945572</v>
      </c>
      <c r="C48" s="0" t="n">
        <v>15908347.128752</v>
      </c>
      <c r="D48" s="0" t="n">
        <v>44846171.0034037</v>
      </c>
      <c r="E48" s="0" t="n">
        <v>74082735.7788991</v>
      </c>
      <c r="F48" s="0" t="n">
        <v>0</v>
      </c>
      <c r="G48" s="0" t="n">
        <v>430755.345557027</v>
      </c>
      <c r="H48" s="0" t="n">
        <v>248581.578971319</v>
      </c>
      <c r="I48" s="0" t="n">
        <v>121595.560416535</v>
      </c>
    </row>
    <row r="49" customFormat="false" ht="12.8" hidden="false" customHeight="false" outlineLevel="0" collapsed="false">
      <c r="A49" s="0" t="n">
        <v>96</v>
      </c>
      <c r="B49" s="0" t="n">
        <v>19611805.8351133</v>
      </c>
      <c r="C49" s="0" t="n">
        <v>18827143.7182446</v>
      </c>
      <c r="D49" s="0" t="n">
        <v>53645791.8428735</v>
      </c>
      <c r="E49" s="0" t="n">
        <v>74327964.0822481</v>
      </c>
      <c r="F49" s="0" t="n">
        <v>12387994.013708</v>
      </c>
      <c r="G49" s="0" t="n">
        <v>431340.897410363</v>
      </c>
      <c r="H49" s="0" t="n">
        <v>263067.571207813</v>
      </c>
      <c r="I49" s="0" t="n">
        <v>128933.783215053</v>
      </c>
    </row>
    <row r="50" customFormat="false" ht="12.8" hidden="false" customHeight="false" outlineLevel="0" collapsed="false">
      <c r="A50" s="0" t="n">
        <v>97</v>
      </c>
      <c r="B50" s="0" t="n">
        <v>16730823.8301762</v>
      </c>
      <c r="C50" s="0" t="n">
        <v>15956846.9069243</v>
      </c>
      <c r="D50" s="0" t="n">
        <v>44578778.5104887</v>
      </c>
      <c r="E50" s="0" t="n">
        <v>74950155.4729276</v>
      </c>
      <c r="F50" s="0" t="n">
        <v>0</v>
      </c>
      <c r="G50" s="0" t="n">
        <v>435036.458543984</v>
      </c>
      <c r="H50" s="0" t="n">
        <v>251946.881166546</v>
      </c>
      <c r="I50" s="0" t="n">
        <v>124276.547916188</v>
      </c>
    </row>
    <row r="51" customFormat="false" ht="12.8" hidden="false" customHeight="false" outlineLevel="0" collapsed="false">
      <c r="A51" s="0" t="n">
        <v>98</v>
      </c>
      <c r="B51" s="0" t="n">
        <v>19859062.6218192</v>
      </c>
      <c r="C51" s="0" t="n">
        <v>19105867.3489013</v>
      </c>
      <c r="D51" s="0" t="n">
        <v>54109156.5509462</v>
      </c>
      <c r="E51" s="0" t="n">
        <v>75943208.2835157</v>
      </c>
      <c r="F51" s="0" t="n">
        <v>12657201.380586</v>
      </c>
      <c r="G51" s="0" t="n">
        <v>411540.200435445</v>
      </c>
      <c r="H51" s="0" t="n">
        <v>254583.05394276</v>
      </c>
      <c r="I51" s="0" t="n">
        <v>124388.59791379</v>
      </c>
    </row>
    <row r="52" customFormat="false" ht="12.8" hidden="false" customHeight="false" outlineLevel="0" collapsed="false">
      <c r="A52" s="0" t="n">
        <v>99</v>
      </c>
      <c r="B52" s="0" t="n">
        <v>17457930.5462547</v>
      </c>
      <c r="C52" s="0" t="n">
        <v>16662480.9132474</v>
      </c>
      <c r="D52" s="0" t="n">
        <v>47036527.2650229</v>
      </c>
      <c r="E52" s="0" t="n">
        <v>77499712.6811182</v>
      </c>
      <c r="F52" s="0" t="n">
        <v>0</v>
      </c>
      <c r="G52" s="0" t="n">
        <v>461597.071689202</v>
      </c>
      <c r="H52" s="0" t="n">
        <v>250086.685196158</v>
      </c>
      <c r="I52" s="0" t="n">
        <v>119665.537317103</v>
      </c>
    </row>
    <row r="53" customFormat="false" ht="12.8" hidden="false" customHeight="false" outlineLevel="0" collapsed="false">
      <c r="A53" s="0" t="n">
        <v>100</v>
      </c>
      <c r="B53" s="0" t="n">
        <v>20484183.4286401</v>
      </c>
      <c r="C53" s="0" t="n">
        <v>19737319.2479662</v>
      </c>
      <c r="D53" s="0" t="n">
        <v>56465721.9534696</v>
      </c>
      <c r="E53" s="0" t="n">
        <v>77689289.7394394</v>
      </c>
      <c r="F53" s="0" t="n">
        <v>12948214.9565732</v>
      </c>
      <c r="G53" s="0" t="n">
        <v>411629.609578806</v>
      </c>
      <c r="H53" s="0" t="n">
        <v>249916.70310054</v>
      </c>
      <c r="I53" s="0" t="n">
        <v>121882.66856358</v>
      </c>
    </row>
    <row r="54" customFormat="false" ht="12.8" hidden="false" customHeight="false" outlineLevel="0" collapsed="false">
      <c r="A54" s="0" t="n">
        <v>101</v>
      </c>
      <c r="B54" s="0" t="n">
        <v>17466692.3646106</v>
      </c>
      <c r="C54" s="0" t="n">
        <v>16703283.9051245</v>
      </c>
      <c r="D54" s="0" t="n">
        <v>46861135.8615265</v>
      </c>
      <c r="E54" s="0" t="n">
        <v>78172971.1735281</v>
      </c>
      <c r="F54" s="0" t="n">
        <v>0</v>
      </c>
      <c r="G54" s="0" t="n">
        <v>419311.825138278</v>
      </c>
      <c r="H54" s="0" t="n">
        <v>255859.047509626</v>
      </c>
      <c r="I54" s="0" t="n">
        <v>126053.695483214</v>
      </c>
    </row>
    <row r="55" customFormat="false" ht="12.8" hidden="false" customHeight="false" outlineLevel="0" collapsed="false">
      <c r="A55" s="0" t="n">
        <v>102</v>
      </c>
      <c r="B55" s="0" t="n">
        <v>20577061.2117509</v>
      </c>
      <c r="C55" s="0" t="n">
        <v>19782798.0023013</v>
      </c>
      <c r="D55" s="0" t="n">
        <v>56329739.4302737</v>
      </c>
      <c r="E55" s="0" t="n">
        <v>78261023.2582944</v>
      </c>
      <c r="F55" s="0" t="n">
        <v>13043503.8763824</v>
      </c>
      <c r="G55" s="0" t="n">
        <v>448393.879692629</v>
      </c>
      <c r="H55" s="0" t="n">
        <v>256353.618899015</v>
      </c>
      <c r="I55" s="0" t="n">
        <v>127879.586939892</v>
      </c>
    </row>
    <row r="56" customFormat="false" ht="12.8" hidden="false" customHeight="false" outlineLevel="0" collapsed="false">
      <c r="A56" s="0" t="n">
        <v>103</v>
      </c>
      <c r="B56" s="0" t="n">
        <v>17788421.1858179</v>
      </c>
      <c r="C56" s="0" t="n">
        <v>16979014.4692323</v>
      </c>
      <c r="D56" s="0" t="n">
        <v>48051585.6800705</v>
      </c>
      <c r="E56" s="0" t="n">
        <v>78765298.7282649</v>
      </c>
      <c r="F56" s="0" t="n">
        <v>0</v>
      </c>
      <c r="G56" s="0" t="n">
        <v>461479.11364155</v>
      </c>
      <c r="H56" s="0" t="n">
        <v>258711.191980636</v>
      </c>
      <c r="I56" s="0" t="n">
        <v>127452.015661976</v>
      </c>
    </row>
    <row r="57" customFormat="false" ht="12.8" hidden="false" customHeight="false" outlineLevel="0" collapsed="false">
      <c r="A57" s="0" t="n">
        <v>104</v>
      </c>
      <c r="B57" s="0" t="n">
        <v>20959838.6969739</v>
      </c>
      <c r="C57" s="0" t="n">
        <v>20156715.7516249</v>
      </c>
      <c r="D57" s="0" t="n">
        <v>57843192.8012086</v>
      </c>
      <c r="E57" s="0" t="n">
        <v>79079076.7190476</v>
      </c>
      <c r="F57" s="0" t="n">
        <v>13179846.1198413</v>
      </c>
      <c r="G57" s="0" t="n">
        <v>460135.186056552</v>
      </c>
      <c r="H57" s="0" t="n">
        <v>255788.091304519</v>
      </c>
      <c r="I57" s="0" t="n">
        <v>124570.954268488</v>
      </c>
    </row>
    <row r="58" customFormat="false" ht="12.8" hidden="false" customHeight="false" outlineLevel="0" collapsed="false">
      <c r="A58" s="0" t="n">
        <v>105</v>
      </c>
      <c r="B58" s="0" t="n">
        <v>17951154.3127441</v>
      </c>
      <c r="C58" s="0" t="n">
        <v>17128571.9738239</v>
      </c>
      <c r="D58" s="0" t="n">
        <v>48186501.5541046</v>
      </c>
      <c r="E58" s="0" t="n">
        <v>79939624.8487134</v>
      </c>
      <c r="F58" s="0" t="n">
        <v>0</v>
      </c>
      <c r="G58" s="0" t="n">
        <v>490028.21366922</v>
      </c>
      <c r="H58" s="0" t="n">
        <v>249399.622596988</v>
      </c>
      <c r="I58" s="0" t="n">
        <v>118792.146648492</v>
      </c>
    </row>
    <row r="59" customFormat="false" ht="12.8" hidden="false" customHeight="false" outlineLevel="0" collapsed="false">
      <c r="A59" s="0" t="n">
        <v>106</v>
      </c>
      <c r="B59" s="0" t="n">
        <v>20893841.0446323</v>
      </c>
      <c r="C59" s="0" t="n">
        <v>20086713.6045719</v>
      </c>
      <c r="D59" s="0" t="n">
        <v>57167976.1269257</v>
      </c>
      <c r="E59" s="0" t="n">
        <v>79468953.55292</v>
      </c>
      <c r="F59" s="0" t="n">
        <v>13244825.5921533</v>
      </c>
      <c r="G59" s="0" t="n">
        <v>458009.151301513</v>
      </c>
      <c r="H59" s="0" t="n">
        <v>260073.109841762</v>
      </c>
      <c r="I59" s="0" t="n">
        <v>127207.398453137</v>
      </c>
    </row>
    <row r="60" customFormat="false" ht="12.8" hidden="false" customHeight="false" outlineLevel="0" collapsed="false">
      <c r="A60" s="0" t="n">
        <v>107</v>
      </c>
      <c r="B60" s="0" t="n">
        <v>18056276.9426187</v>
      </c>
      <c r="C60" s="0" t="n">
        <v>17264198.8220538</v>
      </c>
      <c r="D60" s="0" t="n">
        <v>48825597.3956251</v>
      </c>
      <c r="E60" s="0" t="n">
        <v>80125477.9644977</v>
      </c>
      <c r="F60" s="0" t="n">
        <v>0</v>
      </c>
      <c r="G60" s="0" t="n">
        <v>445250.311790129</v>
      </c>
      <c r="H60" s="0" t="n">
        <v>257679.194677743</v>
      </c>
      <c r="I60" s="0" t="n">
        <v>127355.162995668</v>
      </c>
    </row>
    <row r="61" customFormat="false" ht="12.8" hidden="false" customHeight="false" outlineLevel="0" collapsed="false">
      <c r="A61" s="0" t="n">
        <v>108</v>
      </c>
      <c r="B61" s="0" t="n">
        <v>21341580.545896</v>
      </c>
      <c r="C61" s="0" t="n">
        <v>20505426.2145421</v>
      </c>
      <c r="D61" s="0" t="n">
        <v>58765875.6664053</v>
      </c>
      <c r="E61" s="0" t="n">
        <v>80509496.3667743</v>
      </c>
      <c r="F61" s="0" t="n">
        <v>13418249.3944624</v>
      </c>
      <c r="G61" s="0" t="n">
        <v>480384.083116809</v>
      </c>
      <c r="H61" s="0" t="n">
        <v>263120.213055706</v>
      </c>
      <c r="I61" s="0" t="n">
        <v>132357.193116177</v>
      </c>
    </row>
    <row r="62" customFormat="false" ht="12.8" hidden="false" customHeight="false" outlineLevel="0" collapsed="false">
      <c r="A62" s="0" t="n">
        <v>109</v>
      </c>
      <c r="B62" s="0" t="n">
        <v>18117079.8527256</v>
      </c>
      <c r="C62" s="0" t="n">
        <v>17312927.9084145</v>
      </c>
      <c r="D62" s="0" t="n">
        <v>48626917.7724686</v>
      </c>
      <c r="E62" s="0" t="n">
        <v>80883492.6958969</v>
      </c>
      <c r="F62" s="0" t="n">
        <v>0</v>
      </c>
      <c r="G62" s="0" t="n">
        <v>453672.658474157</v>
      </c>
      <c r="H62" s="0" t="n">
        <v>259368.911028148</v>
      </c>
      <c r="I62" s="0" t="n">
        <v>130157.678298269</v>
      </c>
    </row>
    <row r="63" customFormat="false" ht="12.8" hidden="false" customHeight="false" outlineLevel="0" collapsed="false">
      <c r="A63" s="0" t="n">
        <v>110</v>
      </c>
      <c r="B63" s="0" t="n">
        <v>21387730.8464776</v>
      </c>
      <c r="C63" s="0" t="n">
        <v>20584914.0183188</v>
      </c>
      <c r="D63" s="0" t="n">
        <v>58786923.1003465</v>
      </c>
      <c r="E63" s="0" t="n">
        <v>81195633.2789892</v>
      </c>
      <c r="F63" s="0" t="n">
        <v>13532605.5464982</v>
      </c>
      <c r="G63" s="0" t="n">
        <v>452650.785764345</v>
      </c>
      <c r="H63" s="0" t="n">
        <v>258791.358524507</v>
      </c>
      <c r="I63" s="0" t="n">
        <v>130535.262671291</v>
      </c>
    </row>
    <row r="64" customFormat="false" ht="12.8" hidden="false" customHeight="false" outlineLevel="0" collapsed="false">
      <c r="A64" s="0" t="n">
        <v>111</v>
      </c>
      <c r="B64" s="0" t="n">
        <v>18461907.1588888</v>
      </c>
      <c r="C64" s="0" t="n">
        <v>17629335.6559979</v>
      </c>
      <c r="D64" s="0" t="n">
        <v>50066226.7482511</v>
      </c>
      <c r="E64" s="0" t="n">
        <v>81521646.2663945</v>
      </c>
      <c r="F64" s="0" t="n">
        <v>0</v>
      </c>
      <c r="G64" s="0" t="n">
        <v>477605.904246314</v>
      </c>
      <c r="H64" s="0" t="n">
        <v>262862.518857673</v>
      </c>
      <c r="I64" s="0" t="n">
        <v>131575.828267095</v>
      </c>
    </row>
    <row r="65" customFormat="false" ht="12.8" hidden="false" customHeight="false" outlineLevel="0" collapsed="false">
      <c r="A65" s="0" t="n">
        <v>112</v>
      </c>
      <c r="B65" s="0" t="n">
        <v>21776530.208946</v>
      </c>
      <c r="C65" s="0" t="n">
        <v>20933488.54061</v>
      </c>
      <c r="D65" s="0" t="n">
        <v>60049664.9019134</v>
      </c>
      <c r="E65" s="0" t="n">
        <v>82098468.5053946</v>
      </c>
      <c r="F65" s="0" t="n">
        <v>13683078.0842324</v>
      </c>
      <c r="G65" s="0" t="n">
        <v>484423.516463001</v>
      </c>
      <c r="H65" s="0" t="n">
        <v>264249.58788203</v>
      </c>
      <c r="I65" s="0" t="n">
        <v>134812.234272743</v>
      </c>
    </row>
    <row r="66" customFormat="false" ht="12.8" hidden="false" customHeight="false" outlineLevel="0" collapsed="false">
      <c r="A66" s="0" t="n">
        <v>113</v>
      </c>
      <c r="B66" s="0" t="n">
        <v>18498908.4287712</v>
      </c>
      <c r="C66" s="0" t="n">
        <v>17639495.9915248</v>
      </c>
      <c r="D66" s="0" t="n">
        <v>49559572.1887246</v>
      </c>
      <c r="E66" s="0" t="n">
        <v>82318717.3920894</v>
      </c>
      <c r="F66" s="0" t="n">
        <v>0</v>
      </c>
      <c r="G66" s="0" t="n">
        <v>496279.476923904</v>
      </c>
      <c r="H66" s="0" t="n">
        <v>268484.551548359</v>
      </c>
      <c r="I66" s="0" t="n">
        <v>135212.012534462</v>
      </c>
    </row>
    <row r="67" customFormat="false" ht="12.8" hidden="false" customHeight="false" outlineLevel="0" collapsed="false">
      <c r="A67" s="0" t="n">
        <v>114</v>
      </c>
      <c r="B67" s="0" t="n">
        <v>21734422.5624696</v>
      </c>
      <c r="C67" s="0" t="n">
        <v>20891566.0699038</v>
      </c>
      <c r="D67" s="0" t="n">
        <v>59481872.7693054</v>
      </c>
      <c r="E67" s="0" t="n">
        <v>82532753.9535169</v>
      </c>
      <c r="F67" s="0" t="n">
        <v>13755458.9922528</v>
      </c>
      <c r="G67" s="0" t="n">
        <v>486750.867598241</v>
      </c>
      <c r="H67" s="0" t="n">
        <v>261971.144902101</v>
      </c>
      <c r="I67" s="0" t="n">
        <v>134477.828664962</v>
      </c>
    </row>
    <row r="68" customFormat="false" ht="12.8" hidden="false" customHeight="false" outlineLevel="0" collapsed="false">
      <c r="A68" s="0" t="n">
        <v>115</v>
      </c>
      <c r="B68" s="0" t="n">
        <v>18653370.0433512</v>
      </c>
      <c r="C68" s="0" t="n">
        <v>17787414.1367442</v>
      </c>
      <c r="D68" s="0" t="n">
        <v>50308137.3821272</v>
      </c>
      <c r="E68" s="0" t="n">
        <v>82472514.7935147</v>
      </c>
      <c r="F68" s="0" t="n">
        <v>0</v>
      </c>
      <c r="G68" s="0" t="n">
        <v>502837.131418199</v>
      </c>
      <c r="H68" s="0" t="n">
        <v>267205.990210235</v>
      </c>
      <c r="I68" s="0" t="n">
        <v>137018.264255093</v>
      </c>
    </row>
    <row r="69" customFormat="false" ht="12.8" hidden="false" customHeight="false" outlineLevel="0" collapsed="false">
      <c r="A69" s="0" t="n">
        <v>116</v>
      </c>
      <c r="B69" s="0" t="n">
        <v>22133638.8311857</v>
      </c>
      <c r="C69" s="0" t="n">
        <v>21250066.4602506</v>
      </c>
      <c r="D69" s="0" t="n">
        <v>60972571.8352926</v>
      </c>
      <c r="E69" s="0" t="n">
        <v>83228372.9800682</v>
      </c>
      <c r="F69" s="0" t="n">
        <v>13871395.496678</v>
      </c>
      <c r="G69" s="0" t="n">
        <v>519743.330315436</v>
      </c>
      <c r="H69" s="0" t="n">
        <v>267581.994619584</v>
      </c>
      <c r="I69" s="0" t="n">
        <v>137495.780000024</v>
      </c>
    </row>
    <row r="70" customFormat="false" ht="12.8" hidden="false" customHeight="false" outlineLevel="0" collapsed="false">
      <c r="A70" s="0" t="n">
        <v>117</v>
      </c>
      <c r="B70" s="0" t="n">
        <v>18819902.2036398</v>
      </c>
      <c r="C70" s="0" t="n">
        <v>17976540.2490151</v>
      </c>
      <c r="D70" s="0" t="n">
        <v>50571696.4835281</v>
      </c>
      <c r="E70" s="0" t="n">
        <v>83773482.7273434</v>
      </c>
      <c r="F70" s="0" t="n">
        <v>0</v>
      </c>
      <c r="G70" s="0" t="n">
        <v>479098.237334427</v>
      </c>
      <c r="H70" s="0" t="n">
        <v>269482.204683109</v>
      </c>
      <c r="I70" s="0" t="n">
        <v>135402.160867354</v>
      </c>
    </row>
    <row r="71" customFormat="false" ht="12.8" hidden="false" customHeight="false" outlineLevel="0" collapsed="false">
      <c r="A71" s="0" t="n">
        <v>118</v>
      </c>
      <c r="B71" s="0" t="n">
        <v>22176510.7090817</v>
      </c>
      <c r="C71" s="0" t="n">
        <v>21305116.5629</v>
      </c>
      <c r="D71" s="0" t="n">
        <v>60751478.4618725</v>
      </c>
      <c r="E71" s="0" t="n">
        <v>83994366.8060652</v>
      </c>
      <c r="F71" s="0" t="n">
        <v>13999061.1343442</v>
      </c>
      <c r="G71" s="0" t="n">
        <v>502886.309880945</v>
      </c>
      <c r="H71" s="0" t="n">
        <v>271874.744216361</v>
      </c>
      <c r="I71" s="0" t="n">
        <v>138047.274406248</v>
      </c>
    </row>
    <row r="72" customFormat="false" ht="12.8" hidden="false" customHeight="false" outlineLevel="0" collapsed="false">
      <c r="A72" s="0" t="n">
        <v>119</v>
      </c>
      <c r="B72" s="0" t="n">
        <v>19023717.1720951</v>
      </c>
      <c r="C72" s="0" t="n">
        <v>18205249.0924432</v>
      </c>
      <c r="D72" s="0" t="n">
        <v>51545799.0687118</v>
      </c>
      <c r="E72" s="0" t="n">
        <v>84256402.4007025</v>
      </c>
      <c r="F72" s="0" t="n">
        <v>0</v>
      </c>
      <c r="G72" s="0" t="n">
        <v>451840.458431065</v>
      </c>
      <c r="H72" s="0" t="n">
        <v>270182.8101752</v>
      </c>
      <c r="I72" s="0" t="n">
        <v>137778.30149376</v>
      </c>
    </row>
    <row r="73" customFormat="false" ht="12.8" hidden="false" customHeight="false" outlineLevel="0" collapsed="false">
      <c r="A73" s="0" t="n">
        <v>120</v>
      </c>
      <c r="B73" s="0" t="n">
        <v>22605299.6969176</v>
      </c>
      <c r="C73" s="0" t="n">
        <v>21803160.9082467</v>
      </c>
      <c r="D73" s="0" t="n">
        <v>62630487.3470556</v>
      </c>
      <c r="E73" s="0" t="n">
        <v>85285626.2236866</v>
      </c>
      <c r="F73" s="0" t="n">
        <v>14214271.0372811</v>
      </c>
      <c r="G73" s="0" t="n">
        <v>448082.663576701</v>
      </c>
      <c r="H73" s="0" t="n">
        <v>261185.042373485</v>
      </c>
      <c r="I73" s="0" t="n">
        <v>132672.975315265</v>
      </c>
    </row>
    <row r="74" customFormat="false" ht="12.8" hidden="false" customHeight="false" outlineLevel="0" collapsed="false">
      <c r="A74" s="0" t="n">
        <v>121</v>
      </c>
      <c r="B74" s="0" t="n">
        <v>19174011.1173115</v>
      </c>
      <c r="C74" s="0" t="n">
        <v>18341741.254999</v>
      </c>
      <c r="D74" s="0" t="n">
        <v>51766176.1385137</v>
      </c>
      <c r="E74" s="0" t="n">
        <v>85220880.1524731</v>
      </c>
      <c r="F74" s="0" t="n">
        <v>0</v>
      </c>
      <c r="G74" s="0" t="n">
        <v>470788.068402862</v>
      </c>
      <c r="H74" s="0" t="n">
        <v>268592.425875352</v>
      </c>
      <c r="I74" s="0" t="n">
        <v>132699.097191892</v>
      </c>
    </row>
    <row r="75" customFormat="false" ht="12.8" hidden="false" customHeight="false" outlineLevel="0" collapsed="false">
      <c r="A75" s="0" t="n">
        <v>122</v>
      </c>
      <c r="B75" s="0" t="n">
        <v>22481180.6321264</v>
      </c>
      <c r="C75" s="0" t="n">
        <v>21635874.923334</v>
      </c>
      <c r="D75" s="0" t="n">
        <v>61939126.7951874</v>
      </c>
      <c r="E75" s="0" t="n">
        <v>85013313.3848207</v>
      </c>
      <c r="F75" s="0" t="n">
        <v>14168885.5641368</v>
      </c>
      <c r="G75" s="0" t="n">
        <v>477489.589515681</v>
      </c>
      <c r="H75" s="0" t="n">
        <v>271304.463631211</v>
      </c>
      <c r="I75" s="0" t="n">
        <v>137873.793779291</v>
      </c>
    </row>
    <row r="76" customFormat="false" ht="12.8" hidden="false" customHeight="false" outlineLevel="0" collapsed="false">
      <c r="A76" s="0" t="n">
        <v>123</v>
      </c>
      <c r="B76" s="0" t="n">
        <v>19386953.8218895</v>
      </c>
      <c r="C76" s="0" t="n">
        <v>18532735.3032542</v>
      </c>
      <c r="D76" s="0" t="n">
        <v>52672936.0513044</v>
      </c>
      <c r="E76" s="0" t="n">
        <v>85486400.1553231</v>
      </c>
      <c r="F76" s="0" t="n">
        <v>0</v>
      </c>
      <c r="G76" s="0" t="n">
        <v>477309.877466829</v>
      </c>
      <c r="H76" s="0" t="n">
        <v>278173.369706693</v>
      </c>
      <c r="I76" s="0" t="n">
        <v>141050.387802519</v>
      </c>
    </row>
    <row r="77" customFormat="false" ht="12.8" hidden="false" customHeight="false" outlineLevel="0" collapsed="false">
      <c r="A77" s="0" t="n">
        <v>124</v>
      </c>
      <c r="B77" s="0" t="n">
        <v>22875668.8805284</v>
      </c>
      <c r="C77" s="0" t="n">
        <v>21997035.0075105</v>
      </c>
      <c r="D77" s="0" t="n">
        <v>63391216.8109899</v>
      </c>
      <c r="E77" s="0" t="n">
        <v>85877384.0081904</v>
      </c>
      <c r="F77" s="0" t="n">
        <v>14312897.3346984</v>
      </c>
      <c r="G77" s="0" t="n">
        <v>508256.238854786</v>
      </c>
      <c r="H77" s="0" t="n">
        <v>273327.284682157</v>
      </c>
      <c r="I77" s="0" t="n">
        <v>138643.356401354</v>
      </c>
    </row>
    <row r="78" customFormat="false" ht="12.8" hidden="false" customHeight="false" outlineLevel="0" collapsed="false">
      <c r="A78" s="0" t="n">
        <v>125</v>
      </c>
      <c r="B78" s="0" t="n">
        <v>19396245.8069723</v>
      </c>
      <c r="C78" s="0" t="n">
        <v>18525196.4234081</v>
      </c>
      <c r="D78" s="0" t="n">
        <v>52320373.6319575</v>
      </c>
      <c r="E78" s="0" t="n">
        <v>86050508.4740172</v>
      </c>
      <c r="F78" s="0" t="n">
        <v>0</v>
      </c>
      <c r="G78" s="0" t="n">
        <v>490090.164354837</v>
      </c>
      <c r="H78" s="0" t="n">
        <v>280827.687250975</v>
      </c>
      <c r="I78" s="0" t="n">
        <v>143045.045654793</v>
      </c>
    </row>
    <row r="79" customFormat="false" ht="12.8" hidden="false" customHeight="false" outlineLevel="0" collapsed="false">
      <c r="A79" s="0" t="n">
        <v>126</v>
      </c>
      <c r="B79" s="0" t="n">
        <v>22888812.9064875</v>
      </c>
      <c r="C79" s="0" t="n">
        <v>22029899.433399</v>
      </c>
      <c r="D79" s="0" t="n">
        <v>63128674.5937504</v>
      </c>
      <c r="E79" s="0" t="n">
        <v>86530478.3899792</v>
      </c>
      <c r="F79" s="0" t="n">
        <v>14421746.3983299</v>
      </c>
      <c r="G79" s="0" t="n">
        <v>486705.8791863</v>
      </c>
      <c r="H79" s="0" t="n">
        <v>275229.815677359</v>
      </c>
      <c r="I79" s="0" t="n">
        <v>138539.683178319</v>
      </c>
    </row>
    <row r="80" customFormat="false" ht="12.8" hidden="false" customHeight="false" outlineLevel="0" collapsed="false">
      <c r="A80" s="0" t="n">
        <v>127</v>
      </c>
      <c r="B80" s="0" t="n">
        <v>19651152.5946909</v>
      </c>
      <c r="C80" s="0" t="n">
        <v>18796588.7255906</v>
      </c>
      <c r="D80" s="0" t="n">
        <v>53488169.5629444</v>
      </c>
      <c r="E80" s="0" t="n">
        <v>86673175.4950367</v>
      </c>
      <c r="F80" s="0" t="n">
        <v>0</v>
      </c>
      <c r="G80" s="0" t="n">
        <v>481610.782962845</v>
      </c>
      <c r="H80" s="0" t="n">
        <v>275878.135807796</v>
      </c>
      <c r="I80" s="0" t="n">
        <v>138678.500470911</v>
      </c>
    </row>
    <row r="81" customFormat="false" ht="12.8" hidden="false" customHeight="false" outlineLevel="0" collapsed="false">
      <c r="A81" s="0" t="n">
        <v>128</v>
      </c>
      <c r="B81" s="0" t="n">
        <v>23141672.9053465</v>
      </c>
      <c r="C81" s="0" t="n">
        <v>22290734.9692499</v>
      </c>
      <c r="D81" s="0" t="n">
        <v>64198014.6970686</v>
      </c>
      <c r="E81" s="0" t="n">
        <v>87013885.4537336</v>
      </c>
      <c r="F81" s="0" t="n">
        <v>14502314.2422889</v>
      </c>
      <c r="G81" s="0" t="n">
        <v>462716.938280894</v>
      </c>
      <c r="H81" s="0" t="n">
        <v>285919.741653363</v>
      </c>
      <c r="I81" s="0" t="n">
        <v>146144.651660435</v>
      </c>
    </row>
    <row r="82" customFormat="false" ht="12.8" hidden="false" customHeight="false" outlineLevel="0" collapsed="false">
      <c r="A82" s="0" t="n">
        <v>129</v>
      </c>
      <c r="B82" s="0" t="n">
        <v>19615499.3535039</v>
      </c>
      <c r="C82" s="0" t="n">
        <v>18769894.4448526</v>
      </c>
      <c r="D82" s="0" t="n">
        <v>53006235.4966312</v>
      </c>
      <c r="E82" s="0" t="n">
        <v>87144330.8839957</v>
      </c>
      <c r="F82" s="0" t="n">
        <v>0</v>
      </c>
      <c r="G82" s="0" t="n">
        <v>464867.183009396</v>
      </c>
      <c r="H82" s="0" t="n">
        <v>280861.93539996</v>
      </c>
      <c r="I82" s="0" t="n">
        <v>142679.700345648</v>
      </c>
    </row>
    <row r="83" customFormat="false" ht="12.8" hidden="false" customHeight="false" outlineLevel="0" collapsed="false">
      <c r="A83" s="0" t="n">
        <v>130</v>
      </c>
      <c r="B83" s="0" t="n">
        <v>22921925.910022</v>
      </c>
      <c r="C83" s="0" t="n">
        <v>22073353.2475963</v>
      </c>
      <c r="D83" s="0" t="n">
        <v>63234466.5931788</v>
      </c>
      <c r="E83" s="0" t="n">
        <v>86653697.6981605</v>
      </c>
      <c r="F83" s="0" t="n">
        <v>14442282.9496934</v>
      </c>
      <c r="G83" s="0" t="n">
        <v>482531.593918939</v>
      </c>
      <c r="H83" s="0" t="n">
        <v>270539.578705976</v>
      </c>
      <c r="I83" s="0" t="n">
        <v>136430.699715463</v>
      </c>
    </row>
    <row r="84" customFormat="false" ht="12.8" hidden="false" customHeight="false" outlineLevel="0" collapsed="false">
      <c r="A84" s="0" t="n">
        <v>131</v>
      </c>
      <c r="B84" s="0" t="n">
        <v>19802652.1334235</v>
      </c>
      <c r="C84" s="0" t="n">
        <v>18963473.0378701</v>
      </c>
      <c r="D84" s="0" t="n">
        <v>54046756.2865567</v>
      </c>
      <c r="E84" s="0" t="n">
        <v>87330055.1398169</v>
      </c>
      <c r="F84" s="0" t="n">
        <v>0</v>
      </c>
      <c r="G84" s="0" t="n">
        <v>482014.953473689</v>
      </c>
      <c r="H84" s="0" t="n">
        <v>264788.995680133</v>
      </c>
      <c r="I84" s="0" t="n">
        <v>131964.49485652</v>
      </c>
    </row>
    <row r="85" customFormat="false" ht="12.8" hidden="false" customHeight="false" outlineLevel="0" collapsed="false">
      <c r="A85" s="0" t="n">
        <v>132</v>
      </c>
      <c r="B85" s="0" t="n">
        <v>23409046.9572403</v>
      </c>
      <c r="C85" s="0" t="n">
        <v>22569455.9901119</v>
      </c>
      <c r="D85" s="0" t="n">
        <v>65159565.3586547</v>
      </c>
      <c r="E85" s="0" t="n">
        <v>87947870.0282938</v>
      </c>
      <c r="F85" s="0" t="n">
        <v>14657978.338049</v>
      </c>
      <c r="G85" s="0" t="n">
        <v>468681.693138576</v>
      </c>
      <c r="H85" s="0" t="n">
        <v>275233.301111887</v>
      </c>
      <c r="I85" s="0" t="n">
        <v>136679.961254198</v>
      </c>
    </row>
    <row r="86" customFormat="false" ht="12.8" hidden="false" customHeight="false" outlineLevel="0" collapsed="false">
      <c r="A86" s="0" t="n">
        <v>133</v>
      </c>
      <c r="B86" s="0" t="n">
        <v>19851343.8635142</v>
      </c>
      <c r="C86" s="0" t="n">
        <v>19018272.0597814</v>
      </c>
      <c r="D86" s="0" t="n">
        <v>53807924.7657389</v>
      </c>
      <c r="E86" s="0" t="n">
        <v>88173243.4520956</v>
      </c>
      <c r="F86" s="0" t="n">
        <v>0</v>
      </c>
      <c r="G86" s="0" t="n">
        <v>462571.924519648</v>
      </c>
      <c r="H86" s="0" t="n">
        <v>275096.954987124</v>
      </c>
      <c r="I86" s="0" t="n">
        <v>136289.891751467</v>
      </c>
    </row>
    <row r="87" customFormat="false" ht="12.8" hidden="false" customHeight="false" outlineLevel="0" collapsed="false">
      <c r="A87" s="0" t="n">
        <v>134</v>
      </c>
      <c r="B87" s="0" t="n">
        <v>23231700.6276435</v>
      </c>
      <c r="C87" s="0" t="n">
        <v>22385698.1651322</v>
      </c>
      <c r="D87" s="0" t="n">
        <v>64153795.0392565</v>
      </c>
      <c r="E87" s="0" t="n">
        <v>87851089.6691255</v>
      </c>
      <c r="F87" s="0" t="n">
        <v>14641848.2781876</v>
      </c>
      <c r="G87" s="0" t="n">
        <v>464495.361117203</v>
      </c>
      <c r="H87" s="0" t="n">
        <v>281104.028899284</v>
      </c>
      <c r="I87" s="0" t="n">
        <v>143432.960706771</v>
      </c>
    </row>
    <row r="88" customFormat="false" ht="12.8" hidden="false" customHeight="false" outlineLevel="0" collapsed="false">
      <c r="A88" s="0" t="n">
        <v>135</v>
      </c>
      <c r="B88" s="0" t="n">
        <v>20161980.4537853</v>
      </c>
      <c r="C88" s="0" t="n">
        <v>19305253.3921359</v>
      </c>
      <c r="D88" s="0" t="n">
        <v>55044298.4158312</v>
      </c>
      <c r="E88" s="0" t="n">
        <v>88815607.7074529</v>
      </c>
      <c r="F88" s="0" t="n">
        <v>0</v>
      </c>
      <c r="G88" s="0" t="n">
        <v>480908.579702436</v>
      </c>
      <c r="H88" s="0" t="n">
        <v>276476.823316201</v>
      </c>
      <c r="I88" s="0" t="n">
        <v>141916.655186763</v>
      </c>
    </row>
    <row r="89" customFormat="false" ht="12.8" hidden="false" customHeight="false" outlineLevel="0" collapsed="false">
      <c r="A89" s="0" t="n">
        <v>136</v>
      </c>
      <c r="B89" s="0" t="n">
        <v>23955809.486124</v>
      </c>
      <c r="C89" s="0" t="n">
        <v>23086657.0881254</v>
      </c>
      <c r="D89" s="0" t="n">
        <v>66730972.1559205</v>
      </c>
      <c r="E89" s="0" t="n">
        <v>89827849.3330645</v>
      </c>
      <c r="F89" s="0" t="n">
        <v>14971308.2221774</v>
      </c>
      <c r="G89" s="0" t="n">
        <v>505847.669950923</v>
      </c>
      <c r="H89" s="0" t="n">
        <v>268627.173098294</v>
      </c>
      <c r="I89" s="0" t="n">
        <v>135253.649927695</v>
      </c>
    </row>
    <row r="90" customFormat="false" ht="12.8" hidden="false" customHeight="false" outlineLevel="0" collapsed="false">
      <c r="A90" s="0" t="n">
        <v>137</v>
      </c>
      <c r="B90" s="0" t="n">
        <v>20114587.0529564</v>
      </c>
      <c r="C90" s="0" t="n">
        <v>19238800.3585057</v>
      </c>
      <c r="D90" s="0" t="n">
        <v>54533160.3843843</v>
      </c>
      <c r="E90" s="0" t="n">
        <v>89020546.4756737</v>
      </c>
      <c r="F90" s="0" t="n">
        <v>0</v>
      </c>
      <c r="G90" s="0" t="n">
        <v>499325.993463691</v>
      </c>
      <c r="H90" s="0" t="n">
        <v>278374.847444695</v>
      </c>
      <c r="I90" s="0" t="n">
        <v>140122.647917549</v>
      </c>
    </row>
    <row r="91" customFormat="false" ht="12.8" hidden="false" customHeight="false" outlineLevel="0" collapsed="false">
      <c r="A91" s="0" t="n">
        <v>138</v>
      </c>
      <c r="B91" s="0" t="n">
        <v>23522949.2906516</v>
      </c>
      <c r="C91" s="0" t="n">
        <v>22683808.7952822</v>
      </c>
      <c r="D91" s="0" t="n">
        <v>65096986.2236214</v>
      </c>
      <c r="E91" s="0" t="n">
        <v>88878921.583059</v>
      </c>
      <c r="F91" s="0" t="n">
        <v>14813153.5971765</v>
      </c>
      <c r="G91" s="0" t="n">
        <v>457565.911060409</v>
      </c>
      <c r="H91" s="0" t="n">
        <v>280968.484441032</v>
      </c>
      <c r="I91" s="0" t="n">
        <v>143722.999811318</v>
      </c>
    </row>
    <row r="92" customFormat="false" ht="12.8" hidden="false" customHeight="false" outlineLevel="0" collapsed="false">
      <c r="A92" s="0" t="n">
        <v>139</v>
      </c>
      <c r="B92" s="0" t="n">
        <v>20366676.7993405</v>
      </c>
      <c r="C92" s="0" t="n">
        <v>19496924.3927996</v>
      </c>
      <c r="D92" s="0" t="n">
        <v>55633878.8485301</v>
      </c>
      <c r="E92" s="0" t="n">
        <v>89555368.996613</v>
      </c>
      <c r="F92" s="0" t="n">
        <v>0</v>
      </c>
      <c r="G92" s="0" t="n">
        <v>490993.407925521</v>
      </c>
      <c r="H92" s="0" t="n">
        <v>278886.344233196</v>
      </c>
      <c r="I92" s="0" t="n">
        <v>142675.220545861</v>
      </c>
    </row>
    <row r="93" customFormat="false" ht="12.8" hidden="false" customHeight="false" outlineLevel="0" collapsed="false">
      <c r="A93" s="0" t="n">
        <v>140</v>
      </c>
      <c r="B93" s="0" t="n">
        <v>24029178.2093943</v>
      </c>
      <c r="C93" s="0" t="n">
        <v>23178266.363202</v>
      </c>
      <c r="D93" s="0" t="n">
        <v>67008806.6326666</v>
      </c>
      <c r="E93" s="0" t="n">
        <v>90135744.7282446</v>
      </c>
      <c r="F93" s="0" t="n">
        <v>15022624.1213741</v>
      </c>
      <c r="G93" s="0" t="n">
        <v>471596.790234905</v>
      </c>
      <c r="H93" s="0" t="n">
        <v>281463.902497093</v>
      </c>
      <c r="I93" s="0" t="n">
        <v>139787.362086034</v>
      </c>
    </row>
    <row r="94" customFormat="false" ht="12.8" hidden="false" customHeight="false" outlineLevel="0" collapsed="false">
      <c r="A94" s="0" t="n">
        <v>141</v>
      </c>
      <c r="B94" s="0" t="n">
        <v>20384522.9259602</v>
      </c>
      <c r="C94" s="0" t="n">
        <v>19511847.0966714</v>
      </c>
      <c r="D94" s="0" t="n">
        <v>55316247.4837517</v>
      </c>
      <c r="E94" s="0" t="n">
        <v>90229756.2653947</v>
      </c>
      <c r="F94" s="0" t="n">
        <v>0</v>
      </c>
      <c r="G94" s="0" t="n">
        <v>489272.934956782</v>
      </c>
      <c r="H94" s="0" t="n">
        <v>283860.26868559</v>
      </c>
      <c r="I94" s="0" t="n">
        <v>142203.750923419</v>
      </c>
    </row>
    <row r="95" customFormat="false" ht="12.8" hidden="false" customHeight="false" outlineLevel="0" collapsed="false">
      <c r="A95" s="0" t="n">
        <v>142</v>
      </c>
      <c r="B95" s="0" t="n">
        <v>24099412.9965666</v>
      </c>
      <c r="C95" s="0" t="n">
        <v>23203819.0497024</v>
      </c>
      <c r="D95" s="0" t="n">
        <v>66727290.0237605</v>
      </c>
      <c r="E95" s="0" t="n">
        <v>90758140.3922599</v>
      </c>
      <c r="F95" s="0" t="n">
        <v>15126356.7320433</v>
      </c>
      <c r="G95" s="0" t="n">
        <v>515757.871215933</v>
      </c>
      <c r="H95" s="0" t="n">
        <v>281894.036729205</v>
      </c>
      <c r="I95" s="0" t="n">
        <v>139917.198455782</v>
      </c>
    </row>
    <row r="96" customFormat="false" ht="12.8" hidden="false" customHeight="false" outlineLevel="0" collapsed="false">
      <c r="A96" s="0" t="n">
        <v>143</v>
      </c>
      <c r="B96" s="0" t="n">
        <v>20409945.4482214</v>
      </c>
      <c r="C96" s="0" t="n">
        <v>19485056.260118</v>
      </c>
      <c r="D96" s="0" t="n">
        <v>55555678.9637293</v>
      </c>
      <c r="E96" s="0" t="n">
        <v>89599644.9356593</v>
      </c>
      <c r="F96" s="0" t="n">
        <v>0</v>
      </c>
      <c r="G96" s="0" t="n">
        <v>529736.105795619</v>
      </c>
      <c r="H96" s="0" t="n">
        <v>290944.389375811</v>
      </c>
      <c r="I96" s="0" t="n">
        <v>148869.561331452</v>
      </c>
    </row>
    <row r="97" customFormat="false" ht="12.8" hidden="false" customHeight="false" outlineLevel="0" collapsed="false">
      <c r="A97" s="0" t="n">
        <v>144</v>
      </c>
      <c r="B97" s="0" t="n">
        <v>24005201.2140058</v>
      </c>
      <c r="C97" s="0" t="n">
        <v>23115320.8315699</v>
      </c>
      <c r="D97" s="0" t="n">
        <v>66800959.4677403</v>
      </c>
      <c r="E97" s="0" t="n">
        <v>89920878.3804279</v>
      </c>
      <c r="F97" s="0" t="n">
        <v>14986813.0634046</v>
      </c>
      <c r="G97" s="0" t="n">
        <v>498891.459396345</v>
      </c>
      <c r="H97" s="0" t="n">
        <v>287964.967205271</v>
      </c>
      <c r="I97" s="0" t="n">
        <v>147177.079763207</v>
      </c>
    </row>
    <row r="98" customFormat="false" ht="12.8" hidden="false" customHeight="false" outlineLevel="0" collapsed="false">
      <c r="A98" s="0" t="n">
        <v>145</v>
      </c>
      <c r="B98" s="0" t="n">
        <v>20407520.1667431</v>
      </c>
      <c r="C98" s="0" t="n">
        <v>19524607.5698462</v>
      </c>
      <c r="D98" s="0" t="n">
        <v>55401194.6481548</v>
      </c>
      <c r="E98" s="0" t="n">
        <v>90227080.1595177</v>
      </c>
      <c r="F98" s="0" t="n">
        <v>0</v>
      </c>
      <c r="G98" s="0" t="n">
        <v>493897.996587151</v>
      </c>
      <c r="H98" s="0" t="n">
        <v>286756.357634004</v>
      </c>
      <c r="I98" s="0" t="n">
        <v>146083.203822506</v>
      </c>
    </row>
    <row r="99" customFormat="false" ht="12.8" hidden="false" customHeight="false" outlineLevel="0" collapsed="false">
      <c r="A99" s="0" t="n">
        <v>146</v>
      </c>
      <c r="B99" s="0" t="n">
        <v>23993800.7442861</v>
      </c>
      <c r="C99" s="0" t="n">
        <v>23110468.0545263</v>
      </c>
      <c r="D99" s="0" t="n">
        <v>66469473.7979337</v>
      </c>
      <c r="E99" s="0" t="n">
        <v>90356707.9892053</v>
      </c>
      <c r="F99" s="0" t="n">
        <v>15059451.3315342</v>
      </c>
      <c r="G99" s="0" t="n">
        <v>494312.409695927</v>
      </c>
      <c r="H99" s="0" t="n">
        <v>287210.437955119</v>
      </c>
      <c r="I99" s="0" t="n">
        <v>145442.631583869</v>
      </c>
    </row>
    <row r="100" customFormat="false" ht="12.8" hidden="false" customHeight="false" outlineLevel="0" collapsed="false">
      <c r="A100" s="0" t="n">
        <v>147</v>
      </c>
      <c r="B100" s="0" t="n">
        <v>20669950.2542055</v>
      </c>
      <c r="C100" s="0" t="n">
        <v>19793775.1423715</v>
      </c>
      <c r="D100" s="0" t="n">
        <v>56614453.8873487</v>
      </c>
      <c r="E100" s="0" t="n">
        <v>90776778.4330004</v>
      </c>
      <c r="F100" s="0" t="n">
        <v>0</v>
      </c>
      <c r="G100" s="0" t="n">
        <v>487848.302042392</v>
      </c>
      <c r="H100" s="0" t="n">
        <v>286819.971343761</v>
      </c>
      <c r="I100" s="0" t="n">
        <v>145009.76921125</v>
      </c>
    </row>
    <row r="101" customFormat="false" ht="12.8" hidden="false" customHeight="false" outlineLevel="0" collapsed="false">
      <c r="A101" s="0" t="n">
        <v>148</v>
      </c>
      <c r="B101" s="0" t="n">
        <v>24317910.1403872</v>
      </c>
      <c r="C101" s="0" t="n">
        <v>23415966.8093656</v>
      </c>
      <c r="D101" s="0" t="n">
        <v>67803178.2675005</v>
      </c>
      <c r="E101" s="0" t="n">
        <v>90894649.2779338</v>
      </c>
      <c r="F101" s="0" t="n">
        <v>15149108.212989</v>
      </c>
      <c r="G101" s="0" t="n">
        <v>515664.067513449</v>
      </c>
      <c r="H101" s="0" t="n">
        <v>284518.844350333</v>
      </c>
      <c r="I101" s="0" t="n">
        <v>145372.027368392</v>
      </c>
    </row>
    <row r="102" customFormat="false" ht="12.8" hidden="false" customHeight="false" outlineLevel="0" collapsed="false">
      <c r="A102" s="0" t="n">
        <v>149</v>
      </c>
      <c r="B102" s="0" t="n">
        <v>20570823.7620728</v>
      </c>
      <c r="C102" s="0" t="n">
        <v>19665567.9180095</v>
      </c>
      <c r="D102" s="0" t="n">
        <v>55895080.517627</v>
      </c>
      <c r="E102" s="0" t="n">
        <v>90743890.5885349</v>
      </c>
      <c r="F102" s="0" t="n">
        <v>0</v>
      </c>
      <c r="G102" s="0" t="n">
        <v>506918.563451082</v>
      </c>
      <c r="H102" s="0" t="n">
        <v>294079.526655892</v>
      </c>
      <c r="I102" s="0" t="n">
        <v>148939.64850917</v>
      </c>
    </row>
    <row r="103" customFormat="false" ht="12.8" hidden="false" customHeight="false" outlineLevel="0" collapsed="false">
      <c r="A103" s="0" t="n">
        <v>150</v>
      </c>
      <c r="B103" s="0" t="n">
        <v>24001636.782355</v>
      </c>
      <c r="C103" s="0" t="n">
        <v>23151148.494241</v>
      </c>
      <c r="D103" s="0" t="n">
        <v>66671495.7368715</v>
      </c>
      <c r="E103" s="0" t="n">
        <v>90407971.7985393</v>
      </c>
      <c r="F103" s="0" t="n">
        <v>15067995.2997565</v>
      </c>
      <c r="G103" s="0" t="n">
        <v>462478.616803272</v>
      </c>
      <c r="H103" s="0" t="n">
        <v>285829.058137713</v>
      </c>
      <c r="I103" s="0" t="n">
        <v>145972.304532815</v>
      </c>
    </row>
    <row r="104" customFormat="false" ht="12.8" hidden="false" customHeight="false" outlineLevel="0" collapsed="false">
      <c r="A104" s="0" t="n">
        <v>151</v>
      </c>
      <c r="B104" s="0" t="n">
        <v>20762284.5409658</v>
      </c>
      <c r="C104" s="0" t="n">
        <v>19894950.9787517</v>
      </c>
      <c r="D104" s="0" t="n">
        <v>56914055.7061291</v>
      </c>
      <c r="E104" s="0" t="n">
        <v>91219730.2129074</v>
      </c>
      <c r="F104" s="0" t="n">
        <v>0</v>
      </c>
      <c r="G104" s="0" t="n">
        <v>476871.389208954</v>
      </c>
      <c r="H104" s="0" t="n">
        <v>288768.433027158</v>
      </c>
      <c r="I104" s="0" t="n">
        <v>145276.771397086</v>
      </c>
    </row>
    <row r="105" customFormat="false" ht="12.8" hidden="false" customHeight="false" outlineLevel="0" collapsed="false">
      <c r="A105" s="0" t="n">
        <v>152</v>
      </c>
      <c r="B105" s="0" t="n">
        <v>24396317.6800618</v>
      </c>
      <c r="C105" s="0" t="n">
        <v>23545416.1123559</v>
      </c>
      <c r="D105" s="0" t="n">
        <v>68206563.1302159</v>
      </c>
      <c r="E105" s="0" t="n">
        <v>91394034.4691767</v>
      </c>
      <c r="F105" s="0" t="n">
        <v>15232339.0781961</v>
      </c>
      <c r="G105" s="0" t="n">
        <v>466296.657019804</v>
      </c>
      <c r="H105" s="0" t="n">
        <v>283781.779878334</v>
      </c>
      <c r="I105" s="0" t="n">
        <v>144033.044011205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7" activeCellId="0" sqref="F27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207</v>
      </c>
      <c r="C1" s="0" t="s">
        <v>252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208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18151237.9898472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352187.48242846</v>
      </c>
      <c r="H16" s="0" t="n">
        <v>208783.482186614</v>
      </c>
      <c r="I16" s="0" t="n">
        <v>112437.805475858</v>
      </c>
    </row>
    <row r="17" customFormat="false" ht="12.8" hidden="false" customHeight="false" outlineLevel="0" collapsed="false">
      <c r="A17" s="0" t="n">
        <v>64</v>
      </c>
      <c r="B17" s="0" t="n">
        <v>19874004.807508</v>
      </c>
      <c r="C17" s="0" t="n">
        <v>19276429.5562923</v>
      </c>
      <c r="D17" s="0" t="n">
        <v>64846609.8923915</v>
      </c>
      <c r="E17" s="0" t="n">
        <v>62295342.0363721</v>
      </c>
      <c r="F17" s="0" t="n">
        <v>10382557.006062</v>
      </c>
      <c r="G17" s="0" t="n">
        <v>318311.010386598</v>
      </c>
      <c r="H17" s="0" t="n">
        <v>201209.514305618</v>
      </c>
      <c r="I17" s="0" t="n">
        <v>111506.752176317</v>
      </c>
    </row>
    <row r="18" customFormat="false" ht="12.8" hidden="false" customHeight="false" outlineLevel="0" collapsed="false">
      <c r="A18" s="0" t="n">
        <v>65</v>
      </c>
      <c r="B18" s="0" t="n">
        <v>15851828.6690586</v>
      </c>
      <c r="C18" s="0" t="n">
        <v>15280924.390729</v>
      </c>
      <c r="D18" s="0" t="n">
        <v>48741153.4909519</v>
      </c>
      <c r="E18" s="0" t="n">
        <v>61901652.0624313</v>
      </c>
      <c r="F18" s="0" t="n">
        <v>0</v>
      </c>
      <c r="G18" s="0" t="n">
        <v>292956.995851354</v>
      </c>
      <c r="H18" s="0" t="n">
        <v>200330.931049607</v>
      </c>
      <c r="I18" s="0" t="n">
        <v>110880.502040839</v>
      </c>
    </row>
    <row r="19" customFormat="false" ht="12.8" hidden="false" customHeight="false" outlineLevel="0" collapsed="false">
      <c r="A19" s="0" t="n">
        <v>66</v>
      </c>
      <c r="B19" s="0" t="n">
        <v>18791871.0500234</v>
      </c>
      <c r="C19" s="0" t="n">
        <v>18219630.8727902</v>
      </c>
      <c r="D19" s="0" t="n">
        <v>58750290.938545</v>
      </c>
      <c r="E19" s="0" t="n">
        <v>62348390.2306317</v>
      </c>
      <c r="F19" s="0" t="n">
        <v>10391398.371772</v>
      </c>
      <c r="G19" s="0" t="n">
        <v>300710.339916563</v>
      </c>
      <c r="H19" s="0" t="n">
        <v>196533.037111833</v>
      </c>
      <c r="I19" s="0" t="n">
        <v>107138.286006879</v>
      </c>
    </row>
    <row r="20" customFormat="false" ht="12.8" hidden="false" customHeight="false" outlineLevel="0" collapsed="false">
      <c r="A20" s="0" t="n">
        <v>67</v>
      </c>
      <c r="B20" s="0" t="n">
        <v>15872782.2042066</v>
      </c>
      <c r="C20" s="0" t="n">
        <v>15279296.7170273</v>
      </c>
      <c r="D20" s="0" t="n">
        <v>49459844.4655241</v>
      </c>
      <c r="E20" s="0" t="n">
        <v>60591185.8406187</v>
      </c>
      <c r="F20" s="0" t="n">
        <v>0</v>
      </c>
      <c r="G20" s="0" t="n">
        <v>311474.362731797</v>
      </c>
      <c r="H20" s="0" t="n">
        <v>206118.735549675</v>
      </c>
      <c r="I20" s="0" t="n">
        <v>108417.698425432</v>
      </c>
    </row>
    <row r="21" customFormat="false" ht="12.8" hidden="false" customHeight="false" outlineLevel="0" collapsed="false">
      <c r="A21" s="0" t="n">
        <v>68</v>
      </c>
      <c r="B21" s="0" t="n">
        <v>17890601.132799</v>
      </c>
      <c r="C21" s="0" t="n">
        <v>17310912.1100322</v>
      </c>
      <c r="D21" s="0" t="n">
        <v>56540511.3982355</v>
      </c>
      <c r="E21" s="0" t="n">
        <v>58213754.1989099</v>
      </c>
      <c r="F21" s="0" t="n">
        <v>9702292.36648499</v>
      </c>
      <c r="G21" s="0" t="n">
        <v>298289.866003295</v>
      </c>
      <c r="H21" s="0" t="n">
        <v>203876.876880343</v>
      </c>
      <c r="I21" s="0" t="n">
        <v>110746.114118815</v>
      </c>
    </row>
    <row r="22" customFormat="false" ht="12.8" hidden="false" customHeight="false" outlineLevel="0" collapsed="false">
      <c r="A22" s="0" t="n">
        <v>69</v>
      </c>
      <c r="B22" s="0" t="n">
        <v>14971598.0039489</v>
      </c>
      <c r="C22" s="0" t="n">
        <v>14353059.5542937</v>
      </c>
      <c r="D22" s="0" t="n">
        <v>43681671.6618583</v>
      </c>
      <c r="E22" s="0" t="n">
        <v>61557065.74168</v>
      </c>
      <c r="F22" s="0" t="n">
        <v>0</v>
      </c>
      <c r="G22" s="0" t="n">
        <v>326109.34334745</v>
      </c>
      <c r="H22" s="0" t="n">
        <v>211410.489818477</v>
      </c>
      <c r="I22" s="0" t="n">
        <v>115740.880698923</v>
      </c>
    </row>
    <row r="23" customFormat="false" ht="12.8" hidden="false" customHeight="false" outlineLevel="0" collapsed="false">
      <c r="A23" s="0" t="n">
        <v>70</v>
      </c>
      <c r="B23" s="0" t="n">
        <v>17174239.2094774</v>
      </c>
      <c r="C23" s="0" t="n">
        <v>16558527.2981366</v>
      </c>
      <c r="D23" s="0" t="n">
        <v>51125770.2231559</v>
      </c>
      <c r="E23" s="0" t="n">
        <v>59924773.741745</v>
      </c>
      <c r="F23" s="0" t="n">
        <v>9987462.29029083</v>
      </c>
      <c r="G23" s="0" t="n">
        <v>353060.405464949</v>
      </c>
      <c r="H23" s="0" t="n">
        <v>198529.082240451</v>
      </c>
      <c r="I23" s="0" t="n">
        <v>91603.4623363684</v>
      </c>
    </row>
    <row r="24" customFormat="false" ht="12.8" hidden="false" customHeight="false" outlineLevel="0" collapsed="false">
      <c r="A24" s="0" t="n">
        <v>71</v>
      </c>
      <c r="B24" s="0" t="n">
        <v>14265949.3711793</v>
      </c>
      <c r="C24" s="0" t="n">
        <v>13618590.1937016</v>
      </c>
      <c r="D24" s="0" t="n">
        <v>41970286.2682205</v>
      </c>
      <c r="E24" s="0" t="n">
        <v>57571016.1542479</v>
      </c>
      <c r="F24" s="0" t="n">
        <v>0</v>
      </c>
      <c r="G24" s="0" t="n">
        <v>376142.261841553</v>
      </c>
      <c r="H24" s="0" t="n">
        <v>210407.457178353</v>
      </c>
      <c r="I24" s="0" t="n">
        <v>86870.654939651</v>
      </c>
    </row>
    <row r="25" customFormat="false" ht="12.8" hidden="false" customHeight="false" outlineLevel="0" collapsed="false">
      <c r="A25" s="0" t="n">
        <v>72</v>
      </c>
      <c r="B25" s="0" t="n">
        <v>16984651.7392844</v>
      </c>
      <c r="C25" s="0" t="n">
        <v>16363500.1596906</v>
      </c>
      <c r="D25" s="0" t="n">
        <v>51171591.9053107</v>
      </c>
      <c r="E25" s="0" t="n">
        <v>58301389.0898654</v>
      </c>
      <c r="F25" s="0" t="n">
        <v>9716898.18164424</v>
      </c>
      <c r="G25" s="0" t="n">
        <v>339962.147495178</v>
      </c>
      <c r="H25" s="0" t="n">
        <v>216138.375555009</v>
      </c>
      <c r="I25" s="0" t="n">
        <v>92930.0807766064</v>
      </c>
    </row>
    <row r="26" customFormat="false" ht="12.8" hidden="false" customHeight="false" outlineLevel="0" collapsed="false">
      <c r="A26" s="0" t="n">
        <v>73</v>
      </c>
      <c r="B26" s="0" t="n">
        <v>14127844.213428</v>
      </c>
      <c r="C26" s="0" t="n">
        <v>13522031.4685772</v>
      </c>
      <c r="D26" s="0" t="n">
        <v>39113479.3865172</v>
      </c>
      <c r="E26" s="0" t="n">
        <v>61397965.9262289</v>
      </c>
      <c r="F26" s="0" t="n">
        <v>0</v>
      </c>
      <c r="G26" s="0" t="n">
        <v>328660.923042722</v>
      </c>
      <c r="H26" s="0" t="n">
        <v>208399.390140486</v>
      </c>
      <c r="I26" s="0" t="n">
        <v>98217.759525117</v>
      </c>
    </row>
    <row r="27" customFormat="false" ht="12.8" hidden="false" customHeight="false" outlineLevel="0" collapsed="false">
      <c r="A27" s="0" t="n">
        <v>74</v>
      </c>
      <c r="B27" s="0" t="n">
        <v>17570543.6139203</v>
      </c>
      <c r="C27" s="0" t="n">
        <v>16953739.5334476</v>
      </c>
      <c r="D27" s="0" t="n">
        <v>50241636.2378381</v>
      </c>
      <c r="E27" s="0" t="n">
        <v>64324999.1756286</v>
      </c>
      <c r="F27" s="0" t="n">
        <v>10720833.1959381</v>
      </c>
      <c r="G27" s="0" t="n">
        <v>342895.451888237</v>
      </c>
      <c r="H27" s="0" t="n">
        <v>202783.006611807</v>
      </c>
      <c r="I27" s="0" t="n">
        <v>101608.031389556</v>
      </c>
    </row>
    <row r="28" customFormat="false" ht="12.8" hidden="false" customHeight="false" outlineLevel="0" collapsed="false">
      <c r="A28" s="0" t="n">
        <v>75</v>
      </c>
      <c r="B28" s="0" t="n">
        <v>15680649.6617813</v>
      </c>
      <c r="C28" s="0" t="n">
        <v>15019581.3013324</v>
      </c>
      <c r="D28" s="0" t="n">
        <v>44630386.9361863</v>
      </c>
      <c r="E28" s="0" t="n">
        <v>66206266.3344684</v>
      </c>
      <c r="F28" s="0" t="n">
        <v>0</v>
      </c>
      <c r="G28" s="0" t="n">
        <v>368173.585934619</v>
      </c>
      <c r="H28" s="0" t="n">
        <v>215205.523685412</v>
      </c>
      <c r="I28" s="0" t="n">
        <v>110984.644041226</v>
      </c>
    </row>
    <row r="29" customFormat="false" ht="12.8" hidden="false" customHeight="false" outlineLevel="0" collapsed="false">
      <c r="A29" s="0" t="n">
        <v>76</v>
      </c>
      <c r="B29" s="0" t="n">
        <v>19504942.8984036</v>
      </c>
      <c r="C29" s="0" t="n">
        <v>18837678.1282598</v>
      </c>
      <c r="D29" s="0" t="n">
        <v>57243245.0688166</v>
      </c>
      <c r="E29" s="0" t="n">
        <v>69406751.9850589</v>
      </c>
      <c r="F29" s="0" t="n">
        <v>11567791.9975098</v>
      </c>
      <c r="G29" s="0" t="n">
        <v>366872.926122604</v>
      </c>
      <c r="H29" s="0" t="n">
        <v>218260.487191372</v>
      </c>
      <c r="I29" s="0" t="n">
        <v>117330.50975687</v>
      </c>
    </row>
    <row r="30" customFormat="false" ht="12.8" hidden="false" customHeight="false" outlineLevel="0" collapsed="false">
      <c r="A30" s="0" t="n">
        <v>77</v>
      </c>
      <c r="B30" s="0" t="n">
        <v>15883365.304087</v>
      </c>
      <c r="C30" s="0" t="n">
        <v>15187723.9612968</v>
      </c>
      <c r="D30" s="0" t="n">
        <v>42562279.4412202</v>
      </c>
      <c r="E30" s="0" t="n">
        <v>71192806.4678772</v>
      </c>
      <c r="F30" s="0" t="n">
        <v>0</v>
      </c>
      <c r="G30" s="0" t="n">
        <v>393572.034740137</v>
      </c>
      <c r="H30" s="0" t="n">
        <v>218578.229050384</v>
      </c>
      <c r="I30" s="0" t="n">
        <v>119272.96999957</v>
      </c>
    </row>
    <row r="31" customFormat="false" ht="12.8" hidden="false" customHeight="false" outlineLevel="0" collapsed="false">
      <c r="A31" s="0" t="n">
        <v>78</v>
      </c>
      <c r="B31" s="0" t="n">
        <v>19235663.2513939</v>
      </c>
      <c r="C31" s="0" t="n">
        <v>18528439.2993329</v>
      </c>
      <c r="D31" s="0" t="n">
        <v>53231704.5935757</v>
      </c>
      <c r="E31" s="0" t="n">
        <v>72642693.1746566</v>
      </c>
      <c r="F31" s="0" t="n">
        <v>12107115.5291094</v>
      </c>
      <c r="G31" s="0" t="n">
        <v>396632.107193444</v>
      </c>
      <c r="H31" s="0" t="n">
        <v>226395.423273002</v>
      </c>
      <c r="I31" s="0" t="n">
        <v>120280.602277902</v>
      </c>
    </row>
    <row r="32" customFormat="false" ht="12.8" hidden="false" customHeight="false" outlineLevel="0" collapsed="false">
      <c r="A32" s="0" t="n">
        <v>79</v>
      </c>
      <c r="B32" s="0" t="n">
        <v>17025966.4992678</v>
      </c>
      <c r="C32" s="0" t="n">
        <v>16331523.7802234</v>
      </c>
      <c r="D32" s="0" t="n">
        <v>46803006.7111748</v>
      </c>
      <c r="E32" s="0" t="n">
        <v>74812914.7051137</v>
      </c>
      <c r="F32" s="0" t="n">
        <v>0</v>
      </c>
      <c r="G32" s="0" t="n">
        <v>387194.516663778</v>
      </c>
      <c r="H32" s="0" t="n">
        <v>224462.207155047</v>
      </c>
      <c r="I32" s="0" t="n">
        <v>118265.707465167</v>
      </c>
    </row>
    <row r="33" customFormat="false" ht="12.8" hidden="false" customHeight="false" outlineLevel="0" collapsed="false">
      <c r="A33" s="0" t="n">
        <v>80</v>
      </c>
      <c r="B33" s="0" t="n">
        <v>20322118.1740254</v>
      </c>
      <c r="C33" s="0" t="n">
        <v>19600191.1262654</v>
      </c>
      <c r="D33" s="0" t="n">
        <v>57362221.5860854</v>
      </c>
      <c r="E33" s="0" t="n">
        <v>75324051.9518204</v>
      </c>
      <c r="F33" s="0" t="n">
        <v>12554008.6586367</v>
      </c>
      <c r="G33" s="0" t="n">
        <v>401751.982373366</v>
      </c>
      <c r="H33" s="0" t="n">
        <v>232576.258691557</v>
      </c>
      <c r="I33" s="0" t="n">
        <v>125141.152421504</v>
      </c>
    </row>
    <row r="34" customFormat="false" ht="12.8" hidden="false" customHeight="false" outlineLevel="0" collapsed="false">
      <c r="A34" s="0" t="n">
        <v>81</v>
      </c>
      <c r="B34" s="0" t="n">
        <v>17153049.7310683</v>
      </c>
      <c r="C34" s="0" t="n">
        <v>16432845.6560405</v>
      </c>
      <c r="D34" s="0" t="n">
        <v>46246365.5657503</v>
      </c>
      <c r="E34" s="0" t="n">
        <v>76670812.387259</v>
      </c>
      <c r="F34" s="0" t="n">
        <v>0</v>
      </c>
      <c r="G34" s="0" t="n">
        <v>393810.43366453</v>
      </c>
      <c r="H34" s="0" t="n">
        <v>237408.798457994</v>
      </c>
      <c r="I34" s="0" t="n">
        <v>127121.2041505</v>
      </c>
    </row>
    <row r="35" customFormat="false" ht="12.8" hidden="false" customHeight="false" outlineLevel="0" collapsed="false">
      <c r="A35" s="0" t="n">
        <v>82</v>
      </c>
      <c r="B35" s="0" t="n">
        <v>20611242.8595569</v>
      </c>
      <c r="C35" s="0" t="n">
        <v>19843784.1006285</v>
      </c>
      <c r="D35" s="0" t="n">
        <v>57118044.1686101</v>
      </c>
      <c r="E35" s="0" t="n">
        <v>77618034.0332547</v>
      </c>
      <c r="F35" s="0" t="n">
        <v>12936339.0055425</v>
      </c>
      <c r="G35" s="0" t="n">
        <v>441009.013118229</v>
      </c>
      <c r="H35" s="0" t="n">
        <v>237469.423427707</v>
      </c>
      <c r="I35" s="0" t="n">
        <v>127114.74626057</v>
      </c>
    </row>
    <row r="36" customFormat="false" ht="12.8" hidden="false" customHeight="false" outlineLevel="0" collapsed="false">
      <c r="A36" s="0" t="n">
        <v>83</v>
      </c>
      <c r="B36" s="0" t="n">
        <v>17898634.833565</v>
      </c>
      <c r="C36" s="0" t="n">
        <v>17118979.2360053</v>
      </c>
      <c r="D36" s="0" t="n">
        <v>49169153.8249906</v>
      </c>
      <c r="E36" s="0" t="n">
        <v>78233594.7042226</v>
      </c>
      <c r="F36" s="0" t="n">
        <v>0</v>
      </c>
      <c r="G36" s="0" t="n">
        <v>446205.839319812</v>
      </c>
      <c r="H36" s="0" t="n">
        <v>243124.951985027</v>
      </c>
      <c r="I36" s="0" t="n">
        <v>129035.437506908</v>
      </c>
    </row>
    <row r="37" customFormat="false" ht="12.8" hidden="false" customHeight="false" outlineLevel="0" collapsed="false">
      <c r="A37" s="0" t="n">
        <v>84</v>
      </c>
      <c r="B37" s="0" t="n">
        <v>21568016.5568545</v>
      </c>
      <c r="C37" s="0" t="n">
        <v>20779350.4256662</v>
      </c>
      <c r="D37" s="0" t="n">
        <v>60837647.924389</v>
      </c>
      <c r="E37" s="0" t="n">
        <v>79809530.5633428</v>
      </c>
      <c r="F37" s="0" t="n">
        <v>13301588.4272238</v>
      </c>
      <c r="G37" s="0" t="n">
        <v>465708.814055866</v>
      </c>
      <c r="H37" s="0" t="n">
        <v>236036.738786574</v>
      </c>
      <c r="I37" s="0" t="n">
        <v>124172.254779835</v>
      </c>
    </row>
    <row r="38" customFormat="false" ht="12.8" hidden="false" customHeight="false" outlineLevel="0" collapsed="false">
      <c r="A38" s="0" t="n">
        <v>85</v>
      </c>
      <c r="B38" s="0" t="n">
        <v>18225338.0980427</v>
      </c>
      <c r="C38" s="0" t="n">
        <v>17451783.7847745</v>
      </c>
      <c r="D38" s="0" t="n">
        <v>49378704.3800028</v>
      </c>
      <c r="E38" s="0" t="n">
        <v>81025648.472237</v>
      </c>
      <c r="F38" s="0" t="n">
        <v>0</v>
      </c>
      <c r="G38" s="0" t="n">
        <v>448171.470341526</v>
      </c>
      <c r="H38" s="0" t="n">
        <v>238329.129242757</v>
      </c>
      <c r="I38" s="0" t="n">
        <v>124362.448119836</v>
      </c>
    </row>
    <row r="39" customFormat="false" ht="12.8" hidden="false" customHeight="false" outlineLevel="0" collapsed="false">
      <c r="A39" s="0" t="n">
        <v>86</v>
      </c>
      <c r="B39" s="0" t="n">
        <v>21867812.0777357</v>
      </c>
      <c r="C39" s="0" t="n">
        <v>21087123.1964003</v>
      </c>
      <c r="D39" s="0" t="n">
        <v>60650831.8866204</v>
      </c>
      <c r="E39" s="0" t="n">
        <v>82528385.4715174</v>
      </c>
      <c r="F39" s="0" t="n">
        <v>13754730.9119196</v>
      </c>
      <c r="G39" s="0" t="n">
        <v>460026.438121628</v>
      </c>
      <c r="H39" s="0" t="n">
        <v>236257.094562656</v>
      </c>
      <c r="I39" s="0" t="n">
        <v>120579.069501554</v>
      </c>
    </row>
    <row r="40" customFormat="false" ht="12.8" hidden="false" customHeight="false" outlineLevel="0" collapsed="false">
      <c r="A40" s="0" t="n">
        <v>87</v>
      </c>
      <c r="B40" s="0" t="n">
        <v>18923652.6628809</v>
      </c>
      <c r="C40" s="0" t="n">
        <v>18138057.3089422</v>
      </c>
      <c r="D40" s="0" t="n">
        <v>51929615.0414117</v>
      </c>
      <c r="E40" s="0" t="n">
        <v>83104486.7988436</v>
      </c>
      <c r="F40" s="0" t="n">
        <v>0</v>
      </c>
      <c r="G40" s="0" t="n">
        <v>457257.884306163</v>
      </c>
      <c r="H40" s="0" t="n">
        <v>243058.40555423</v>
      </c>
      <c r="I40" s="0" t="n">
        <v>121827.234397624</v>
      </c>
    </row>
    <row r="41" customFormat="false" ht="12.8" hidden="false" customHeight="false" outlineLevel="0" collapsed="false">
      <c r="A41" s="0" t="n">
        <v>88</v>
      </c>
      <c r="B41" s="0" t="n">
        <v>22480448.4426293</v>
      </c>
      <c r="C41" s="0" t="n">
        <v>21688118.0846745</v>
      </c>
      <c r="D41" s="0" t="n">
        <v>63095677.8095926</v>
      </c>
      <c r="E41" s="0" t="n">
        <v>83794447.7960176</v>
      </c>
      <c r="F41" s="0" t="n">
        <v>13965741.2993363</v>
      </c>
      <c r="G41" s="0" t="n">
        <v>450058.070449648</v>
      </c>
      <c r="H41" s="0" t="n">
        <v>253061.58422489</v>
      </c>
      <c r="I41" s="0" t="n">
        <v>127443.861828813</v>
      </c>
    </row>
    <row r="42" customFormat="false" ht="12.8" hidden="false" customHeight="false" outlineLevel="0" collapsed="false">
      <c r="A42" s="0" t="n">
        <v>89</v>
      </c>
      <c r="B42" s="0" t="n">
        <v>18939889.0285743</v>
      </c>
      <c r="C42" s="0" t="n">
        <v>18179551.3147933</v>
      </c>
      <c r="D42" s="0" t="n">
        <v>51465515.0905656</v>
      </c>
      <c r="E42" s="0" t="n">
        <v>84287587.2567903</v>
      </c>
      <c r="F42" s="0" t="n">
        <v>0</v>
      </c>
      <c r="G42" s="0" t="n">
        <v>425831.794023278</v>
      </c>
      <c r="H42" s="0" t="n">
        <v>247590.163476762</v>
      </c>
      <c r="I42" s="0" t="n">
        <v>124165.366115654</v>
      </c>
    </row>
    <row r="43" customFormat="false" ht="12.8" hidden="false" customHeight="false" outlineLevel="0" collapsed="false">
      <c r="A43" s="0" t="n">
        <v>90</v>
      </c>
      <c r="B43" s="0" t="n">
        <v>22560003.0203002</v>
      </c>
      <c r="C43" s="0" t="n">
        <v>21771835.0269446</v>
      </c>
      <c r="D43" s="0" t="n">
        <v>62630328.2315198</v>
      </c>
      <c r="E43" s="0" t="n">
        <v>85140688.1888294</v>
      </c>
      <c r="F43" s="0" t="n">
        <v>14190114.6981382</v>
      </c>
      <c r="G43" s="0" t="n">
        <v>444142.501794098</v>
      </c>
      <c r="H43" s="0" t="n">
        <v>253895.177833953</v>
      </c>
      <c r="I43" s="0" t="n">
        <v>128757.59103939</v>
      </c>
    </row>
    <row r="44" customFormat="false" ht="12.8" hidden="false" customHeight="false" outlineLevel="0" collapsed="false">
      <c r="A44" s="0" t="n">
        <v>91</v>
      </c>
      <c r="B44" s="0" t="n">
        <v>19518275.3113049</v>
      </c>
      <c r="C44" s="0" t="n">
        <v>18766785.3079734</v>
      </c>
      <c r="D44" s="0" t="n">
        <v>53573517.5566282</v>
      </c>
      <c r="E44" s="0" t="n">
        <v>86204932.3328546</v>
      </c>
      <c r="F44" s="0" t="n">
        <v>0</v>
      </c>
      <c r="G44" s="0" t="n">
        <v>421329.981279687</v>
      </c>
      <c r="H44" s="0" t="n">
        <v>243580.066069928</v>
      </c>
      <c r="I44" s="0" t="n">
        <v>123685.651402622</v>
      </c>
    </row>
    <row r="45" customFormat="false" ht="12.8" hidden="false" customHeight="false" outlineLevel="0" collapsed="false">
      <c r="A45" s="0" t="n">
        <v>92</v>
      </c>
      <c r="B45" s="0" t="n">
        <v>23360582.1792102</v>
      </c>
      <c r="C45" s="0" t="n">
        <v>22587846.5968327</v>
      </c>
      <c r="D45" s="0" t="n">
        <v>65378090.1559398</v>
      </c>
      <c r="E45" s="0" t="n">
        <v>87663597.4156676</v>
      </c>
      <c r="F45" s="0" t="n">
        <v>14610599.5692779</v>
      </c>
      <c r="G45" s="0" t="n">
        <v>439641.406556706</v>
      </c>
      <c r="H45" s="0" t="n">
        <v>245390.590490123</v>
      </c>
      <c r="I45" s="0" t="n">
        <v>125290.836186676</v>
      </c>
    </row>
    <row r="46" customFormat="false" ht="12.8" hidden="false" customHeight="false" outlineLevel="0" collapsed="false">
      <c r="A46" s="0" t="n">
        <v>93</v>
      </c>
      <c r="B46" s="0" t="n">
        <v>19834026.5993005</v>
      </c>
      <c r="C46" s="0" t="n">
        <v>19087192.7284013</v>
      </c>
      <c r="D46" s="0" t="n">
        <v>53826870.5268624</v>
      </c>
      <c r="E46" s="0" t="n">
        <v>88692377.4775285</v>
      </c>
      <c r="F46" s="0" t="n">
        <v>0</v>
      </c>
      <c r="G46" s="0" t="n">
        <v>410176.147340601</v>
      </c>
      <c r="H46" s="0" t="n">
        <v>247421.988004244</v>
      </c>
      <c r="I46" s="0" t="n">
        <v>127479.622220574</v>
      </c>
    </row>
    <row r="47" customFormat="false" ht="12.8" hidden="false" customHeight="false" outlineLevel="0" collapsed="false">
      <c r="A47" s="0" t="n">
        <v>94</v>
      </c>
      <c r="B47" s="0" t="n">
        <v>23603117.8193349</v>
      </c>
      <c r="C47" s="0" t="n">
        <v>22833212.8613537</v>
      </c>
      <c r="D47" s="0" t="n">
        <v>65327014.4882408</v>
      </c>
      <c r="E47" s="0" t="n">
        <v>89674952.325625</v>
      </c>
      <c r="F47" s="0" t="n">
        <v>14945825.3876042</v>
      </c>
      <c r="G47" s="0" t="n">
        <v>427149.753973798</v>
      </c>
      <c r="H47" s="0" t="n">
        <v>253964.742410559</v>
      </c>
      <c r="I47" s="0" t="n">
        <v>126843.516567014</v>
      </c>
    </row>
    <row r="48" customFormat="false" ht="12.8" hidden="false" customHeight="false" outlineLevel="0" collapsed="false">
      <c r="A48" s="0" t="n">
        <v>95</v>
      </c>
      <c r="B48" s="0" t="n">
        <v>20520284.5887811</v>
      </c>
      <c r="C48" s="0" t="n">
        <v>19715305.1125958</v>
      </c>
      <c r="D48" s="0" t="n">
        <v>55976825.7667685</v>
      </c>
      <c r="E48" s="0" t="n">
        <v>91010722.1873221</v>
      </c>
      <c r="F48" s="0" t="n">
        <v>0</v>
      </c>
      <c r="G48" s="0" t="n">
        <v>466557.229008337</v>
      </c>
      <c r="H48" s="0" t="n">
        <v>251255.438061139</v>
      </c>
      <c r="I48" s="0" t="n">
        <v>124524.013022566</v>
      </c>
    </row>
    <row r="49" customFormat="false" ht="12.8" hidden="false" customHeight="false" outlineLevel="0" collapsed="false">
      <c r="A49" s="0" t="n">
        <v>96</v>
      </c>
      <c r="B49" s="0" t="n">
        <v>24492903.8281404</v>
      </c>
      <c r="C49" s="0" t="n">
        <v>23711098.8478282</v>
      </c>
      <c r="D49" s="0" t="n">
        <v>68111413.4741461</v>
      </c>
      <c r="E49" s="0" t="n">
        <v>92753386.9774807</v>
      </c>
      <c r="F49" s="0" t="n">
        <v>15458897.8295801</v>
      </c>
      <c r="G49" s="0" t="n">
        <v>450604.455762059</v>
      </c>
      <c r="H49" s="0" t="n">
        <v>245966.397035631</v>
      </c>
      <c r="I49" s="0" t="n">
        <v>121763.039306498</v>
      </c>
    </row>
    <row r="50" customFormat="false" ht="12.8" hidden="false" customHeight="false" outlineLevel="0" collapsed="false">
      <c r="A50" s="0" t="n">
        <v>97</v>
      </c>
      <c r="B50" s="0" t="n">
        <v>20974121.8995982</v>
      </c>
      <c r="C50" s="0" t="n">
        <v>20202411.6441265</v>
      </c>
      <c r="D50" s="0" t="n">
        <v>57078070.3276277</v>
      </c>
      <c r="E50" s="0" t="n">
        <v>93731376.5272976</v>
      </c>
      <c r="F50" s="0" t="n">
        <v>0</v>
      </c>
      <c r="G50" s="0" t="n">
        <v>444406.308264763</v>
      </c>
      <c r="H50" s="0" t="n">
        <v>242195.029696678</v>
      </c>
      <c r="I50" s="0" t="n">
        <v>121584.167871802</v>
      </c>
    </row>
    <row r="51" customFormat="false" ht="12.8" hidden="false" customHeight="false" outlineLevel="0" collapsed="false">
      <c r="A51" s="0" t="n">
        <v>98</v>
      </c>
      <c r="B51" s="0" t="n">
        <v>24812568.9422559</v>
      </c>
      <c r="C51" s="0" t="n">
        <v>23987100.5666418</v>
      </c>
      <c r="D51" s="0" t="n">
        <v>68661305.6889085</v>
      </c>
      <c r="E51" s="0" t="n">
        <v>94176345.2589561</v>
      </c>
      <c r="F51" s="0" t="n">
        <v>15696057.5431594</v>
      </c>
      <c r="G51" s="0" t="n">
        <v>481140.929269956</v>
      </c>
      <c r="H51" s="0" t="n">
        <v>252993.172794669</v>
      </c>
      <c r="I51" s="0" t="n">
        <v>130477.533642075</v>
      </c>
    </row>
    <row r="52" customFormat="false" ht="12.8" hidden="false" customHeight="false" outlineLevel="0" collapsed="false">
      <c r="A52" s="0" t="n">
        <v>99</v>
      </c>
      <c r="B52" s="0" t="n">
        <v>21332399.4441527</v>
      </c>
      <c r="C52" s="0" t="n">
        <v>20506318.9969382</v>
      </c>
      <c r="D52" s="0" t="n">
        <v>58253976.8663251</v>
      </c>
      <c r="E52" s="0" t="n">
        <v>94627917.5679938</v>
      </c>
      <c r="F52" s="0" t="n">
        <v>0</v>
      </c>
      <c r="G52" s="0" t="n">
        <v>472539.517562776</v>
      </c>
      <c r="H52" s="0" t="n">
        <v>260002.431206997</v>
      </c>
      <c r="I52" s="0" t="n">
        <v>133626.42634954</v>
      </c>
    </row>
    <row r="53" customFormat="false" ht="12.8" hidden="false" customHeight="false" outlineLevel="0" collapsed="false">
      <c r="A53" s="0" t="n">
        <v>100</v>
      </c>
      <c r="B53" s="0" t="n">
        <v>25437503.7772884</v>
      </c>
      <c r="C53" s="0" t="n">
        <v>24588641.6352775</v>
      </c>
      <c r="D53" s="0" t="n">
        <v>70763704.2658633</v>
      </c>
      <c r="E53" s="0" t="n">
        <v>96007115.7081499</v>
      </c>
      <c r="F53" s="0" t="n">
        <v>16001185.9513583</v>
      </c>
      <c r="G53" s="0" t="n">
        <v>495707.947567007</v>
      </c>
      <c r="H53" s="0" t="n">
        <v>259592.559407179</v>
      </c>
      <c r="I53" s="0" t="n">
        <v>133659.478623896</v>
      </c>
    </row>
    <row r="54" customFormat="false" ht="12.8" hidden="false" customHeight="false" outlineLevel="0" collapsed="false">
      <c r="A54" s="0" t="n">
        <v>101</v>
      </c>
      <c r="B54" s="0" t="n">
        <v>21969586.8421965</v>
      </c>
      <c r="C54" s="0" t="n">
        <v>21138083.6039359</v>
      </c>
      <c r="D54" s="0" t="n">
        <v>59998788.2200049</v>
      </c>
      <c r="E54" s="0" t="n">
        <v>97617835.0703044</v>
      </c>
      <c r="F54" s="0" t="n">
        <v>0</v>
      </c>
      <c r="G54" s="0" t="n">
        <v>489982.069269869</v>
      </c>
      <c r="H54" s="0" t="n">
        <v>252243.055950044</v>
      </c>
      <c r="I54" s="0" t="n">
        <v>127540.161486773</v>
      </c>
    </row>
    <row r="55" customFormat="false" ht="12.8" hidden="false" customHeight="false" outlineLevel="0" collapsed="false">
      <c r="A55" s="0" t="n">
        <v>102</v>
      </c>
      <c r="B55" s="0" t="n">
        <v>26072531.8636486</v>
      </c>
      <c r="C55" s="0" t="n">
        <v>25253505.7797541</v>
      </c>
      <c r="D55" s="0" t="n">
        <v>72612101.115202</v>
      </c>
      <c r="E55" s="0" t="n">
        <v>98721361.9106189</v>
      </c>
      <c r="F55" s="0" t="n">
        <v>16453560.3184365</v>
      </c>
      <c r="G55" s="0" t="n">
        <v>465440.79512239</v>
      </c>
      <c r="H55" s="0" t="n">
        <v>260753.100425841</v>
      </c>
      <c r="I55" s="0" t="n">
        <v>132617.411923257</v>
      </c>
    </row>
    <row r="56" customFormat="false" ht="12.8" hidden="false" customHeight="false" outlineLevel="0" collapsed="false">
      <c r="A56" s="0" t="n">
        <v>103</v>
      </c>
      <c r="B56" s="0" t="n">
        <v>22522137.4979027</v>
      </c>
      <c r="C56" s="0" t="n">
        <v>21702172.4581389</v>
      </c>
      <c r="D56" s="0" t="n">
        <v>61792629.4646362</v>
      </c>
      <c r="E56" s="0" t="n">
        <v>99900125.0696552</v>
      </c>
      <c r="F56" s="0" t="n">
        <v>0</v>
      </c>
      <c r="G56" s="0" t="n">
        <v>474231.588971565</v>
      </c>
      <c r="H56" s="0" t="n">
        <v>255277.496651349</v>
      </c>
      <c r="I56" s="0" t="n">
        <v>129222.79162989</v>
      </c>
    </row>
    <row r="57" customFormat="false" ht="12.8" hidden="false" customHeight="false" outlineLevel="0" collapsed="false">
      <c r="A57" s="0" t="n">
        <v>104</v>
      </c>
      <c r="B57" s="0" t="n">
        <v>26872710.028812</v>
      </c>
      <c r="C57" s="0" t="n">
        <v>26053612.8403985</v>
      </c>
      <c r="D57" s="0" t="n">
        <v>75130105.0425518</v>
      </c>
      <c r="E57" s="0" t="n">
        <v>101516708.619158</v>
      </c>
      <c r="F57" s="0" t="n">
        <v>16919451.4365263</v>
      </c>
      <c r="G57" s="0" t="n">
        <v>466564.724990567</v>
      </c>
      <c r="H57" s="0" t="n">
        <v>260914.546786684</v>
      </c>
      <c r="I57" s="0" t="n">
        <v>130882.738051797</v>
      </c>
    </row>
    <row r="58" customFormat="false" ht="12.8" hidden="false" customHeight="false" outlineLevel="0" collapsed="false">
      <c r="A58" s="0" t="n">
        <v>105</v>
      </c>
      <c r="B58" s="0" t="n">
        <v>23024011.9493584</v>
      </c>
      <c r="C58" s="0" t="n">
        <v>22193125.4443244</v>
      </c>
      <c r="D58" s="0" t="n">
        <v>63036934.4543437</v>
      </c>
      <c r="E58" s="0" t="n">
        <v>102374770.511566</v>
      </c>
      <c r="F58" s="0" t="n">
        <v>0</v>
      </c>
      <c r="G58" s="0" t="n">
        <v>475369.879558221</v>
      </c>
      <c r="H58" s="0" t="n">
        <v>262533.515494846</v>
      </c>
      <c r="I58" s="0" t="n">
        <v>132833.014258512</v>
      </c>
    </row>
    <row r="59" customFormat="false" ht="12.8" hidden="false" customHeight="false" outlineLevel="0" collapsed="false">
      <c r="A59" s="0" t="n">
        <v>106</v>
      </c>
      <c r="B59" s="0" t="n">
        <v>27254411.5101412</v>
      </c>
      <c r="C59" s="0" t="n">
        <v>26439278.7136472</v>
      </c>
      <c r="D59" s="0" t="n">
        <v>76137005.0028909</v>
      </c>
      <c r="E59" s="0" t="n">
        <v>103163763.351934</v>
      </c>
      <c r="F59" s="0" t="n">
        <v>17193960.5586557</v>
      </c>
      <c r="G59" s="0" t="n">
        <v>449575.950408738</v>
      </c>
      <c r="H59" s="0" t="n">
        <v>268260.142264133</v>
      </c>
      <c r="I59" s="0" t="n">
        <v>138995.291173011</v>
      </c>
    </row>
    <row r="60" customFormat="false" ht="12.8" hidden="false" customHeight="false" outlineLevel="0" collapsed="false">
      <c r="A60" s="0" t="n">
        <v>107</v>
      </c>
      <c r="B60" s="0" t="n">
        <v>23445711.0650879</v>
      </c>
      <c r="C60" s="0" t="n">
        <v>22604609.1541493</v>
      </c>
      <c r="D60" s="0" t="n">
        <v>64548737.0026184</v>
      </c>
      <c r="E60" s="0" t="n">
        <v>103777819.722103</v>
      </c>
      <c r="F60" s="0" t="n">
        <v>0</v>
      </c>
      <c r="G60" s="0" t="n">
        <v>481968.257561409</v>
      </c>
      <c r="H60" s="0" t="n">
        <v>264346.856220266</v>
      </c>
      <c r="I60" s="0" t="n">
        <v>135409.710224241</v>
      </c>
    </row>
    <row r="61" customFormat="false" ht="12.8" hidden="false" customHeight="false" outlineLevel="0" collapsed="false">
      <c r="A61" s="0" t="n">
        <v>108</v>
      </c>
      <c r="B61" s="0" t="n">
        <v>27914547.9043333</v>
      </c>
      <c r="C61" s="0" t="n">
        <v>27092240.1520669</v>
      </c>
      <c r="D61" s="0" t="n">
        <v>78366768.2159636</v>
      </c>
      <c r="E61" s="0" t="n">
        <v>105264695.030667</v>
      </c>
      <c r="F61" s="0" t="n">
        <v>17544115.8384445</v>
      </c>
      <c r="G61" s="0" t="n">
        <v>463663.414665297</v>
      </c>
      <c r="H61" s="0" t="n">
        <v>264109.891507592</v>
      </c>
      <c r="I61" s="0" t="n">
        <v>135049.208705026</v>
      </c>
    </row>
    <row r="62" customFormat="false" ht="12.8" hidden="false" customHeight="false" outlineLevel="0" collapsed="false">
      <c r="A62" s="0" t="n">
        <v>109</v>
      </c>
      <c r="B62" s="0" t="n">
        <v>23844108.8659942</v>
      </c>
      <c r="C62" s="0" t="n">
        <v>23010434.8876125</v>
      </c>
      <c r="D62" s="0" t="n">
        <v>65594140.4409586</v>
      </c>
      <c r="E62" s="0" t="n">
        <v>105803388.343868</v>
      </c>
      <c r="F62" s="0" t="n">
        <v>0</v>
      </c>
      <c r="G62" s="0" t="n">
        <v>465642.611074827</v>
      </c>
      <c r="H62" s="0" t="n">
        <v>271486.914240908</v>
      </c>
      <c r="I62" s="0" t="n">
        <v>137920.647237118</v>
      </c>
    </row>
    <row r="63" customFormat="false" ht="12.8" hidden="false" customHeight="false" outlineLevel="0" collapsed="false">
      <c r="A63" s="0" t="n">
        <v>110</v>
      </c>
      <c r="B63" s="0" t="n">
        <v>28381931.2430324</v>
      </c>
      <c r="C63" s="0" t="n">
        <v>27558931.0499041</v>
      </c>
      <c r="D63" s="0" t="n">
        <v>79659571.6395232</v>
      </c>
      <c r="E63" s="0" t="n">
        <v>107137125.974593</v>
      </c>
      <c r="F63" s="0" t="n">
        <v>17856187.6624322</v>
      </c>
      <c r="G63" s="0" t="n">
        <v>458654.208135562</v>
      </c>
      <c r="H63" s="0" t="n">
        <v>268944.419571793</v>
      </c>
      <c r="I63" s="0" t="n">
        <v>136287.950601466</v>
      </c>
    </row>
    <row r="64" customFormat="false" ht="12.8" hidden="false" customHeight="false" outlineLevel="0" collapsed="false">
      <c r="A64" s="0" t="n">
        <v>111</v>
      </c>
      <c r="B64" s="0" t="n">
        <v>24530751.0508571</v>
      </c>
      <c r="C64" s="0" t="n">
        <v>23653662.2472643</v>
      </c>
      <c r="D64" s="0" t="n">
        <v>67717062.0378794</v>
      </c>
      <c r="E64" s="0" t="n">
        <v>108292459.146833</v>
      </c>
      <c r="F64" s="0" t="n">
        <v>0</v>
      </c>
      <c r="G64" s="0" t="n">
        <v>507392.74268157</v>
      </c>
      <c r="H64" s="0" t="n">
        <v>273802.580060173</v>
      </c>
      <c r="I64" s="0" t="n">
        <v>136990.68692997</v>
      </c>
    </row>
    <row r="65" customFormat="false" ht="12.8" hidden="false" customHeight="false" outlineLevel="0" collapsed="false">
      <c r="A65" s="0" t="n">
        <v>112</v>
      </c>
      <c r="B65" s="0" t="n">
        <v>29208209.8259803</v>
      </c>
      <c r="C65" s="0" t="n">
        <v>28374007.7494479</v>
      </c>
      <c r="D65" s="0" t="n">
        <v>82425501.67571</v>
      </c>
      <c r="E65" s="0" t="n">
        <v>109782469.320372</v>
      </c>
      <c r="F65" s="0" t="n">
        <v>18297078.220062</v>
      </c>
      <c r="G65" s="0" t="n">
        <v>450198.956687922</v>
      </c>
      <c r="H65" s="0" t="n">
        <v>285194.348308899</v>
      </c>
      <c r="I65" s="0" t="n">
        <v>141155.387907951</v>
      </c>
    </row>
    <row r="66" customFormat="false" ht="12.8" hidden="false" customHeight="false" outlineLevel="0" collapsed="false">
      <c r="A66" s="0" t="n">
        <v>113</v>
      </c>
      <c r="B66" s="0" t="n">
        <v>24938364.6329935</v>
      </c>
      <c r="C66" s="0" t="n">
        <v>24069180.115101</v>
      </c>
      <c r="D66" s="0" t="n">
        <v>68892404.7523459</v>
      </c>
      <c r="E66" s="0" t="n">
        <v>110239092.595862</v>
      </c>
      <c r="F66" s="0" t="n">
        <v>0</v>
      </c>
      <c r="G66" s="0" t="n">
        <v>494801.965187088</v>
      </c>
      <c r="H66" s="0" t="n">
        <v>277961.287433675</v>
      </c>
      <c r="I66" s="0" t="n">
        <v>137744.664673957</v>
      </c>
    </row>
    <row r="67" customFormat="false" ht="12.8" hidden="false" customHeight="false" outlineLevel="0" collapsed="false">
      <c r="A67" s="0" t="n">
        <v>114</v>
      </c>
      <c r="B67" s="0" t="n">
        <v>29464158.8405351</v>
      </c>
      <c r="C67" s="0" t="n">
        <v>28608923.8404866</v>
      </c>
      <c r="D67" s="0" t="n">
        <v>82945791.5856824</v>
      </c>
      <c r="E67" s="0" t="n">
        <v>110904437.417434</v>
      </c>
      <c r="F67" s="0" t="n">
        <v>18484072.9029056</v>
      </c>
      <c r="G67" s="0" t="n">
        <v>484993.672963067</v>
      </c>
      <c r="H67" s="0" t="n">
        <v>272191.102599655</v>
      </c>
      <c r="I67" s="0" t="n">
        <v>140071.749265433</v>
      </c>
    </row>
    <row r="68" customFormat="false" ht="12.8" hidden="false" customHeight="false" outlineLevel="0" collapsed="false">
      <c r="A68" s="0" t="n">
        <v>115</v>
      </c>
      <c r="B68" s="0" t="n">
        <v>25317896.6335136</v>
      </c>
      <c r="C68" s="0" t="n">
        <v>24429356.9404718</v>
      </c>
      <c r="D68" s="0" t="n">
        <v>70222743.8152901</v>
      </c>
      <c r="E68" s="0" t="n">
        <v>111448105.12077</v>
      </c>
      <c r="F68" s="0" t="n">
        <v>0</v>
      </c>
      <c r="G68" s="0" t="n">
        <v>509653.934709354</v>
      </c>
      <c r="H68" s="0" t="n">
        <v>278607.064682049</v>
      </c>
      <c r="I68" s="0" t="n">
        <v>143255.276643389</v>
      </c>
    </row>
    <row r="69" customFormat="false" ht="12.8" hidden="false" customHeight="false" outlineLevel="0" collapsed="false">
      <c r="A69" s="0" t="n">
        <v>116</v>
      </c>
      <c r="B69" s="0" t="n">
        <v>29913778.9539459</v>
      </c>
      <c r="C69" s="0" t="n">
        <v>29027332.8440772</v>
      </c>
      <c r="D69" s="0" t="n">
        <v>84573216.1622244</v>
      </c>
      <c r="E69" s="0" t="n">
        <v>112019311.322804</v>
      </c>
      <c r="F69" s="0" t="n">
        <v>18669885.2204673</v>
      </c>
      <c r="G69" s="0" t="n">
        <v>502122.848974161</v>
      </c>
      <c r="H69" s="0" t="n">
        <v>282596.360850104</v>
      </c>
      <c r="I69" s="0" t="n">
        <v>145324.142920683</v>
      </c>
    </row>
    <row r="70" customFormat="false" ht="12.8" hidden="false" customHeight="false" outlineLevel="0" collapsed="false">
      <c r="A70" s="0" t="n">
        <v>117</v>
      </c>
      <c r="B70" s="0" t="n">
        <v>25526037.3591029</v>
      </c>
      <c r="C70" s="0" t="n">
        <v>24646252.4879866</v>
      </c>
      <c r="D70" s="0" t="n">
        <v>70670682.6312077</v>
      </c>
      <c r="E70" s="0" t="n">
        <v>112751777.899001</v>
      </c>
      <c r="F70" s="0" t="n">
        <v>0</v>
      </c>
      <c r="G70" s="0" t="n">
        <v>502983.368848105</v>
      </c>
      <c r="H70" s="0" t="n">
        <v>277908.470198243</v>
      </c>
      <c r="I70" s="0" t="n">
        <v>141275.760099951</v>
      </c>
    </row>
    <row r="71" customFormat="false" ht="12.8" hidden="false" customHeight="false" outlineLevel="0" collapsed="false">
      <c r="A71" s="0" t="n">
        <v>118</v>
      </c>
      <c r="B71" s="0" t="n">
        <v>30375583.5538698</v>
      </c>
      <c r="C71" s="0" t="n">
        <v>29460829.7398552</v>
      </c>
      <c r="D71" s="0" t="n">
        <v>85482462.6995538</v>
      </c>
      <c r="E71" s="0" t="n">
        <v>114165755.536772</v>
      </c>
      <c r="F71" s="0" t="n">
        <v>19027625.9227953</v>
      </c>
      <c r="G71" s="0" t="n">
        <v>535668.528513992</v>
      </c>
      <c r="H71" s="0" t="n">
        <v>279160.262956612</v>
      </c>
      <c r="I71" s="0" t="n">
        <v>142750.032205681</v>
      </c>
    </row>
    <row r="72" customFormat="false" ht="12.8" hidden="false" customHeight="false" outlineLevel="0" collapsed="false">
      <c r="A72" s="0" t="n">
        <v>119</v>
      </c>
      <c r="B72" s="0" t="n">
        <v>26139645.8368453</v>
      </c>
      <c r="C72" s="0" t="n">
        <v>25247591.6158214</v>
      </c>
      <c r="D72" s="0" t="n">
        <v>72616723.4134738</v>
      </c>
      <c r="E72" s="0" t="n">
        <v>115137257.303848</v>
      </c>
      <c r="F72" s="0" t="n">
        <v>0</v>
      </c>
      <c r="G72" s="0" t="n">
        <v>510258.582878482</v>
      </c>
      <c r="H72" s="0" t="n">
        <v>280436.570953338</v>
      </c>
      <c r="I72" s="0" t="n">
        <v>144798.667417287</v>
      </c>
    </row>
    <row r="73" customFormat="false" ht="12.8" hidden="false" customHeight="false" outlineLevel="0" collapsed="false">
      <c r="A73" s="0" t="n">
        <v>120</v>
      </c>
      <c r="B73" s="0" t="n">
        <v>31101902.4085636</v>
      </c>
      <c r="C73" s="0" t="n">
        <v>30180032.0573976</v>
      </c>
      <c r="D73" s="0" t="n">
        <v>87901946.5678914</v>
      </c>
      <c r="E73" s="0" t="n">
        <v>116482895.95603</v>
      </c>
      <c r="F73" s="0" t="n">
        <v>19413815.9926716</v>
      </c>
      <c r="G73" s="0" t="n">
        <v>531169.780863271</v>
      </c>
      <c r="H73" s="0" t="n">
        <v>288223.603863852</v>
      </c>
      <c r="I73" s="0" t="n">
        <v>146395.666341323</v>
      </c>
    </row>
    <row r="74" customFormat="false" ht="12.8" hidden="false" customHeight="false" outlineLevel="0" collapsed="false">
      <c r="A74" s="0" t="n">
        <v>121</v>
      </c>
      <c r="B74" s="0" t="n">
        <v>26573090.9925485</v>
      </c>
      <c r="C74" s="0" t="n">
        <v>25694142.6886109</v>
      </c>
      <c r="D74" s="0" t="n">
        <v>73722428.8706662</v>
      </c>
      <c r="E74" s="0" t="n">
        <v>117407001.604768</v>
      </c>
      <c r="F74" s="0" t="n">
        <v>0</v>
      </c>
      <c r="G74" s="0" t="n">
        <v>488754.843218359</v>
      </c>
      <c r="H74" s="0" t="n">
        <v>285800.739073451</v>
      </c>
      <c r="I74" s="0" t="n">
        <v>149132.459493875</v>
      </c>
    </row>
    <row r="75" customFormat="false" ht="12.8" hidden="false" customHeight="false" outlineLevel="0" collapsed="false">
      <c r="A75" s="0" t="n">
        <v>122</v>
      </c>
      <c r="B75" s="0" t="n">
        <v>31450819.0372683</v>
      </c>
      <c r="C75" s="0" t="n">
        <v>30571376.120144</v>
      </c>
      <c r="D75" s="0" t="n">
        <v>88799647.3596115</v>
      </c>
      <c r="E75" s="0" t="n">
        <v>118280137.747794</v>
      </c>
      <c r="F75" s="0" t="n">
        <v>19713356.2912989</v>
      </c>
      <c r="G75" s="0" t="n">
        <v>494356.103203288</v>
      </c>
      <c r="H75" s="0" t="n">
        <v>281219.265297565</v>
      </c>
      <c r="I75" s="0" t="n">
        <v>148382.212319104</v>
      </c>
    </row>
    <row r="76" customFormat="false" ht="12.8" hidden="false" customHeight="false" outlineLevel="0" collapsed="false">
      <c r="A76" s="0" t="n">
        <v>123</v>
      </c>
      <c r="B76" s="0" t="n">
        <v>27067522.8752397</v>
      </c>
      <c r="C76" s="0" t="n">
        <v>26183277.8169558</v>
      </c>
      <c r="D76" s="0" t="n">
        <v>75347572.3079295</v>
      </c>
      <c r="E76" s="0" t="n">
        <v>119226635.459885</v>
      </c>
      <c r="F76" s="0" t="n">
        <v>0</v>
      </c>
      <c r="G76" s="0" t="n">
        <v>497329.793586682</v>
      </c>
      <c r="H76" s="0" t="n">
        <v>281602.567260353</v>
      </c>
      <c r="I76" s="0" t="n">
        <v>150446.710623985</v>
      </c>
    </row>
    <row r="77" customFormat="false" ht="12.8" hidden="false" customHeight="false" outlineLevel="0" collapsed="false">
      <c r="A77" s="0" t="n">
        <v>124</v>
      </c>
      <c r="B77" s="0" t="n">
        <v>32097624.9006195</v>
      </c>
      <c r="C77" s="0" t="n">
        <v>31192350.7347535</v>
      </c>
      <c r="D77" s="0" t="n">
        <v>90957992.9349499</v>
      </c>
      <c r="E77" s="0" t="n">
        <v>120192587.918781</v>
      </c>
      <c r="F77" s="0" t="n">
        <v>20032097.9864636</v>
      </c>
      <c r="G77" s="0" t="n">
        <v>510032.658901629</v>
      </c>
      <c r="H77" s="0" t="n">
        <v>289531.86268619</v>
      </c>
      <c r="I77" s="0" t="n">
        <v>151013.77754033</v>
      </c>
    </row>
    <row r="78" customFormat="false" ht="12.8" hidden="false" customHeight="false" outlineLevel="0" collapsed="false">
      <c r="A78" s="0" t="n">
        <v>125</v>
      </c>
      <c r="B78" s="0" t="n">
        <v>27398640.4313782</v>
      </c>
      <c r="C78" s="0" t="n">
        <v>26470238.8966186</v>
      </c>
      <c r="D78" s="0" t="n">
        <v>76039068.7157261</v>
      </c>
      <c r="E78" s="0" t="n">
        <v>120786792.998459</v>
      </c>
      <c r="F78" s="0" t="n">
        <v>0</v>
      </c>
      <c r="G78" s="0" t="n">
        <v>524317.915842204</v>
      </c>
      <c r="H78" s="0" t="n">
        <v>294716.653631518</v>
      </c>
      <c r="I78" s="0" t="n">
        <v>156238.521836895</v>
      </c>
    </row>
    <row r="79" customFormat="false" ht="12.8" hidden="false" customHeight="false" outlineLevel="0" collapsed="false">
      <c r="A79" s="0" t="n">
        <v>126</v>
      </c>
      <c r="B79" s="0" t="n">
        <v>32415101.4489002</v>
      </c>
      <c r="C79" s="0" t="n">
        <v>31473328.8942308</v>
      </c>
      <c r="D79" s="0" t="n">
        <v>91487710.8505529</v>
      </c>
      <c r="E79" s="0" t="n">
        <v>121635411.948382</v>
      </c>
      <c r="F79" s="0" t="n">
        <v>20272568.6580636</v>
      </c>
      <c r="G79" s="0" t="n">
        <v>532172.11548446</v>
      </c>
      <c r="H79" s="0" t="n">
        <v>297011.651681206</v>
      </c>
      <c r="I79" s="0" t="n">
        <v>160841.125005346</v>
      </c>
    </row>
    <row r="80" customFormat="false" ht="12.8" hidden="false" customHeight="false" outlineLevel="0" collapsed="false">
      <c r="A80" s="0" t="n">
        <v>127</v>
      </c>
      <c r="B80" s="0" t="n">
        <v>28046155.0682459</v>
      </c>
      <c r="C80" s="0" t="n">
        <v>27110237.5138298</v>
      </c>
      <c r="D80" s="0" t="n">
        <v>78071378.9665611</v>
      </c>
      <c r="E80" s="0" t="n">
        <v>123398775.978035</v>
      </c>
      <c r="F80" s="0" t="n">
        <v>0</v>
      </c>
      <c r="G80" s="0" t="n">
        <v>536509.947214655</v>
      </c>
      <c r="H80" s="0" t="n">
        <v>291994.119696908</v>
      </c>
      <c r="I80" s="0" t="n">
        <v>153447.839292192</v>
      </c>
    </row>
    <row r="81" customFormat="false" ht="12.8" hidden="false" customHeight="false" outlineLevel="0" collapsed="false">
      <c r="A81" s="0" t="n">
        <v>128</v>
      </c>
      <c r="B81" s="0" t="n">
        <v>33278988.668161</v>
      </c>
      <c r="C81" s="0" t="n">
        <v>32338633.2164921</v>
      </c>
      <c r="D81" s="0" t="n">
        <v>94338061.3646383</v>
      </c>
      <c r="E81" s="0" t="n">
        <v>124487663.269773</v>
      </c>
      <c r="F81" s="0" t="n">
        <v>20747943.8782955</v>
      </c>
      <c r="G81" s="0" t="n">
        <v>554432.980474387</v>
      </c>
      <c r="H81" s="0" t="n">
        <v>282444.730979703</v>
      </c>
      <c r="I81" s="0" t="n">
        <v>147825.343164042</v>
      </c>
    </row>
    <row r="82" customFormat="false" ht="12.8" hidden="false" customHeight="false" outlineLevel="0" collapsed="false">
      <c r="A82" s="0" t="n">
        <v>129</v>
      </c>
      <c r="B82" s="0" t="n">
        <v>28434787.1896374</v>
      </c>
      <c r="C82" s="0" t="n">
        <v>27537985.3040958</v>
      </c>
      <c r="D82" s="0" t="n">
        <v>79157054.688008</v>
      </c>
      <c r="E82" s="0" t="n">
        <v>125541247.385075</v>
      </c>
      <c r="F82" s="0" t="n">
        <v>0</v>
      </c>
      <c r="G82" s="0" t="n">
        <v>504883.547680801</v>
      </c>
      <c r="H82" s="0" t="n">
        <v>286013.779827564</v>
      </c>
      <c r="I82" s="0" t="n">
        <v>151292.225761827</v>
      </c>
    </row>
    <row r="83" customFormat="false" ht="12.8" hidden="false" customHeight="false" outlineLevel="0" collapsed="false">
      <c r="A83" s="0" t="n">
        <v>130</v>
      </c>
      <c r="B83" s="0" t="n">
        <v>33652779.3817375</v>
      </c>
      <c r="C83" s="0" t="n">
        <v>32732512.3579416</v>
      </c>
      <c r="D83" s="0" t="n">
        <v>95359060.0428668</v>
      </c>
      <c r="E83" s="0" t="n">
        <v>126237289.200091</v>
      </c>
      <c r="F83" s="0" t="n">
        <v>21039548.2000152</v>
      </c>
      <c r="G83" s="0" t="n">
        <v>528339.092966692</v>
      </c>
      <c r="H83" s="0" t="n">
        <v>286299.447549576</v>
      </c>
      <c r="I83" s="0" t="n">
        <v>150897.833256652</v>
      </c>
    </row>
    <row r="84" customFormat="false" ht="12.8" hidden="false" customHeight="false" outlineLevel="0" collapsed="false">
      <c r="A84" s="0" t="n">
        <v>131</v>
      </c>
      <c r="B84" s="0" t="n">
        <v>29055868.4929279</v>
      </c>
      <c r="C84" s="0" t="n">
        <v>28113088.4021862</v>
      </c>
      <c r="D84" s="0" t="n">
        <v>81144145.7727735</v>
      </c>
      <c r="E84" s="0" t="n">
        <v>127596131.113217</v>
      </c>
      <c r="F84" s="0" t="n">
        <v>0</v>
      </c>
      <c r="G84" s="0" t="n">
        <v>549764.518692103</v>
      </c>
      <c r="H84" s="0" t="n">
        <v>287543.274035378</v>
      </c>
      <c r="I84" s="0" t="n">
        <v>150674.711448978</v>
      </c>
    </row>
    <row r="85" customFormat="false" ht="12.8" hidden="false" customHeight="false" outlineLevel="0" collapsed="false">
      <c r="A85" s="0" t="n">
        <v>132</v>
      </c>
      <c r="B85" s="0" t="n">
        <v>34467601.1320663</v>
      </c>
      <c r="C85" s="0" t="n">
        <v>33498853.9377118</v>
      </c>
      <c r="D85" s="0" t="n">
        <v>98014204.7450587</v>
      </c>
      <c r="E85" s="0" t="n">
        <v>128516923.048355</v>
      </c>
      <c r="F85" s="0" t="n">
        <v>21419487.1747259</v>
      </c>
      <c r="G85" s="0" t="n">
        <v>567918.704830139</v>
      </c>
      <c r="H85" s="0" t="n">
        <v>294504.889594424</v>
      </c>
      <c r="I85" s="0" t="n">
        <v>151890.857042667</v>
      </c>
    </row>
    <row r="86" customFormat="false" ht="12.8" hidden="false" customHeight="false" outlineLevel="0" collapsed="false">
      <c r="A86" s="0" t="n">
        <v>133</v>
      </c>
      <c r="B86" s="0" t="n">
        <v>29635514.7118548</v>
      </c>
      <c r="C86" s="0" t="n">
        <v>28666652.1519232</v>
      </c>
      <c r="D86" s="0" t="n">
        <v>82706233.89946</v>
      </c>
      <c r="E86" s="0" t="n">
        <v>130209130.819534</v>
      </c>
      <c r="F86" s="0" t="n">
        <v>0</v>
      </c>
      <c r="G86" s="0" t="n">
        <v>565947.549409601</v>
      </c>
      <c r="H86" s="0" t="n">
        <v>296171.952418731</v>
      </c>
      <c r="I86" s="0" t="n">
        <v>152490.083004697</v>
      </c>
    </row>
    <row r="87" customFormat="false" ht="12.8" hidden="false" customHeight="false" outlineLevel="0" collapsed="false">
      <c r="A87" s="0" t="n">
        <v>134</v>
      </c>
      <c r="B87" s="0" t="n">
        <v>35206655.1100375</v>
      </c>
      <c r="C87" s="0" t="n">
        <v>34251338.6668334</v>
      </c>
      <c r="D87" s="0" t="n">
        <v>100110907.242411</v>
      </c>
      <c r="E87" s="0" t="n">
        <v>131631578.245868</v>
      </c>
      <c r="F87" s="0" t="n">
        <v>21938596.3743113</v>
      </c>
      <c r="G87" s="0" t="n">
        <v>554179.707791322</v>
      </c>
      <c r="H87" s="0" t="n">
        <v>293975.803852222</v>
      </c>
      <c r="I87" s="0" t="n">
        <v>153087.04508649</v>
      </c>
    </row>
    <row r="88" customFormat="false" ht="12.8" hidden="false" customHeight="false" outlineLevel="0" collapsed="false">
      <c r="A88" s="0" t="n">
        <v>135</v>
      </c>
      <c r="B88" s="0" t="n">
        <v>30251180.7756928</v>
      </c>
      <c r="C88" s="0" t="n">
        <v>29321716.3762488</v>
      </c>
      <c r="D88" s="0" t="n">
        <v>84982579.6537067</v>
      </c>
      <c r="E88" s="0" t="n">
        <v>132509369.142791</v>
      </c>
      <c r="F88" s="0" t="n">
        <v>0</v>
      </c>
      <c r="G88" s="0" t="n">
        <v>525631.069914825</v>
      </c>
      <c r="H88" s="0" t="n">
        <v>298204.397586246</v>
      </c>
      <c r="I88" s="0" t="n">
        <v>150898.474204205</v>
      </c>
    </row>
    <row r="89" customFormat="false" ht="12.8" hidden="false" customHeight="false" outlineLevel="0" collapsed="false">
      <c r="A89" s="0" t="n">
        <v>136</v>
      </c>
      <c r="B89" s="0" t="n">
        <v>35897678.2658407</v>
      </c>
      <c r="C89" s="0" t="n">
        <v>34998221.524082</v>
      </c>
      <c r="D89" s="0" t="n">
        <v>102758031.850966</v>
      </c>
      <c r="E89" s="0" t="n">
        <v>133796554.089049</v>
      </c>
      <c r="F89" s="0" t="n">
        <v>22299425.6815082</v>
      </c>
      <c r="G89" s="0" t="n">
        <v>496037.196772036</v>
      </c>
      <c r="H89" s="0" t="n">
        <v>298779.64706159</v>
      </c>
      <c r="I89" s="0" t="n">
        <v>149485.568464368</v>
      </c>
    </row>
    <row r="90" customFormat="false" ht="12.8" hidden="false" customHeight="false" outlineLevel="0" collapsed="false">
      <c r="A90" s="0" t="n">
        <v>137</v>
      </c>
      <c r="B90" s="0" t="n">
        <v>30550801.0523613</v>
      </c>
      <c r="C90" s="0" t="n">
        <v>29649612.6229811</v>
      </c>
      <c r="D90" s="0" t="n">
        <v>85851296.394648</v>
      </c>
      <c r="E90" s="0" t="n">
        <v>134157925.299786</v>
      </c>
      <c r="F90" s="0" t="n">
        <v>0</v>
      </c>
      <c r="G90" s="0" t="n">
        <v>489294.479058554</v>
      </c>
      <c r="H90" s="0" t="n">
        <v>303341.362987897</v>
      </c>
      <c r="I90" s="0" t="n">
        <v>155075.124762479</v>
      </c>
    </row>
    <row r="91" customFormat="false" ht="12.8" hidden="false" customHeight="false" outlineLevel="0" collapsed="false">
      <c r="A91" s="0" t="n">
        <v>138</v>
      </c>
      <c r="B91" s="0" t="n">
        <v>35986768.3953475</v>
      </c>
      <c r="C91" s="0" t="n">
        <v>35043647.2212468</v>
      </c>
      <c r="D91" s="0" t="n">
        <v>102712318.445189</v>
      </c>
      <c r="E91" s="0" t="n">
        <v>134252465.229234</v>
      </c>
      <c r="F91" s="0" t="n">
        <v>22375410.871539</v>
      </c>
      <c r="G91" s="0" t="n">
        <v>526738.908967943</v>
      </c>
      <c r="H91" s="0" t="n">
        <v>305991.796160219</v>
      </c>
      <c r="I91" s="0" t="n">
        <v>157700.669960794</v>
      </c>
    </row>
    <row r="92" customFormat="false" ht="12.8" hidden="false" customHeight="false" outlineLevel="0" collapsed="false">
      <c r="A92" s="0" t="n">
        <v>139</v>
      </c>
      <c r="B92" s="0" t="n">
        <v>31063690.1983581</v>
      </c>
      <c r="C92" s="0" t="n">
        <v>30152090.8487056</v>
      </c>
      <c r="D92" s="0" t="n">
        <v>87552969.7625337</v>
      </c>
      <c r="E92" s="0" t="n">
        <v>135995519.710356</v>
      </c>
      <c r="F92" s="0" t="n">
        <v>0</v>
      </c>
      <c r="G92" s="0" t="n">
        <v>513793.378777483</v>
      </c>
      <c r="H92" s="0" t="n">
        <v>293905.922267505</v>
      </c>
      <c r="I92" s="0" t="n">
        <v>148428.640867835</v>
      </c>
    </row>
    <row r="93" customFormat="false" ht="12.8" hidden="false" customHeight="false" outlineLevel="0" collapsed="false">
      <c r="A93" s="0" t="n">
        <v>140</v>
      </c>
      <c r="B93" s="0" t="n">
        <v>36663288.5963337</v>
      </c>
      <c r="C93" s="0" t="n">
        <v>35717950.4583674</v>
      </c>
      <c r="D93" s="0" t="n">
        <v>105006847.392996</v>
      </c>
      <c r="E93" s="0" t="n">
        <v>136415245.194291</v>
      </c>
      <c r="F93" s="0" t="n">
        <v>22735874.1990486</v>
      </c>
      <c r="G93" s="0" t="n">
        <v>535433.602350809</v>
      </c>
      <c r="H93" s="0" t="n">
        <v>302160.357241216</v>
      </c>
      <c r="I93" s="0" t="n">
        <v>153920.25482041</v>
      </c>
    </row>
    <row r="94" customFormat="false" ht="12.8" hidden="false" customHeight="false" outlineLevel="0" collapsed="false">
      <c r="A94" s="0" t="n">
        <v>141</v>
      </c>
      <c r="B94" s="0" t="n">
        <v>31474654.0988625</v>
      </c>
      <c r="C94" s="0" t="n">
        <v>30513445.5404441</v>
      </c>
      <c r="D94" s="0" t="n">
        <v>88380519.7363841</v>
      </c>
      <c r="E94" s="0" t="n">
        <v>138061636.902095</v>
      </c>
      <c r="F94" s="0" t="n">
        <v>0</v>
      </c>
      <c r="G94" s="0" t="n">
        <v>545927.917157339</v>
      </c>
      <c r="H94" s="0" t="n">
        <v>303817.241819054</v>
      </c>
      <c r="I94" s="0" t="n">
        <v>159233.427774255</v>
      </c>
    </row>
    <row r="95" customFormat="false" ht="12.8" hidden="false" customHeight="false" outlineLevel="0" collapsed="false">
      <c r="A95" s="0" t="n">
        <v>142</v>
      </c>
      <c r="B95" s="0" t="n">
        <v>37433485.8805893</v>
      </c>
      <c r="C95" s="0" t="n">
        <v>36491490.2220563</v>
      </c>
      <c r="D95" s="0" t="n">
        <v>106983605.407396</v>
      </c>
      <c r="E95" s="0" t="n">
        <v>139733292.891906</v>
      </c>
      <c r="F95" s="0" t="n">
        <v>23288882.148651</v>
      </c>
      <c r="G95" s="0" t="n">
        <v>521883.458000577</v>
      </c>
      <c r="H95" s="0" t="n">
        <v>308258.28230415</v>
      </c>
      <c r="I95" s="0" t="n">
        <v>159791.311754621</v>
      </c>
    </row>
    <row r="96" customFormat="false" ht="12.8" hidden="false" customHeight="false" outlineLevel="0" collapsed="false">
      <c r="A96" s="0" t="n">
        <v>143</v>
      </c>
      <c r="B96" s="0" t="n">
        <v>32119222.6429123</v>
      </c>
      <c r="C96" s="0" t="n">
        <v>31147501.6160418</v>
      </c>
      <c r="D96" s="0" t="n">
        <v>90608631.7727581</v>
      </c>
      <c r="E96" s="0" t="n">
        <v>140247381.020428</v>
      </c>
      <c r="F96" s="0" t="n">
        <v>0</v>
      </c>
      <c r="G96" s="0" t="n">
        <v>559237.345637159</v>
      </c>
      <c r="H96" s="0" t="n">
        <v>302919.027871676</v>
      </c>
      <c r="I96" s="0" t="n">
        <v>156520.933373856</v>
      </c>
    </row>
    <row r="97" customFormat="false" ht="12.8" hidden="false" customHeight="false" outlineLevel="0" collapsed="false">
      <c r="A97" s="0" t="n">
        <v>144</v>
      </c>
      <c r="B97" s="0" t="n">
        <v>37970641.199265</v>
      </c>
      <c r="C97" s="0" t="n">
        <v>36986024.2213223</v>
      </c>
      <c r="D97" s="0" t="n">
        <v>108868293.075678</v>
      </c>
      <c r="E97" s="0" t="n">
        <v>141061314.325091</v>
      </c>
      <c r="F97" s="0" t="n">
        <v>23510219.0541818</v>
      </c>
      <c r="G97" s="0" t="n">
        <v>561602.319602723</v>
      </c>
      <c r="H97" s="0" t="n">
        <v>309353.726316437</v>
      </c>
      <c r="I97" s="0" t="n">
        <v>162372.760033654</v>
      </c>
    </row>
    <row r="98" customFormat="false" ht="12.8" hidden="false" customHeight="false" outlineLevel="0" collapsed="false">
      <c r="A98" s="0" t="n">
        <v>145</v>
      </c>
      <c r="B98" s="0" t="n">
        <v>32459498.0072463</v>
      </c>
      <c r="C98" s="0" t="n">
        <v>31472226.6449951</v>
      </c>
      <c r="D98" s="0" t="n">
        <v>91326901.5951623</v>
      </c>
      <c r="E98" s="0" t="n">
        <v>142072341.392743</v>
      </c>
      <c r="F98" s="0" t="n">
        <v>0</v>
      </c>
      <c r="G98" s="0" t="n">
        <v>556051.226377416</v>
      </c>
      <c r="H98" s="0" t="n">
        <v>314673.275180983</v>
      </c>
      <c r="I98" s="0" t="n">
        <v>166495.515275476</v>
      </c>
    </row>
    <row r="99" customFormat="false" ht="12.8" hidden="false" customHeight="false" outlineLevel="0" collapsed="false">
      <c r="A99" s="0" t="n">
        <v>146</v>
      </c>
      <c r="B99" s="0" t="n">
        <v>38410793.2912682</v>
      </c>
      <c r="C99" s="0" t="n">
        <v>37469365.0001034</v>
      </c>
      <c r="D99" s="0" t="n">
        <v>110075803.807595</v>
      </c>
      <c r="E99" s="0" t="n">
        <v>143157903.746963</v>
      </c>
      <c r="F99" s="0" t="n">
        <v>23859650.6244938</v>
      </c>
      <c r="G99" s="0" t="n">
        <v>509317.174712917</v>
      </c>
      <c r="H99" s="0" t="n">
        <v>316408.457355521</v>
      </c>
      <c r="I99" s="0" t="n">
        <v>165289.51299485</v>
      </c>
    </row>
    <row r="100" customFormat="false" ht="12.8" hidden="false" customHeight="false" outlineLevel="0" collapsed="false">
      <c r="A100" s="0" t="n">
        <v>147</v>
      </c>
      <c r="B100" s="0" t="n">
        <v>33236080.5639187</v>
      </c>
      <c r="C100" s="0" t="n">
        <v>32206914.0266026</v>
      </c>
      <c r="D100" s="0" t="n">
        <v>93798904.1792659</v>
      </c>
      <c r="E100" s="0" t="n">
        <v>144788273.720322</v>
      </c>
      <c r="F100" s="0" t="n">
        <v>0</v>
      </c>
      <c r="G100" s="0" t="n">
        <v>610909.727717861</v>
      </c>
      <c r="H100" s="0" t="n">
        <v>309571.046491938</v>
      </c>
      <c r="I100" s="0" t="n">
        <v>155265.375866081</v>
      </c>
    </row>
    <row r="101" customFormat="false" ht="12.8" hidden="false" customHeight="false" outlineLevel="0" collapsed="false">
      <c r="A101" s="0" t="n">
        <v>148</v>
      </c>
      <c r="B101" s="0" t="n">
        <v>39345488.4523726</v>
      </c>
      <c r="C101" s="0" t="n">
        <v>38326807.867456</v>
      </c>
      <c r="D101" s="0" t="n">
        <v>112974664.711819</v>
      </c>
      <c r="E101" s="0" t="n">
        <v>145831765.366058</v>
      </c>
      <c r="F101" s="0" t="n">
        <v>24305294.2276763</v>
      </c>
      <c r="G101" s="0" t="n">
        <v>605217.898295483</v>
      </c>
      <c r="H101" s="0" t="n">
        <v>306565.810362479</v>
      </c>
      <c r="I101" s="0" t="n">
        <v>152709.823226614</v>
      </c>
    </row>
    <row r="102" customFormat="false" ht="12.8" hidden="false" customHeight="false" outlineLevel="0" collapsed="false">
      <c r="A102" s="0" t="n">
        <v>149</v>
      </c>
      <c r="B102" s="0" t="n">
        <v>33584087.5351252</v>
      </c>
      <c r="C102" s="0" t="n">
        <v>32616367.2376069</v>
      </c>
      <c r="D102" s="0" t="n">
        <v>94872452.8725345</v>
      </c>
      <c r="E102" s="0" t="n">
        <v>146819165.833047</v>
      </c>
      <c r="F102" s="0" t="n">
        <v>0</v>
      </c>
      <c r="G102" s="0" t="n">
        <v>553387.640540722</v>
      </c>
      <c r="H102" s="0" t="n">
        <v>306010.502389944</v>
      </c>
      <c r="I102" s="0" t="n">
        <v>154745.935125209</v>
      </c>
    </row>
    <row r="103" customFormat="false" ht="12.8" hidden="false" customHeight="false" outlineLevel="0" collapsed="false">
      <c r="A103" s="0" t="n">
        <v>150</v>
      </c>
      <c r="B103" s="0" t="n">
        <v>39928746.7606547</v>
      </c>
      <c r="C103" s="0" t="n">
        <v>38982537.4540818</v>
      </c>
      <c r="D103" s="0" t="n">
        <v>114739034.309458</v>
      </c>
      <c r="E103" s="0" t="n">
        <v>148598091.229827</v>
      </c>
      <c r="F103" s="0" t="n">
        <v>24766348.5383046</v>
      </c>
      <c r="G103" s="0" t="n">
        <v>522515.159621491</v>
      </c>
      <c r="H103" s="0" t="n">
        <v>312289.276541761</v>
      </c>
      <c r="I103" s="0" t="n">
        <v>159149.814871023</v>
      </c>
    </row>
    <row r="104" customFormat="false" ht="12.8" hidden="false" customHeight="false" outlineLevel="0" collapsed="false">
      <c r="A104" s="0" t="n">
        <v>151</v>
      </c>
      <c r="B104" s="0" t="n">
        <v>34267895.9668532</v>
      </c>
      <c r="C104" s="0" t="n">
        <v>33310333.5185181</v>
      </c>
      <c r="D104" s="0" t="n">
        <v>97142286.5424227</v>
      </c>
      <c r="E104" s="0" t="n">
        <v>149473719.739792</v>
      </c>
      <c r="F104" s="0" t="n">
        <v>0</v>
      </c>
      <c r="G104" s="0" t="n">
        <v>530435.705119802</v>
      </c>
      <c r="H104" s="0" t="n">
        <v>313858.937092045</v>
      </c>
      <c r="I104" s="0" t="n">
        <v>161811.151604629</v>
      </c>
    </row>
    <row r="105" customFormat="false" ht="12.8" hidden="false" customHeight="false" outlineLevel="0" collapsed="false">
      <c r="A105" s="0" t="n">
        <v>152</v>
      </c>
      <c r="B105" s="0" t="n">
        <v>40375695.4714614</v>
      </c>
      <c r="C105" s="0" t="n">
        <v>39447231.1439833</v>
      </c>
      <c r="D105" s="0" t="n">
        <v>116349406.965754</v>
      </c>
      <c r="E105" s="0" t="n">
        <v>149975413.474645</v>
      </c>
      <c r="F105" s="0" t="n">
        <v>24995902.2457741</v>
      </c>
      <c r="G105" s="0" t="n">
        <v>498751.515462206</v>
      </c>
      <c r="H105" s="0" t="n">
        <v>314135.31075736</v>
      </c>
      <c r="I105" s="0" t="n">
        <v>165110.716083615</v>
      </c>
    </row>
    <row r="106" customFormat="false" ht="12.8" hidden="false" customHeight="false" outlineLevel="0" collapsed="false">
      <c r="A106" s="0" t="s">
        <v>223</v>
      </c>
      <c r="B106" s="0" t="s">
        <v>207</v>
      </c>
      <c r="C106" s="0" t="s">
        <v>252</v>
      </c>
      <c r="D106" s="0" t="s">
        <v>253</v>
      </c>
      <c r="E106" s="0" t="s">
        <v>254</v>
      </c>
      <c r="F106" s="0" t="s">
        <v>255</v>
      </c>
      <c r="G106" s="0" t="s">
        <v>256</v>
      </c>
      <c r="H106" s="0" t="s">
        <v>257</v>
      </c>
      <c r="I106" s="0" t="s">
        <v>208</v>
      </c>
    </row>
    <row r="107" customFormat="false" ht="12.8" hidden="false" customHeight="false" outlineLevel="0" collapsed="false">
      <c r="A107" s="0" t="n">
        <v>49</v>
      </c>
      <c r="B107" s="0" t="n">
        <v>18004034.2271816</v>
      </c>
      <c r="C107" s="0" t="n">
        <v>17351947.9127592</v>
      </c>
      <c r="D107" s="0" t="n">
        <v>61294383.3095153</v>
      </c>
      <c r="E107" s="0" t="n">
        <v>61294383.3095153</v>
      </c>
      <c r="F107" s="0" t="n">
        <v>0</v>
      </c>
      <c r="G107" s="0" t="n">
        <v>371077.892968079</v>
      </c>
      <c r="H107" s="0" t="n">
        <v>186193.971362136</v>
      </c>
      <c r="I107" s="0" t="n">
        <v>135449.214417351</v>
      </c>
    </row>
    <row r="108" customFormat="false" ht="12.8" hidden="false" customHeight="false" outlineLevel="0" collapsed="false">
      <c r="A108" s="0" t="n">
        <v>50</v>
      </c>
      <c r="B108" s="0" t="n">
        <v>22160667.1184206</v>
      </c>
      <c r="C108" s="0" t="n">
        <v>21424014.2421674</v>
      </c>
      <c r="D108" s="0" t="n">
        <v>75698211.0792046</v>
      </c>
      <c r="E108" s="0" t="n">
        <v>64884180.9250325</v>
      </c>
      <c r="F108" s="0" t="n">
        <v>10814030.1541721</v>
      </c>
      <c r="G108" s="0" t="n">
        <v>449590.592220506</v>
      </c>
      <c r="H108" s="0" t="n">
        <v>181303.384351026</v>
      </c>
      <c r="I108" s="0" t="n">
        <v>151084.142402353</v>
      </c>
    </row>
    <row r="109" customFormat="false" ht="12.8" hidden="false" customHeight="false" outlineLevel="0" collapsed="false">
      <c r="A109" s="0" t="n">
        <v>51</v>
      </c>
      <c r="B109" s="0" t="n">
        <v>20241475.2040363</v>
      </c>
      <c r="C109" s="0" t="n">
        <v>19488563.744322</v>
      </c>
      <c r="D109" s="0" t="n">
        <v>68948168.7444157</v>
      </c>
      <c r="E109" s="0" t="n">
        <v>68948168.7444157</v>
      </c>
      <c r="F109" s="0" t="n">
        <v>0</v>
      </c>
      <c r="G109" s="0" t="n">
        <v>479075.444673333</v>
      </c>
      <c r="H109" s="0" t="n">
        <v>169295.89556962</v>
      </c>
      <c r="I109" s="0" t="n">
        <v>149343.027816335</v>
      </c>
    </row>
    <row r="110" customFormat="false" ht="12.8" hidden="false" customHeight="false" outlineLevel="0" collapsed="false">
      <c r="A110" s="0" t="n">
        <v>52</v>
      </c>
      <c r="B110" s="0" t="n">
        <v>23722644.8086565</v>
      </c>
      <c r="C110" s="0" t="n">
        <v>22941053.6384898</v>
      </c>
      <c r="D110" s="0" t="n">
        <v>81128439.104295</v>
      </c>
      <c r="E110" s="0" t="n">
        <v>69538662.0893957</v>
      </c>
      <c r="F110" s="0" t="n">
        <v>11589777.0148993</v>
      </c>
      <c r="G110" s="0" t="n">
        <v>516987.680878167</v>
      </c>
      <c r="H110" s="0" t="n">
        <v>162008.72253143</v>
      </c>
      <c r="I110" s="0" t="n">
        <v>146563.952510206</v>
      </c>
    </row>
    <row r="111" customFormat="false" ht="12.8" hidden="false" customHeight="false" outlineLevel="0" collapsed="false">
      <c r="A111" s="0" t="n">
        <v>53</v>
      </c>
      <c r="B111" s="0" t="n">
        <v>19331318.9269655</v>
      </c>
      <c r="C111" s="0" t="n">
        <v>18665596.8309008</v>
      </c>
      <c r="D111" s="0" t="n">
        <v>66019109.634082</v>
      </c>
      <c r="E111" s="0" t="n">
        <v>66019109.634082</v>
      </c>
      <c r="F111" s="0" t="n">
        <v>0</v>
      </c>
      <c r="G111" s="0" t="n">
        <v>425976.651435597</v>
      </c>
      <c r="H111" s="0" t="n">
        <v>141481.176969882</v>
      </c>
      <c r="I111" s="0" t="n">
        <v>140377.525227439</v>
      </c>
    </row>
    <row r="112" customFormat="false" ht="12.8" hidden="false" customHeight="false" outlineLevel="0" collapsed="false">
      <c r="A112" s="0" t="n">
        <v>54</v>
      </c>
      <c r="B112" s="0" t="n">
        <v>22042352.8766765</v>
      </c>
      <c r="C112" s="0" t="n">
        <v>21400729.4931198</v>
      </c>
      <c r="D112" s="0" t="n">
        <v>75696584.2068533</v>
      </c>
      <c r="E112" s="0" t="n">
        <v>64882786.4630171</v>
      </c>
      <c r="F112" s="0" t="n">
        <v>10813797.7438362</v>
      </c>
      <c r="G112" s="0" t="n">
        <v>415298.321746476</v>
      </c>
      <c r="H112" s="0" t="n">
        <v>127089.694721227</v>
      </c>
      <c r="I112" s="0" t="n">
        <v>141764.810127232</v>
      </c>
    </row>
    <row r="113" customFormat="false" ht="12.8" hidden="false" customHeight="false" outlineLevel="0" collapsed="false">
      <c r="A113" s="0" t="n">
        <v>55</v>
      </c>
      <c r="B113" s="0" t="n">
        <v>19232651.4142766</v>
      </c>
      <c r="C113" s="0" t="n">
        <v>18611010.5636667</v>
      </c>
      <c r="D113" s="0" t="n">
        <v>65799884.3882005</v>
      </c>
      <c r="E113" s="0" t="n">
        <v>65799884.3882005</v>
      </c>
      <c r="F113" s="0" t="n">
        <v>0</v>
      </c>
      <c r="G113" s="0" t="n">
        <v>399075.404357142</v>
      </c>
      <c r="H113" s="0" t="n">
        <v>121633.121774462</v>
      </c>
      <c r="I113" s="0" t="n">
        <v>144189.0349691</v>
      </c>
    </row>
    <row r="114" customFormat="false" ht="12.8" hidden="false" customHeight="false" outlineLevel="0" collapsed="false">
      <c r="A114" s="0" t="n">
        <v>56</v>
      </c>
      <c r="B114" s="0" t="n">
        <v>22573512.1008919</v>
      </c>
      <c r="C114" s="0" t="n">
        <v>21912021.938732</v>
      </c>
      <c r="D114" s="0" t="n">
        <v>77437977.0286537</v>
      </c>
      <c r="E114" s="0" t="n">
        <v>66375408.8817032</v>
      </c>
      <c r="F114" s="0" t="n">
        <v>11062568.1469505</v>
      </c>
      <c r="G114" s="0" t="n">
        <v>439140.631379141</v>
      </c>
      <c r="H114" s="0" t="n">
        <v>116461.810362377</v>
      </c>
      <c r="I114" s="0" t="n">
        <v>151268.17202623</v>
      </c>
    </row>
    <row r="115" customFormat="false" ht="12.8" hidden="false" customHeight="false" outlineLevel="0" collapsed="false">
      <c r="A115" s="0" t="n">
        <v>57</v>
      </c>
      <c r="B115" s="0" t="n">
        <v>19517575.3041269</v>
      </c>
      <c r="C115" s="0" t="n">
        <v>18779486.4214554</v>
      </c>
      <c r="D115" s="0" t="n">
        <v>66351902.7083651</v>
      </c>
      <c r="E115" s="0" t="n">
        <v>66351902.7083651</v>
      </c>
      <c r="F115" s="0" t="n">
        <v>0</v>
      </c>
      <c r="G115" s="0" t="n">
        <v>413586.258336625</v>
      </c>
      <c r="H115" s="0" t="n">
        <v>238137.823326839</v>
      </c>
      <c r="I115" s="0" t="n">
        <v>123378.287154311</v>
      </c>
    </row>
    <row r="116" customFormat="false" ht="12.8" hidden="false" customHeight="false" outlineLevel="0" collapsed="false">
      <c r="A116" s="0" t="n">
        <v>58</v>
      </c>
      <c r="B116" s="0" t="n">
        <v>23345722.4547066</v>
      </c>
      <c r="C116" s="0" t="n">
        <v>22607547.935007</v>
      </c>
      <c r="D116" s="0" t="n">
        <v>79882706.2211742</v>
      </c>
      <c r="E116" s="0" t="n">
        <v>68470891.0467207</v>
      </c>
      <c r="F116" s="0" t="n">
        <v>11411815.1744534</v>
      </c>
      <c r="G116" s="0" t="n">
        <v>415889.735639967</v>
      </c>
      <c r="H116" s="0" t="n">
        <v>230582.912895283</v>
      </c>
      <c r="I116" s="0" t="n">
        <v>131002.673091904</v>
      </c>
    </row>
    <row r="117" customFormat="false" ht="12.8" hidden="false" customHeight="false" outlineLevel="0" collapsed="false">
      <c r="A117" s="0" t="n">
        <v>59</v>
      </c>
      <c r="B117" s="0" t="n">
        <v>20685758.7576831</v>
      </c>
      <c r="C117" s="0" t="n">
        <v>19996764.9761664</v>
      </c>
      <c r="D117" s="0" t="n">
        <v>70658358.7383324</v>
      </c>
      <c r="E117" s="0" t="n">
        <v>70658358.7383324</v>
      </c>
      <c r="F117" s="0" t="n">
        <v>0</v>
      </c>
      <c r="G117" s="0" t="n">
        <v>367663.677083727</v>
      </c>
      <c r="H117" s="0" t="n">
        <v>225108.785774441</v>
      </c>
      <c r="I117" s="0" t="n">
        <v>137459.026655012</v>
      </c>
    </row>
    <row r="118" customFormat="false" ht="12.8" hidden="false" customHeight="false" outlineLevel="0" collapsed="false">
      <c r="A118" s="0" t="n">
        <v>60</v>
      </c>
      <c r="B118" s="0" t="n">
        <v>24447912.8962081</v>
      </c>
      <c r="C118" s="0" t="n">
        <v>23723572.9013232</v>
      </c>
      <c r="D118" s="0" t="n">
        <v>83772244.5237371</v>
      </c>
      <c r="E118" s="0" t="n">
        <v>71804781.020346</v>
      </c>
      <c r="F118" s="0" t="n">
        <v>11967463.503391</v>
      </c>
      <c r="G118" s="0" t="n">
        <v>396743.97044938</v>
      </c>
      <c r="H118" s="0" t="n">
        <v>227007.358244038</v>
      </c>
      <c r="I118" s="0" t="n">
        <v>143698.094559182</v>
      </c>
    </row>
    <row r="119" customFormat="false" ht="12.8" hidden="false" customHeight="false" outlineLevel="0" collapsed="false">
      <c r="A119" s="0" t="n">
        <v>61</v>
      </c>
      <c r="B119" s="0" t="n">
        <v>19429037.4839305</v>
      </c>
      <c r="C119" s="0" t="n">
        <v>18697921.1657436</v>
      </c>
      <c r="D119" s="0" t="n">
        <v>62655549.6102329</v>
      </c>
      <c r="E119" s="0" t="n">
        <v>70961222.6214461</v>
      </c>
      <c r="F119" s="0" t="n">
        <v>0</v>
      </c>
      <c r="G119" s="0" t="n">
        <v>385120.323093544</v>
      </c>
      <c r="H119" s="0" t="n">
        <v>255380.671773609</v>
      </c>
      <c r="I119" s="0" t="n">
        <v>129450.461885458</v>
      </c>
    </row>
    <row r="120" customFormat="false" ht="12.8" hidden="false" customHeight="false" outlineLevel="0" collapsed="false">
      <c r="A120" s="0" t="n">
        <v>62</v>
      </c>
      <c r="B120" s="0" t="n">
        <v>22132191.5725256</v>
      </c>
      <c r="C120" s="0" t="n">
        <v>21413633.3085185</v>
      </c>
      <c r="D120" s="0" t="n">
        <v>71778714.4057313</v>
      </c>
      <c r="E120" s="0" t="n">
        <v>69714099.3486738</v>
      </c>
      <c r="F120" s="0" t="n">
        <v>11619016.5581123</v>
      </c>
      <c r="G120" s="0" t="n">
        <v>396657.897900116</v>
      </c>
      <c r="H120" s="0" t="n">
        <v>234931.164644349</v>
      </c>
      <c r="I120" s="0" t="n">
        <v>124241.716375217</v>
      </c>
    </row>
    <row r="121" customFormat="false" ht="12.8" hidden="false" customHeight="false" outlineLevel="0" collapsed="false">
      <c r="A121" s="0" t="n">
        <v>63</v>
      </c>
      <c r="B121" s="0" t="n">
        <v>18151237.9898472</v>
      </c>
      <c r="C121" s="0" t="n">
        <v>17511560.561399</v>
      </c>
      <c r="D121" s="0" t="n">
        <v>58906927.6239573</v>
      </c>
      <c r="E121" s="0" t="n">
        <v>66038620.5698344</v>
      </c>
      <c r="F121" s="0" t="n">
        <v>0</v>
      </c>
      <c r="G121" s="0" t="n">
        <v>352187.48242846</v>
      </c>
      <c r="H121" s="0" t="n">
        <v>208783.482186614</v>
      </c>
      <c r="I121" s="0" t="n">
        <v>112437.805475858</v>
      </c>
    </row>
    <row r="122" customFormat="false" ht="12.8" hidden="false" customHeight="false" outlineLevel="0" collapsed="false">
      <c r="A122" s="0" t="n">
        <v>64</v>
      </c>
      <c r="B122" s="0" t="n">
        <v>19874004.807508</v>
      </c>
      <c r="C122" s="0" t="n">
        <v>19276429.5562923</v>
      </c>
      <c r="D122" s="0" t="n">
        <v>64846609.8923915</v>
      </c>
      <c r="E122" s="0" t="n">
        <v>62295342.0363721</v>
      </c>
      <c r="F122" s="0" t="n">
        <v>10382557.006062</v>
      </c>
      <c r="G122" s="0" t="n">
        <v>318311.010386598</v>
      </c>
      <c r="H122" s="0" t="n">
        <v>201209.514305618</v>
      </c>
      <c r="I122" s="0" t="n">
        <v>111506.752176317</v>
      </c>
    </row>
    <row r="123" customFormat="false" ht="12.8" hidden="false" customHeight="false" outlineLevel="0" collapsed="false">
      <c r="A123" s="0" t="n">
        <v>65</v>
      </c>
      <c r="B123" s="0" t="n">
        <v>15851828.6690586</v>
      </c>
      <c r="C123" s="0" t="n">
        <v>15280924.390729</v>
      </c>
      <c r="D123" s="0" t="n">
        <v>48741153.4909519</v>
      </c>
      <c r="E123" s="0" t="n">
        <v>61901652.0624313</v>
      </c>
      <c r="F123" s="0" t="n">
        <v>0</v>
      </c>
      <c r="G123" s="0" t="n">
        <v>292956.995851354</v>
      </c>
      <c r="H123" s="0" t="n">
        <v>200330.931049607</v>
      </c>
      <c r="I123" s="0" t="n">
        <v>110880.502040839</v>
      </c>
    </row>
    <row r="124" customFormat="false" ht="12.8" hidden="false" customHeight="false" outlineLevel="0" collapsed="false">
      <c r="A124" s="0" t="n">
        <v>66</v>
      </c>
      <c r="B124" s="0" t="n">
        <v>18791871.0500234</v>
      </c>
      <c r="C124" s="0" t="n">
        <v>18219630.8727902</v>
      </c>
      <c r="D124" s="0" t="n">
        <v>58750290.938545</v>
      </c>
      <c r="E124" s="0" t="n">
        <v>62348390.2306317</v>
      </c>
      <c r="F124" s="0" t="n">
        <v>10391398.371772</v>
      </c>
      <c r="G124" s="0" t="n">
        <v>300710.339916563</v>
      </c>
      <c r="H124" s="0" t="n">
        <v>196533.037111833</v>
      </c>
      <c r="I124" s="0" t="n">
        <v>107138.286006879</v>
      </c>
    </row>
    <row r="125" customFormat="false" ht="12.8" hidden="false" customHeight="false" outlineLevel="0" collapsed="false">
      <c r="A125" s="0" t="n">
        <v>67</v>
      </c>
      <c r="B125" s="0" t="n">
        <v>15872782.2042066</v>
      </c>
      <c r="C125" s="0" t="n">
        <v>15279296.7170273</v>
      </c>
      <c r="D125" s="0" t="n">
        <v>49459844.4655241</v>
      </c>
      <c r="E125" s="0" t="n">
        <v>60591185.8406187</v>
      </c>
      <c r="F125" s="0" t="n">
        <v>0</v>
      </c>
      <c r="G125" s="0" t="n">
        <v>311474.362731797</v>
      </c>
      <c r="H125" s="0" t="n">
        <v>206118.735549675</v>
      </c>
      <c r="I125" s="0" t="n">
        <v>108417.698425433</v>
      </c>
    </row>
    <row r="126" customFormat="false" ht="12.8" hidden="false" customHeight="false" outlineLevel="0" collapsed="false">
      <c r="A126" s="0" t="n">
        <v>68</v>
      </c>
      <c r="B126" s="0" t="n">
        <v>17890601.132799</v>
      </c>
      <c r="C126" s="0" t="n">
        <v>17310912.1100322</v>
      </c>
      <c r="D126" s="0" t="n">
        <v>56540511.3982355</v>
      </c>
      <c r="E126" s="0" t="n">
        <v>58213754.1989099</v>
      </c>
      <c r="F126" s="0" t="n">
        <v>9702292.36648499</v>
      </c>
      <c r="G126" s="0" t="n">
        <v>298289.866003295</v>
      </c>
      <c r="H126" s="0" t="n">
        <v>203876.876880343</v>
      </c>
      <c r="I126" s="0" t="n">
        <v>110746.114118815</v>
      </c>
    </row>
    <row r="127" customFormat="false" ht="12.8" hidden="false" customHeight="false" outlineLevel="0" collapsed="false">
      <c r="A127" s="0" t="n">
        <v>69</v>
      </c>
      <c r="B127" s="0" t="n">
        <v>14971598.0039489</v>
      </c>
      <c r="C127" s="0" t="n">
        <v>14353059.5542937</v>
      </c>
      <c r="D127" s="0" t="n">
        <v>43681671.6618583</v>
      </c>
      <c r="E127" s="0" t="n">
        <v>61557065.74168</v>
      </c>
      <c r="F127" s="0" t="n">
        <v>0</v>
      </c>
      <c r="G127" s="0" t="n">
        <v>326109.343347449</v>
      </c>
      <c r="H127" s="0" t="n">
        <v>211410.489818477</v>
      </c>
      <c r="I127" s="0" t="n">
        <v>115740.880698923</v>
      </c>
    </row>
    <row r="128" customFormat="false" ht="12.8" hidden="false" customHeight="false" outlineLevel="0" collapsed="false">
      <c r="A128" s="0" t="n">
        <v>70</v>
      </c>
      <c r="B128" s="0" t="n">
        <v>17401277.811819</v>
      </c>
      <c r="C128" s="0" t="n">
        <v>16783856.0254325</v>
      </c>
      <c r="D128" s="0" t="n">
        <v>51881926.7418205</v>
      </c>
      <c r="E128" s="0" t="n">
        <v>60652941.4287488</v>
      </c>
      <c r="F128" s="0" t="n">
        <v>10108823.5714581</v>
      </c>
      <c r="G128" s="0" t="n">
        <v>353060.405464947</v>
      </c>
      <c r="H128" s="0" t="n">
        <v>199100.362118648</v>
      </c>
      <c r="I128" s="0" t="n">
        <v>93230.0268613138</v>
      </c>
    </row>
    <row r="129" customFormat="false" ht="12.8" hidden="false" customHeight="false" outlineLevel="0" collapsed="false">
      <c r="A129" s="0" t="n">
        <v>71</v>
      </c>
      <c r="B129" s="0" t="n">
        <v>14866532.3194808</v>
      </c>
      <c r="C129" s="0" t="n">
        <v>14214733.7029493</v>
      </c>
      <c r="D129" s="0" t="n">
        <v>44033777.4385494</v>
      </c>
      <c r="E129" s="0" t="n">
        <v>59710609.4881926</v>
      </c>
      <c r="F129" s="0" t="n">
        <v>0</v>
      </c>
      <c r="G129" s="0" t="n">
        <v>376142.26184155</v>
      </c>
      <c r="H129" s="0" t="n">
        <v>211948.367020318</v>
      </c>
      <c r="I129" s="0" t="n">
        <v>91011.4109566438</v>
      </c>
    </row>
    <row r="130" customFormat="false" ht="12.8" hidden="false" customHeight="false" outlineLevel="0" collapsed="false">
      <c r="A130" s="0" t="n">
        <v>72</v>
      </c>
      <c r="B130" s="0" t="n">
        <v>17713476.3416473</v>
      </c>
      <c r="C130" s="0" t="n">
        <v>17091588.3743644</v>
      </c>
      <c r="D130" s="0" t="n">
        <v>53704247.4070267</v>
      </c>
      <c r="E130" s="0" t="n">
        <v>60526164.6318414</v>
      </c>
      <c r="F130" s="0" t="n">
        <v>10087694.1053069</v>
      </c>
      <c r="G130" s="0" t="n">
        <v>337109.166238279</v>
      </c>
      <c r="H130" s="0" t="n">
        <v>216175.671835598</v>
      </c>
      <c r="I130" s="0" t="n">
        <v>98004.4702986276</v>
      </c>
    </row>
    <row r="131" customFormat="false" ht="12.8" hidden="false" customHeight="false" outlineLevel="0" collapsed="false">
      <c r="A131" s="0" t="n">
        <v>73</v>
      </c>
      <c r="B131" s="0" t="n">
        <v>14412643.0829487</v>
      </c>
      <c r="C131" s="0" t="n">
        <v>13799504.3578608</v>
      </c>
      <c r="D131" s="0" t="n">
        <v>39922782.6442851</v>
      </c>
      <c r="E131" s="0" t="n">
        <v>62646526.808028</v>
      </c>
      <c r="F131" s="0" t="n">
        <v>0</v>
      </c>
      <c r="G131" s="0" t="n">
        <v>331665.239867751</v>
      </c>
      <c r="H131" s="0" t="n">
        <v>210645.845769392</v>
      </c>
      <c r="I131" s="0" t="n">
        <v>101182.342072484</v>
      </c>
    </row>
    <row r="132" customFormat="false" ht="12.8" hidden="false" customHeight="false" outlineLevel="0" collapsed="false">
      <c r="A132" s="0" t="n">
        <v>74</v>
      </c>
      <c r="B132" s="0" t="n">
        <v>17660836.2261092</v>
      </c>
      <c r="C132" s="0" t="n">
        <v>17036656.8644692</v>
      </c>
      <c r="D132" s="0" t="n">
        <v>50469883.7338812</v>
      </c>
      <c r="E132" s="0" t="n">
        <v>64663772.6913328</v>
      </c>
      <c r="F132" s="0" t="n">
        <v>10777295.4485555</v>
      </c>
      <c r="G132" s="0" t="n">
        <v>347056.98424289</v>
      </c>
      <c r="H132" s="0" t="n">
        <v>205955.309773388</v>
      </c>
      <c r="I132" s="0" t="n">
        <v>101667.239462444</v>
      </c>
    </row>
    <row r="133" customFormat="false" ht="12.8" hidden="false" customHeight="false" outlineLevel="0" collapsed="false">
      <c r="A133" s="0" t="n">
        <v>75</v>
      </c>
      <c r="B133" s="0" t="n">
        <v>15577906.2517237</v>
      </c>
      <c r="C133" s="0" t="n">
        <v>14909252.9966988</v>
      </c>
      <c r="D133" s="0" t="n">
        <v>44222306.344183</v>
      </c>
      <c r="E133" s="0" t="n">
        <v>65853086.3612707</v>
      </c>
      <c r="F133" s="0" t="n">
        <v>0</v>
      </c>
      <c r="G133" s="0" t="n">
        <v>374632.886031261</v>
      </c>
      <c r="H133" s="0" t="n">
        <v>216451.670991033</v>
      </c>
      <c r="I133" s="0" t="n">
        <v>110812.42571792</v>
      </c>
    </row>
    <row r="134" customFormat="false" ht="12.8" hidden="false" customHeight="false" outlineLevel="0" collapsed="false">
      <c r="A134" s="0" t="n">
        <v>76</v>
      </c>
      <c r="B134" s="0" t="n">
        <v>19216883.8331301</v>
      </c>
      <c r="C134" s="0" t="n">
        <v>18554136.4015219</v>
      </c>
      <c r="D134" s="0" t="n">
        <v>56226665.9563181</v>
      </c>
      <c r="E134" s="0" t="n">
        <v>68580998.066443</v>
      </c>
      <c r="F134" s="0" t="n">
        <v>11430166.3444072</v>
      </c>
      <c r="G134" s="0" t="n">
        <v>365343.879416651</v>
      </c>
      <c r="H134" s="0" t="n">
        <v>216760.218935055</v>
      </c>
      <c r="I134" s="0" t="n">
        <v>115204.761794901</v>
      </c>
    </row>
    <row r="135" customFormat="false" ht="12.8" hidden="false" customHeight="false" outlineLevel="0" collapsed="false">
      <c r="A135" s="0" t="n">
        <v>77</v>
      </c>
      <c r="B135" s="0" t="n">
        <v>15654773.5468691</v>
      </c>
      <c r="C135" s="0" t="n">
        <v>14962335.2655567</v>
      </c>
      <c r="D135" s="0" t="n">
        <v>41862757.7716292</v>
      </c>
      <c r="E135" s="0" t="n">
        <v>70235675.5213966</v>
      </c>
      <c r="F135" s="0" t="n">
        <v>0</v>
      </c>
      <c r="G135" s="0" t="n">
        <v>394764.472355158</v>
      </c>
      <c r="H135" s="0" t="n">
        <v>216701.597199037</v>
      </c>
      <c r="I135" s="0" t="n">
        <v>115674.588225973</v>
      </c>
    </row>
    <row r="136" customFormat="false" ht="12.8" hidden="false" customHeight="false" outlineLevel="0" collapsed="false">
      <c r="A136" s="0" t="n">
        <v>78</v>
      </c>
      <c r="B136" s="0" t="n">
        <v>18935618.6867364</v>
      </c>
      <c r="C136" s="0" t="n">
        <v>18230274.4110593</v>
      </c>
      <c r="D136" s="0" t="n">
        <v>52302069.753353</v>
      </c>
      <c r="E136" s="0" t="n">
        <v>71573207.1900251</v>
      </c>
      <c r="F136" s="0" t="n">
        <v>11928867.8650042</v>
      </c>
      <c r="G136" s="0" t="n">
        <v>397034.919432093</v>
      </c>
      <c r="H136" s="0" t="n">
        <v>225369.916241508</v>
      </c>
      <c r="I136" s="0" t="n">
        <v>118484.914290786</v>
      </c>
    </row>
    <row r="137" customFormat="false" ht="12.8" hidden="false" customHeight="false" outlineLevel="0" collapsed="false">
      <c r="A137" s="0" t="n">
        <v>79</v>
      </c>
      <c r="B137" s="0" t="n">
        <v>16759881.7881126</v>
      </c>
      <c r="C137" s="0" t="n">
        <v>16080350.8451911</v>
      </c>
      <c r="D137" s="0" t="n">
        <v>46049823.539525</v>
      </c>
      <c r="E137" s="0" t="n">
        <v>73719564.4964281</v>
      </c>
      <c r="F137" s="0" t="n">
        <v>0</v>
      </c>
      <c r="G137" s="0" t="n">
        <v>374538.262886268</v>
      </c>
      <c r="H137" s="0" t="n">
        <v>223015.811214692</v>
      </c>
      <c r="I137" s="0" t="n">
        <v>117109.812600785</v>
      </c>
    </row>
    <row r="138" customFormat="false" ht="12.8" hidden="false" customHeight="false" outlineLevel="0" collapsed="false">
      <c r="A138" s="0" t="n">
        <v>80</v>
      </c>
      <c r="B138" s="0" t="n">
        <v>20011394.5221806</v>
      </c>
      <c r="C138" s="0" t="n">
        <v>19298886.6916118</v>
      </c>
      <c r="D138" s="0" t="n">
        <v>56447638.5903925</v>
      </c>
      <c r="E138" s="0" t="n">
        <v>74201282.8010888</v>
      </c>
      <c r="F138" s="0" t="n">
        <v>12366880.4668481</v>
      </c>
      <c r="G138" s="0" t="n">
        <v>394933.215940601</v>
      </c>
      <c r="H138" s="0" t="n">
        <v>231282.734577137</v>
      </c>
      <c r="I138" s="0" t="n">
        <v>123274.11435868</v>
      </c>
    </row>
    <row r="139" customFormat="false" ht="12.8" hidden="false" customHeight="false" outlineLevel="0" collapsed="false">
      <c r="A139" s="0" t="n">
        <v>81</v>
      </c>
      <c r="B139" s="0" t="n">
        <v>16869125.765949</v>
      </c>
      <c r="C139" s="0" t="n">
        <v>16138677.0947733</v>
      </c>
      <c r="D139" s="0" t="n">
        <v>45323520.3372387</v>
      </c>
      <c r="E139" s="0" t="n">
        <v>75453156.4869387</v>
      </c>
      <c r="F139" s="0" t="n">
        <v>0</v>
      </c>
      <c r="G139" s="0" t="n">
        <v>404398.922034419</v>
      </c>
      <c r="H139" s="0" t="n">
        <v>237570.889295582</v>
      </c>
      <c r="I139" s="0" t="n">
        <v>126398.371208256</v>
      </c>
    </row>
    <row r="140" customFormat="false" ht="12.8" hidden="false" customHeight="false" outlineLevel="0" collapsed="false">
      <c r="A140" s="0" t="n">
        <v>82</v>
      </c>
      <c r="B140" s="0" t="n">
        <v>20241741.4480958</v>
      </c>
      <c r="C140" s="0" t="n">
        <v>19481725.7369975</v>
      </c>
      <c r="D140" s="0" t="n">
        <v>55966228.1060459</v>
      </c>
      <c r="E140" s="0" t="n">
        <v>76361093.6306986</v>
      </c>
      <c r="F140" s="0" t="n">
        <v>12726848.9384498</v>
      </c>
      <c r="G140" s="0" t="n">
        <v>436665.734160933</v>
      </c>
      <c r="H140" s="0" t="n">
        <v>236058.845621736</v>
      </c>
      <c r="I140" s="0" t="n">
        <v>124701.616165151</v>
      </c>
    </row>
    <row r="141" customFormat="false" ht="12.8" hidden="false" customHeight="false" outlineLevel="0" collapsed="false">
      <c r="A141" s="0" t="n">
        <v>83</v>
      </c>
      <c r="B141" s="0" t="n">
        <v>17639417.7596865</v>
      </c>
      <c r="C141" s="0" t="n">
        <v>16853106.7199402</v>
      </c>
      <c r="D141" s="0" t="n">
        <v>48330718.2896418</v>
      </c>
      <c r="E141" s="0" t="n">
        <v>77137982.4256941</v>
      </c>
      <c r="F141" s="0" t="n">
        <v>0</v>
      </c>
      <c r="G141" s="0" t="n">
        <v>452739.886347583</v>
      </c>
      <c r="H141" s="0" t="n">
        <v>244117.541265164</v>
      </c>
      <c r="I141" s="0" t="n">
        <v>127790.874476579</v>
      </c>
    </row>
    <row r="142" customFormat="false" ht="12.8" hidden="false" customHeight="false" outlineLevel="0" collapsed="false">
      <c r="A142" s="0" t="n">
        <v>84</v>
      </c>
      <c r="B142" s="0" t="n">
        <v>21194136.3805135</v>
      </c>
      <c r="C142" s="0" t="n">
        <v>20413737.6511747</v>
      </c>
      <c r="D142" s="0" t="n">
        <v>59648477.0143678</v>
      </c>
      <c r="E142" s="0" t="n">
        <v>78573903.8916484</v>
      </c>
      <c r="F142" s="0" t="n">
        <v>13095650.6486081</v>
      </c>
      <c r="G142" s="0" t="n">
        <v>461253.121207778</v>
      </c>
      <c r="H142" s="0" t="n">
        <v>234119.20673301</v>
      </c>
      <c r="I142" s="0" t="n">
        <v>121466.287711372</v>
      </c>
    </row>
    <row r="143" customFormat="false" ht="12.8" hidden="false" customHeight="false" outlineLevel="0" collapsed="false">
      <c r="A143" s="0" t="n">
        <v>85</v>
      </c>
      <c r="B143" s="0" t="n">
        <v>17750338.4119088</v>
      </c>
      <c r="C143" s="0" t="n">
        <v>16991389.3285885</v>
      </c>
      <c r="D143" s="0" t="n">
        <v>47874422.9567015</v>
      </c>
      <c r="E143" s="0" t="n">
        <v>79195629.604833</v>
      </c>
      <c r="F143" s="0" t="n">
        <v>0</v>
      </c>
      <c r="G143" s="0" t="n">
        <v>436869.198532199</v>
      </c>
      <c r="H143" s="0" t="n">
        <v>235027.046278913</v>
      </c>
      <c r="I143" s="0" t="n">
        <v>124361.197870192</v>
      </c>
    </row>
    <row r="144" customFormat="false" ht="12.8" hidden="false" customHeight="false" outlineLevel="0" collapsed="false">
      <c r="A144" s="0" t="n">
        <v>86</v>
      </c>
      <c r="B144" s="0" t="n">
        <v>21160246.7546909</v>
      </c>
      <c r="C144" s="0" t="n">
        <v>20403990.0226226</v>
      </c>
      <c r="D144" s="0" t="n">
        <v>58513702.2835442</v>
      </c>
      <c r="E144" s="0" t="n">
        <v>80049865.8050507</v>
      </c>
      <c r="F144" s="0" t="n">
        <v>13341644.3008418</v>
      </c>
      <c r="G144" s="0" t="n">
        <v>429240.428491506</v>
      </c>
      <c r="H144" s="0" t="n">
        <v>238831.785802779</v>
      </c>
      <c r="I144" s="0" t="n">
        <v>125977.882534303</v>
      </c>
    </row>
    <row r="145" customFormat="false" ht="12.8" hidden="false" customHeight="false" outlineLevel="0" collapsed="false">
      <c r="A145" s="0" t="n">
        <v>87</v>
      </c>
      <c r="B145" s="0" t="n">
        <v>18298118.0369323</v>
      </c>
      <c r="C145" s="0" t="n">
        <v>17518850.2646885</v>
      </c>
      <c r="D145" s="0" t="n">
        <v>50002563.3042357</v>
      </c>
      <c r="E145" s="0" t="n">
        <v>80512473.2530564</v>
      </c>
      <c r="F145" s="0" t="n">
        <v>0</v>
      </c>
      <c r="G145" s="0" t="n">
        <v>445856.442066777</v>
      </c>
      <c r="H145" s="0" t="n">
        <v>243583.066236153</v>
      </c>
      <c r="I145" s="0" t="n">
        <v>128326.091344083</v>
      </c>
    </row>
    <row r="146" customFormat="false" ht="12.8" hidden="false" customHeight="false" outlineLevel="0" collapsed="false">
      <c r="A146" s="0" t="n">
        <v>88</v>
      </c>
      <c r="B146" s="0" t="n">
        <v>21828078.1745552</v>
      </c>
      <c r="C146" s="0" t="n">
        <v>21070761.7426448</v>
      </c>
      <c r="D146" s="0" t="n">
        <v>61162292.0279999</v>
      </c>
      <c r="E146" s="0" t="n">
        <v>81597567.1031593</v>
      </c>
      <c r="F146" s="0" t="n">
        <v>13599594.5171932</v>
      </c>
      <c r="G146" s="0" t="n">
        <v>424441.400080913</v>
      </c>
      <c r="H146" s="0" t="n">
        <v>241847.365304654</v>
      </c>
      <c r="I146" s="0" t="n">
        <v>130039.523606849</v>
      </c>
    </row>
    <row r="147" customFormat="false" ht="12.8" hidden="false" customHeight="false" outlineLevel="0" collapsed="false">
      <c r="A147" s="0" t="n">
        <v>89</v>
      </c>
      <c r="B147" s="0" t="n">
        <v>18627596.4263069</v>
      </c>
      <c r="C147" s="0" t="n">
        <v>17837589.1472413</v>
      </c>
      <c r="D147" s="0" t="n">
        <v>50361973.7711408</v>
      </c>
      <c r="E147" s="0" t="n">
        <v>82935424.2960015</v>
      </c>
      <c r="F147" s="0" t="n">
        <v>0</v>
      </c>
      <c r="G147" s="0" t="n">
        <v>453849.903079867</v>
      </c>
      <c r="H147" s="0" t="n">
        <v>245543.43771496</v>
      </c>
      <c r="I147" s="0" t="n">
        <v>129448.483243994</v>
      </c>
    </row>
    <row r="148" customFormat="false" ht="12.8" hidden="false" customHeight="false" outlineLevel="0" collapsed="false">
      <c r="A148" s="0" t="n">
        <v>90</v>
      </c>
      <c r="B148" s="0" t="n">
        <v>22151791.5611574</v>
      </c>
      <c r="C148" s="0" t="n">
        <v>21364530.520122</v>
      </c>
      <c r="D148" s="0" t="n">
        <v>61208669.2661589</v>
      </c>
      <c r="E148" s="0" t="n">
        <v>83898007.0960396</v>
      </c>
      <c r="F148" s="0" t="n">
        <v>13983001.1826733</v>
      </c>
      <c r="G148" s="0" t="n">
        <v>454656.19863651</v>
      </c>
      <c r="H148" s="0" t="n">
        <v>246312.155336506</v>
      </c>
      <c r="I148" s="0" t="n">
        <v>123275.267231942</v>
      </c>
    </row>
    <row r="149" customFormat="false" ht="12.8" hidden="false" customHeight="false" outlineLevel="0" collapsed="false">
      <c r="A149" s="0" t="n">
        <v>91</v>
      </c>
      <c r="B149" s="0" t="n">
        <v>19376029.6283394</v>
      </c>
      <c r="C149" s="0" t="n">
        <v>18603087.1241587</v>
      </c>
      <c r="D149" s="0" t="n">
        <v>52930952.5904646</v>
      </c>
      <c r="E149" s="0" t="n">
        <v>85715097.3986099</v>
      </c>
      <c r="F149" s="0" t="n">
        <v>0</v>
      </c>
      <c r="G149" s="0" t="n">
        <v>442313.754187093</v>
      </c>
      <c r="H149" s="0" t="n">
        <v>245512.721043461</v>
      </c>
      <c r="I149" s="0" t="n">
        <v>121594.327071676</v>
      </c>
    </row>
    <row r="150" customFormat="false" ht="12.8" hidden="false" customHeight="false" outlineLevel="0" collapsed="false">
      <c r="A150" s="0" t="n">
        <v>92</v>
      </c>
      <c r="B150" s="0" t="n">
        <v>22872943.2583019</v>
      </c>
      <c r="C150" s="0" t="n">
        <v>22125125.6597492</v>
      </c>
      <c r="D150" s="0" t="n">
        <v>63905016.3585762</v>
      </c>
      <c r="E150" s="0" t="n">
        <v>86099518.0240334</v>
      </c>
      <c r="F150" s="0" t="n">
        <v>14349919.6706722</v>
      </c>
      <c r="G150" s="0" t="n">
        <v>411315.468826117</v>
      </c>
      <c r="H150" s="0" t="n">
        <v>249673.109292154</v>
      </c>
      <c r="I150" s="0" t="n">
        <v>124041.457763461</v>
      </c>
    </row>
    <row r="151" customFormat="false" ht="12.8" hidden="false" customHeight="false" outlineLevel="0" collapsed="false">
      <c r="A151" s="0" t="n">
        <v>93</v>
      </c>
      <c r="B151" s="0" t="n">
        <v>19484623.3183435</v>
      </c>
      <c r="C151" s="0" t="n">
        <v>18693001.9475474</v>
      </c>
      <c r="D151" s="0" t="n">
        <v>52723206.480659</v>
      </c>
      <c r="E151" s="0" t="n">
        <v>86914399.0043262</v>
      </c>
      <c r="F151" s="0" t="n">
        <v>0</v>
      </c>
      <c r="G151" s="0" t="n">
        <v>445463.282886068</v>
      </c>
      <c r="H151" s="0" t="n">
        <v>256405.117422213</v>
      </c>
      <c r="I151" s="0" t="n">
        <v>128218.529268325</v>
      </c>
    </row>
    <row r="152" customFormat="false" ht="12.8" hidden="false" customHeight="false" outlineLevel="0" collapsed="false">
      <c r="A152" s="0" t="n">
        <v>94</v>
      </c>
      <c r="B152" s="0" t="n">
        <v>23084039.3669447</v>
      </c>
      <c r="C152" s="0" t="n">
        <v>22293291.6287934</v>
      </c>
      <c r="D152" s="0" t="n">
        <v>63656976.2529549</v>
      </c>
      <c r="E152" s="0" t="n">
        <v>87805441.861767</v>
      </c>
      <c r="F152" s="0" t="n">
        <v>14634240.3102945</v>
      </c>
      <c r="G152" s="0" t="n">
        <v>443385.827942212</v>
      </c>
      <c r="H152" s="0" t="n">
        <v>256863.515657412</v>
      </c>
      <c r="I152" s="0" t="n">
        <v>129283.420788001</v>
      </c>
    </row>
    <row r="153" customFormat="false" ht="12.8" hidden="false" customHeight="false" outlineLevel="0" collapsed="false">
      <c r="A153" s="0" t="n">
        <v>95</v>
      </c>
      <c r="B153" s="0" t="n">
        <v>20033765.5845179</v>
      </c>
      <c r="C153" s="0" t="n">
        <v>19251938.8522402</v>
      </c>
      <c r="D153" s="0" t="n">
        <v>54589608.5033816</v>
      </c>
      <c r="E153" s="0" t="n">
        <v>89047452.9292342</v>
      </c>
      <c r="F153" s="0" t="n">
        <v>0</v>
      </c>
      <c r="G153" s="0" t="n">
        <v>433449.438983504</v>
      </c>
      <c r="H153" s="0" t="n">
        <v>258326.127149066</v>
      </c>
      <c r="I153" s="0" t="n">
        <v>128644.523064489</v>
      </c>
    </row>
    <row r="154" customFormat="false" ht="12.8" hidden="false" customHeight="false" outlineLevel="0" collapsed="false">
      <c r="A154" s="0" t="n">
        <v>96</v>
      </c>
      <c r="B154" s="0" t="n">
        <v>23757946.2718194</v>
      </c>
      <c r="C154" s="0" t="n">
        <v>22977464.0540517</v>
      </c>
      <c r="D154" s="0" t="n">
        <v>65980164.5863904</v>
      </c>
      <c r="E154" s="0" t="n">
        <v>90008883.4913626</v>
      </c>
      <c r="F154" s="0" t="n">
        <v>15001480.5818938</v>
      </c>
      <c r="G154" s="0" t="n">
        <v>424027.394604202</v>
      </c>
      <c r="H154" s="0" t="n">
        <v>264313.775775521</v>
      </c>
      <c r="I154" s="0" t="n">
        <v>131630.067697179</v>
      </c>
    </row>
    <row r="155" customFormat="false" ht="12.8" hidden="false" customHeight="false" outlineLevel="0" collapsed="false">
      <c r="A155" s="0" t="n">
        <v>97</v>
      </c>
      <c r="B155" s="0" t="n">
        <v>20430431.1122757</v>
      </c>
      <c r="C155" s="0" t="n">
        <v>19658065.3098136</v>
      </c>
      <c r="D155" s="0" t="n">
        <v>55576375.3920636</v>
      </c>
      <c r="E155" s="0" t="n">
        <v>91255670.7867064</v>
      </c>
      <c r="F155" s="0" t="n">
        <v>0</v>
      </c>
      <c r="G155" s="0" t="n">
        <v>419519.302087021</v>
      </c>
      <c r="H155" s="0" t="n">
        <v>260055.084265539</v>
      </c>
      <c r="I155" s="0" t="n">
        <v>132559.165870856</v>
      </c>
    </row>
    <row r="156" customFormat="false" ht="12.8" hidden="false" customHeight="false" outlineLevel="0" collapsed="false">
      <c r="A156" s="0" t="n">
        <v>98</v>
      </c>
      <c r="B156" s="0" t="n">
        <v>24377573.1641611</v>
      </c>
      <c r="C156" s="0" t="n">
        <v>23569250.0076275</v>
      </c>
      <c r="D156" s="0" t="n">
        <v>67540513.7694193</v>
      </c>
      <c r="E156" s="0" t="n">
        <v>92613091.9400678</v>
      </c>
      <c r="F156" s="0" t="n">
        <v>15435515.3233446</v>
      </c>
      <c r="G156" s="0" t="n">
        <v>444808.079559814</v>
      </c>
      <c r="H156" s="0" t="n">
        <v>266663.362650631</v>
      </c>
      <c r="I156" s="0" t="n">
        <v>138359.591890277</v>
      </c>
    </row>
    <row r="157" customFormat="false" ht="12.8" hidden="false" customHeight="false" outlineLevel="0" collapsed="false">
      <c r="A157" s="0" t="n">
        <v>99</v>
      </c>
      <c r="B157" s="0" t="n">
        <v>21174888.3407895</v>
      </c>
      <c r="C157" s="0" t="n">
        <v>20374068.3934202</v>
      </c>
      <c r="D157" s="0" t="n">
        <v>57918595.7318987</v>
      </c>
      <c r="E157" s="0" t="n">
        <v>94122343.7084233</v>
      </c>
      <c r="F157" s="0" t="n">
        <v>0</v>
      </c>
      <c r="G157" s="0" t="n">
        <v>450096.649743681</v>
      </c>
      <c r="H157" s="0" t="n">
        <v>258005.731038119</v>
      </c>
      <c r="I157" s="0" t="n">
        <v>132453.6665536</v>
      </c>
    </row>
    <row r="158" customFormat="false" ht="12.8" hidden="false" customHeight="false" outlineLevel="0" collapsed="false">
      <c r="A158" s="0" t="n">
        <v>100</v>
      </c>
      <c r="B158" s="0" t="n">
        <v>25008852.6727599</v>
      </c>
      <c r="C158" s="0" t="n">
        <v>24196591.1704547</v>
      </c>
      <c r="D158" s="0" t="n">
        <v>69591370.1356768</v>
      </c>
      <c r="E158" s="0" t="n">
        <v>94707327.3936642</v>
      </c>
      <c r="F158" s="0" t="n">
        <v>15784554.5656107</v>
      </c>
      <c r="G158" s="0" t="n">
        <v>456530.467630578</v>
      </c>
      <c r="H158" s="0" t="n">
        <v>261396.154203242</v>
      </c>
      <c r="I158" s="0" t="n">
        <v>134764.114959117</v>
      </c>
    </row>
    <row r="159" customFormat="false" ht="12.8" hidden="false" customHeight="false" outlineLevel="0" collapsed="false">
      <c r="A159" s="0" t="n">
        <v>101</v>
      </c>
      <c r="B159" s="0" t="n">
        <v>21674843.7872352</v>
      </c>
      <c r="C159" s="0" t="n">
        <v>20852872.185015</v>
      </c>
      <c r="D159" s="0" t="n">
        <v>59131927.664924</v>
      </c>
      <c r="E159" s="0" t="n">
        <v>96521870.0401966</v>
      </c>
      <c r="F159" s="0" t="n">
        <v>0</v>
      </c>
      <c r="G159" s="0" t="n">
        <v>463670.185740887</v>
      </c>
      <c r="H159" s="0" t="n">
        <v>265344.178927531</v>
      </c>
      <c r="I159" s="0" t="n">
        <v>132796.053645438</v>
      </c>
    </row>
    <row r="160" customFormat="false" ht="12.8" hidden="false" customHeight="false" outlineLevel="0" collapsed="false">
      <c r="A160" s="0" t="n">
        <v>102</v>
      </c>
      <c r="B160" s="0" t="n">
        <v>25738021.3373873</v>
      </c>
      <c r="C160" s="0" t="n">
        <v>24926992.5742556</v>
      </c>
      <c r="D160" s="0" t="n">
        <v>71593938.9512552</v>
      </c>
      <c r="E160" s="0" t="n">
        <v>97574766.2843701</v>
      </c>
      <c r="F160" s="0" t="n">
        <v>16262461.047395</v>
      </c>
      <c r="G160" s="0" t="n">
        <v>452922.548721501</v>
      </c>
      <c r="H160" s="0" t="n">
        <v>265840.304841959</v>
      </c>
      <c r="I160" s="0" t="n">
        <v>131808.442240296</v>
      </c>
    </row>
    <row r="161" customFormat="false" ht="12.8" hidden="false" customHeight="false" outlineLevel="0" collapsed="false">
      <c r="A161" s="0" t="n">
        <v>103</v>
      </c>
      <c r="B161" s="0" t="n">
        <v>22233555.1746148</v>
      </c>
      <c r="C161" s="0" t="n">
        <v>21415059.6093372</v>
      </c>
      <c r="D161" s="0" t="n">
        <v>60959133.7583363</v>
      </c>
      <c r="E161" s="0" t="n">
        <v>98622512.5146947</v>
      </c>
      <c r="F161" s="0" t="n">
        <v>0</v>
      </c>
      <c r="G161" s="0" t="n">
        <v>460848.346074247</v>
      </c>
      <c r="H161" s="0" t="n">
        <v>263821.775318861</v>
      </c>
      <c r="I161" s="0" t="n">
        <v>134036.348406444</v>
      </c>
    </row>
    <row r="162" customFormat="false" ht="12.8" hidden="false" customHeight="false" outlineLevel="0" collapsed="false">
      <c r="A162" s="0" t="n">
        <v>104</v>
      </c>
      <c r="B162" s="0" t="n">
        <v>26456875.1800557</v>
      </c>
      <c r="C162" s="0" t="n">
        <v>25607986.9942868</v>
      </c>
      <c r="D162" s="0" t="n">
        <v>73768138.1888147</v>
      </c>
      <c r="E162" s="0" t="n">
        <v>99894646.2500869</v>
      </c>
      <c r="F162" s="0" t="n">
        <v>16649107.7083478</v>
      </c>
      <c r="G162" s="0" t="n">
        <v>482901.0125212</v>
      </c>
      <c r="H162" s="0" t="n">
        <v>270332.607722656</v>
      </c>
      <c r="I162" s="0" t="n">
        <v>136649.379321426</v>
      </c>
    </row>
    <row r="163" customFormat="false" ht="12.8" hidden="false" customHeight="false" outlineLevel="0" collapsed="false">
      <c r="A163" s="0" t="n">
        <v>105</v>
      </c>
      <c r="B163" s="0" t="n">
        <v>22662406.4109266</v>
      </c>
      <c r="C163" s="0" t="n">
        <v>21785804.1084126</v>
      </c>
      <c r="D163" s="0" t="n">
        <v>61760495.5931162</v>
      </c>
      <c r="E163" s="0" t="n">
        <v>100709031.226413</v>
      </c>
      <c r="F163" s="0" t="n">
        <v>0</v>
      </c>
      <c r="G163" s="0" t="n">
        <v>515494.268417255</v>
      </c>
      <c r="H163" s="0" t="n">
        <v>266570.736893906</v>
      </c>
      <c r="I163" s="0" t="n">
        <v>135053.281718363</v>
      </c>
    </row>
    <row r="164" customFormat="false" ht="12.8" hidden="false" customHeight="false" outlineLevel="0" collapsed="false">
      <c r="A164" s="0" t="n">
        <v>106</v>
      </c>
      <c r="B164" s="0" t="n">
        <v>26705160.5792657</v>
      </c>
      <c r="C164" s="0" t="n">
        <v>25868534.5633163</v>
      </c>
      <c r="D164" s="0" t="n">
        <v>74249551.6948382</v>
      </c>
      <c r="E164" s="0" t="n">
        <v>101257706.926886</v>
      </c>
      <c r="F164" s="0" t="n">
        <v>16876284.4878143</v>
      </c>
      <c r="G164" s="0" t="n">
        <v>474348.675253239</v>
      </c>
      <c r="H164" s="0" t="n">
        <v>266573.199426598</v>
      </c>
      <c r="I164" s="0" t="n">
        <v>136720.201813626</v>
      </c>
    </row>
    <row r="165" customFormat="false" ht="12.8" hidden="false" customHeight="false" outlineLevel="0" collapsed="false">
      <c r="A165" s="0" t="n">
        <v>107</v>
      </c>
      <c r="B165" s="0" t="n">
        <v>23046112.4836627</v>
      </c>
      <c r="C165" s="0" t="n">
        <v>22167318.8733237</v>
      </c>
      <c r="D165" s="0" t="n">
        <v>63142028.4948045</v>
      </c>
      <c r="E165" s="0" t="n">
        <v>101984271.704377</v>
      </c>
      <c r="F165" s="0" t="n">
        <v>0</v>
      </c>
      <c r="G165" s="0" t="n">
        <v>524636.043162176</v>
      </c>
      <c r="H165" s="0" t="n">
        <v>262346.451118077</v>
      </c>
      <c r="I165" s="0" t="n">
        <v>131158.737226847</v>
      </c>
    </row>
    <row r="166" customFormat="false" ht="12.8" hidden="false" customHeight="false" outlineLevel="0" collapsed="false">
      <c r="A166" s="0" t="n">
        <v>108</v>
      </c>
      <c r="B166" s="0" t="n">
        <v>27276288.7026224</v>
      </c>
      <c r="C166" s="0" t="n">
        <v>26436805.1709843</v>
      </c>
      <c r="D166" s="0" t="n">
        <v>76288735.3866168</v>
      </c>
      <c r="E166" s="0" t="n">
        <v>102970350.973884</v>
      </c>
      <c r="F166" s="0" t="n">
        <v>17161725.1623141</v>
      </c>
      <c r="G166" s="0" t="n">
        <v>480843.74841544</v>
      </c>
      <c r="H166" s="0" t="n">
        <v>263811.105184272</v>
      </c>
      <c r="I166" s="0" t="n">
        <v>135469.540054964</v>
      </c>
    </row>
    <row r="167" customFormat="false" ht="12.8" hidden="false" customHeight="false" outlineLevel="0" collapsed="false">
      <c r="A167" s="0" t="n">
        <v>109</v>
      </c>
      <c r="B167" s="0" t="n">
        <v>23435913.3222455</v>
      </c>
      <c r="C167" s="0" t="n">
        <v>22624441.7342877</v>
      </c>
      <c r="D167" s="0" t="n">
        <v>64378089.7745016</v>
      </c>
      <c r="E167" s="0" t="n">
        <v>104233691.164441</v>
      </c>
      <c r="F167" s="0" t="n">
        <v>0</v>
      </c>
      <c r="G167" s="0" t="n">
        <v>438276.634879671</v>
      </c>
      <c r="H167" s="0" t="n">
        <v>273437.635193615</v>
      </c>
      <c r="I167" s="0" t="n">
        <v>142510.45412079</v>
      </c>
    </row>
    <row r="168" customFormat="false" ht="12.8" hidden="false" customHeight="false" outlineLevel="0" collapsed="false">
      <c r="A168" s="0" t="n">
        <v>110</v>
      </c>
      <c r="B168" s="0" t="n">
        <v>27829532.011357</v>
      </c>
      <c r="C168" s="0" t="n">
        <v>27012974.4554021</v>
      </c>
      <c r="D168" s="0" t="n">
        <v>77840523.422828</v>
      </c>
      <c r="E168" s="0" t="n">
        <v>105328642.810654</v>
      </c>
      <c r="F168" s="0" t="n">
        <v>17554773.8017757</v>
      </c>
      <c r="G168" s="0" t="n">
        <v>451011.560804147</v>
      </c>
      <c r="H168" s="0" t="n">
        <v>270060.229143202</v>
      </c>
      <c r="I168" s="0" t="n">
        <v>136408.237153568</v>
      </c>
    </row>
    <row r="169" customFormat="false" ht="12.8" hidden="false" customHeight="false" outlineLevel="0" collapsed="false">
      <c r="A169" s="0" t="n">
        <v>111</v>
      </c>
      <c r="B169" s="0" t="n">
        <v>23977670.2398126</v>
      </c>
      <c r="C169" s="0" t="n">
        <v>23150500.2687422</v>
      </c>
      <c r="D169" s="0" t="n">
        <v>66149036.4591679</v>
      </c>
      <c r="E169" s="0" t="n">
        <v>106181140.564196</v>
      </c>
      <c r="F169" s="0" t="n">
        <v>0</v>
      </c>
      <c r="G169" s="0" t="n">
        <v>460566.28983356</v>
      </c>
      <c r="H169" s="0" t="n">
        <v>269396.901260118</v>
      </c>
      <c r="I169" s="0" t="n">
        <v>138866.828538288</v>
      </c>
    </row>
    <row r="170" customFormat="false" ht="12.8" hidden="false" customHeight="false" outlineLevel="0" collapsed="false">
      <c r="A170" s="0" t="n">
        <v>112</v>
      </c>
      <c r="B170" s="0" t="n">
        <v>28538356.5232865</v>
      </c>
      <c r="C170" s="0" t="n">
        <v>27675955.9704425</v>
      </c>
      <c r="D170" s="0" t="n">
        <v>80010507.4703591</v>
      </c>
      <c r="E170" s="0" t="n">
        <v>107573927.01003</v>
      </c>
      <c r="F170" s="0" t="n">
        <v>17928987.8350051</v>
      </c>
      <c r="G170" s="0" t="n">
        <v>489650.301998088</v>
      </c>
      <c r="H170" s="0" t="n">
        <v>273677.04902417</v>
      </c>
      <c r="I170" s="0" t="n">
        <v>141533.145459727</v>
      </c>
    </row>
    <row r="171" customFormat="false" ht="12.8" hidden="false" customHeight="false" outlineLevel="0" collapsed="false">
      <c r="A171" s="0" t="n">
        <v>113</v>
      </c>
      <c r="B171" s="0" t="n">
        <v>24443368.7692642</v>
      </c>
      <c r="C171" s="0" t="n">
        <v>23607074.3691024</v>
      </c>
      <c r="D171" s="0" t="n">
        <v>67364507.226443</v>
      </c>
      <c r="E171" s="0" t="n">
        <v>108448691.596463</v>
      </c>
      <c r="F171" s="0" t="n">
        <v>0</v>
      </c>
      <c r="G171" s="0" t="n">
        <v>458267.108606485</v>
      </c>
      <c r="H171" s="0" t="n">
        <v>278704.410393644</v>
      </c>
      <c r="I171" s="0" t="n">
        <v>141889.830230926</v>
      </c>
    </row>
    <row r="172" customFormat="false" ht="12.8" hidden="false" customHeight="false" outlineLevel="0" collapsed="false">
      <c r="A172" s="0" t="n">
        <v>114</v>
      </c>
      <c r="B172" s="0" t="n">
        <v>29027094.3726388</v>
      </c>
      <c r="C172" s="0" t="n">
        <v>28179980.3551112</v>
      </c>
      <c r="D172" s="0" t="n">
        <v>81371166.5663404</v>
      </c>
      <c r="E172" s="0" t="n">
        <v>109657511.825275</v>
      </c>
      <c r="F172" s="0" t="n">
        <v>18276251.9708792</v>
      </c>
      <c r="G172" s="0" t="n">
        <v>470585.223259425</v>
      </c>
      <c r="H172" s="0" t="n">
        <v>278472.718189079</v>
      </c>
      <c r="I172" s="0" t="n">
        <v>140080.108684352</v>
      </c>
    </row>
    <row r="173" customFormat="false" ht="12.8" hidden="false" customHeight="false" outlineLevel="0" collapsed="false">
      <c r="A173" s="0" t="n">
        <v>115</v>
      </c>
      <c r="B173" s="0" t="n">
        <v>24950433.9880162</v>
      </c>
      <c r="C173" s="0" t="n">
        <v>24066198.3758322</v>
      </c>
      <c r="D173" s="0" t="n">
        <v>68938611.4455903</v>
      </c>
      <c r="E173" s="0" t="n">
        <v>110146743.783152</v>
      </c>
      <c r="F173" s="0" t="n">
        <v>0</v>
      </c>
      <c r="G173" s="0" t="n">
        <v>504482.861247188</v>
      </c>
      <c r="H173" s="0" t="n">
        <v>279883.125003444</v>
      </c>
      <c r="I173" s="0" t="n">
        <v>142670.894190611</v>
      </c>
    </row>
    <row r="174" customFormat="false" ht="12.8" hidden="false" customHeight="false" outlineLevel="0" collapsed="false">
      <c r="A174" s="0" t="n">
        <v>116</v>
      </c>
      <c r="B174" s="0" t="n">
        <v>29437371.5988401</v>
      </c>
      <c r="C174" s="0" t="n">
        <v>28560232.7702201</v>
      </c>
      <c r="D174" s="0" t="n">
        <v>82816689.4698416</v>
      </c>
      <c r="E174" s="0" t="n">
        <v>110699339.14425</v>
      </c>
      <c r="F174" s="0" t="n">
        <v>18449889.8573751</v>
      </c>
      <c r="G174" s="0" t="n">
        <v>489301.916495761</v>
      </c>
      <c r="H174" s="0" t="n">
        <v>283865.137607462</v>
      </c>
      <c r="I174" s="0" t="n">
        <v>148531.106452512</v>
      </c>
    </row>
    <row r="175" customFormat="false" ht="12.8" hidden="false" customHeight="false" outlineLevel="0" collapsed="false">
      <c r="A175" s="0" t="n">
        <v>117</v>
      </c>
      <c r="B175" s="0" t="n">
        <v>25132970.8730863</v>
      </c>
      <c r="C175" s="0" t="n">
        <v>24253862.6264064</v>
      </c>
      <c r="D175" s="0" t="n">
        <v>69367601.5789349</v>
      </c>
      <c r="E175" s="0" t="n">
        <v>111192523.93038</v>
      </c>
      <c r="F175" s="0" t="n">
        <v>0</v>
      </c>
      <c r="G175" s="0" t="n">
        <v>493105.909938458</v>
      </c>
      <c r="H175" s="0" t="n">
        <v>281623.228154927</v>
      </c>
      <c r="I175" s="0" t="n">
        <v>149113.012266395</v>
      </c>
    </row>
    <row r="176" customFormat="false" ht="12.8" hidden="false" customHeight="false" outlineLevel="0" collapsed="false">
      <c r="A176" s="0" t="n">
        <v>118</v>
      </c>
      <c r="B176" s="0" t="n">
        <v>29777809.7214021</v>
      </c>
      <c r="C176" s="0" t="n">
        <v>28933952.143395</v>
      </c>
      <c r="D176" s="0" t="n">
        <v>83748471.2219186</v>
      </c>
      <c r="E176" s="0" t="n">
        <v>112389915.012222</v>
      </c>
      <c r="F176" s="0" t="n">
        <v>18731652.5020371</v>
      </c>
      <c r="G176" s="0" t="n">
        <v>463691.796579886</v>
      </c>
      <c r="H176" s="0" t="n">
        <v>278849.298685672</v>
      </c>
      <c r="I176" s="0" t="n">
        <v>144737.832487867</v>
      </c>
    </row>
    <row r="177" customFormat="false" ht="12.8" hidden="false" customHeight="false" outlineLevel="0" collapsed="false">
      <c r="A177" s="0" t="n">
        <v>119</v>
      </c>
      <c r="B177" s="0" t="n">
        <v>25558624.4708329</v>
      </c>
      <c r="C177" s="0" t="n">
        <v>24701616.4522853</v>
      </c>
      <c r="D177" s="0" t="n">
        <v>70851258.4093216</v>
      </c>
      <c r="E177" s="0" t="n">
        <v>112933804.263403</v>
      </c>
      <c r="F177" s="0" t="n">
        <v>0</v>
      </c>
      <c r="G177" s="0" t="n">
        <v>475856.925837924</v>
      </c>
      <c r="H177" s="0" t="n">
        <v>279987.825232052</v>
      </c>
      <c r="I177" s="0" t="n">
        <v>144518.953539382</v>
      </c>
    </row>
    <row r="178" customFormat="false" ht="12.8" hidden="false" customHeight="false" outlineLevel="0" collapsed="false">
      <c r="A178" s="0" t="n">
        <v>120</v>
      </c>
      <c r="B178" s="0" t="n">
        <v>30346987.5961779</v>
      </c>
      <c r="C178" s="0" t="n">
        <v>29460201.6278141</v>
      </c>
      <c r="D178" s="0" t="n">
        <v>85631241.5279969</v>
      </c>
      <c r="E178" s="0" t="n">
        <v>113936584.136436</v>
      </c>
      <c r="F178" s="0" t="n">
        <v>18989430.689406</v>
      </c>
      <c r="G178" s="0" t="n">
        <v>507716.738955175</v>
      </c>
      <c r="H178" s="0" t="n">
        <v>279569.904561464</v>
      </c>
      <c r="I178" s="0" t="n">
        <v>142141.892638922</v>
      </c>
    </row>
    <row r="179" customFormat="false" ht="12.8" hidden="false" customHeight="false" outlineLevel="0" collapsed="false">
      <c r="A179" s="0" t="n">
        <v>121</v>
      </c>
      <c r="B179" s="0" t="n">
        <v>26125186.2428591</v>
      </c>
      <c r="C179" s="0" t="n">
        <v>25248058.254023</v>
      </c>
      <c r="D179" s="0" t="n">
        <v>72337368.2539549</v>
      </c>
      <c r="E179" s="0" t="n">
        <v>115568865.674209</v>
      </c>
      <c r="F179" s="0" t="n">
        <v>0</v>
      </c>
      <c r="G179" s="0" t="n">
        <v>498515.245749485</v>
      </c>
      <c r="H179" s="0" t="n">
        <v>280723.393697657</v>
      </c>
      <c r="I179" s="0" t="n">
        <v>139841.927698446</v>
      </c>
    </row>
    <row r="180" customFormat="false" ht="12.8" hidden="false" customHeight="false" outlineLevel="0" collapsed="false">
      <c r="A180" s="0" t="n">
        <v>122</v>
      </c>
      <c r="B180" s="0" t="n">
        <v>30870968.1991558</v>
      </c>
      <c r="C180" s="0" t="n">
        <v>29928064.6336355</v>
      </c>
      <c r="D180" s="0" t="n">
        <v>86807497.8155208</v>
      </c>
      <c r="E180" s="0" t="n">
        <v>116000126.047691</v>
      </c>
      <c r="F180" s="0" t="n">
        <v>19333354.3412818</v>
      </c>
      <c r="G180" s="0" t="n">
        <v>550900.829251167</v>
      </c>
      <c r="H180" s="0" t="n">
        <v>289646.978965746</v>
      </c>
      <c r="I180" s="0" t="n">
        <v>146222.510433316</v>
      </c>
    </row>
    <row r="181" customFormat="false" ht="12.8" hidden="false" customHeight="false" outlineLevel="0" collapsed="false">
      <c r="A181" s="0" t="n">
        <v>123</v>
      </c>
      <c r="B181" s="0" t="n">
        <v>26596741.4046386</v>
      </c>
      <c r="C181" s="0" t="n">
        <v>25658010.8777266</v>
      </c>
      <c r="D181" s="0" t="n">
        <v>73837566.2232493</v>
      </c>
      <c r="E181" s="0" t="n">
        <v>116924971.966778</v>
      </c>
      <c r="F181" s="0" t="n">
        <v>0</v>
      </c>
      <c r="G181" s="0" t="n">
        <v>544629.36254469</v>
      </c>
      <c r="H181" s="0" t="n">
        <v>288811.047076978</v>
      </c>
      <c r="I181" s="0" t="n">
        <v>150414.453271938</v>
      </c>
    </row>
    <row r="182" customFormat="false" ht="12.8" hidden="false" customHeight="false" outlineLevel="0" collapsed="false">
      <c r="A182" s="0" t="n">
        <v>124</v>
      </c>
      <c r="B182" s="0" t="n">
        <v>31327748.2502519</v>
      </c>
      <c r="C182" s="0" t="n">
        <v>30420739.084433</v>
      </c>
      <c r="D182" s="0" t="n">
        <v>88660502.3507049</v>
      </c>
      <c r="E182" s="0" t="n">
        <v>117348978.557729</v>
      </c>
      <c r="F182" s="0" t="n">
        <v>19558163.0929549</v>
      </c>
      <c r="G182" s="0" t="n">
        <v>506276.065476864</v>
      </c>
      <c r="H182" s="0" t="n">
        <v>293484.317810426</v>
      </c>
      <c r="I182" s="0" t="n">
        <v>153212.546473644</v>
      </c>
    </row>
    <row r="183" customFormat="false" ht="12.8" hidden="false" customHeight="false" outlineLevel="0" collapsed="false">
      <c r="A183" s="0" t="n">
        <v>125</v>
      </c>
      <c r="B183" s="0" t="n">
        <v>26800742.5305792</v>
      </c>
      <c r="C183" s="0" t="n">
        <v>25910821.2609033</v>
      </c>
      <c r="D183" s="0" t="n">
        <v>74427304.2274256</v>
      </c>
      <c r="E183" s="0" t="n">
        <v>118284750.747474</v>
      </c>
      <c r="F183" s="0" t="n">
        <v>0</v>
      </c>
      <c r="G183" s="0" t="n">
        <v>492357.346532363</v>
      </c>
      <c r="H183" s="0" t="n">
        <v>292190.8381621</v>
      </c>
      <c r="I183" s="0" t="n">
        <v>150532.97854491</v>
      </c>
    </row>
    <row r="184" customFormat="false" ht="12.8" hidden="false" customHeight="false" outlineLevel="0" collapsed="false">
      <c r="A184" s="0" t="n">
        <v>126</v>
      </c>
      <c r="B184" s="0" t="n">
        <v>31867460.4497472</v>
      </c>
      <c r="C184" s="0" t="n">
        <v>30974079.4386017</v>
      </c>
      <c r="D184" s="0" t="n">
        <v>90020633.10992</v>
      </c>
      <c r="E184" s="0" t="n">
        <v>119777488.26763</v>
      </c>
      <c r="F184" s="0" t="n">
        <v>19962914.7112717</v>
      </c>
      <c r="G184" s="0" t="n">
        <v>497133.386753219</v>
      </c>
      <c r="H184" s="0" t="n">
        <v>292630.971060664</v>
      </c>
      <c r="I184" s="0" t="n">
        <v>148023.790473786</v>
      </c>
    </row>
    <row r="185" customFormat="false" ht="12.8" hidden="false" customHeight="false" outlineLevel="0" collapsed="false">
      <c r="A185" s="0" t="n">
        <v>127</v>
      </c>
      <c r="B185" s="0" t="n">
        <v>27487016.1186992</v>
      </c>
      <c r="C185" s="0" t="n">
        <v>26549313.0139953</v>
      </c>
      <c r="D185" s="0" t="n">
        <v>76501151.382646</v>
      </c>
      <c r="E185" s="0" t="n">
        <v>120781010.133804</v>
      </c>
      <c r="F185" s="0" t="n">
        <v>0</v>
      </c>
      <c r="G185" s="0" t="n">
        <v>543282.361706087</v>
      </c>
      <c r="H185" s="0" t="n">
        <v>291433.746598185</v>
      </c>
      <c r="I185" s="0" t="n">
        <v>147124.280570921</v>
      </c>
    </row>
    <row r="186" customFormat="false" ht="12.8" hidden="false" customHeight="false" outlineLevel="0" collapsed="false">
      <c r="A186" s="0" t="n">
        <v>128</v>
      </c>
      <c r="B186" s="0" t="n">
        <v>32606315.1107211</v>
      </c>
      <c r="C186" s="0" t="n">
        <v>31681031.7532752</v>
      </c>
      <c r="D186" s="0" t="n">
        <v>92437864.3762827</v>
      </c>
      <c r="E186" s="0" t="n">
        <v>122004424.682611</v>
      </c>
      <c r="F186" s="0" t="n">
        <v>20334070.7804351</v>
      </c>
      <c r="G186" s="0" t="n">
        <v>529309.163842639</v>
      </c>
      <c r="H186" s="0" t="n">
        <v>291221.928815391</v>
      </c>
      <c r="I186" s="0" t="n">
        <v>149646.09255406</v>
      </c>
    </row>
    <row r="187" customFormat="false" ht="12.8" hidden="false" customHeight="false" outlineLevel="0" collapsed="false">
      <c r="A187" s="0" t="n">
        <v>129</v>
      </c>
      <c r="B187" s="0" t="n">
        <v>27903897.2954957</v>
      </c>
      <c r="C187" s="0" t="n">
        <v>26992661.9272022</v>
      </c>
      <c r="D187" s="0" t="n">
        <v>77655708.9363383</v>
      </c>
      <c r="E187" s="0" t="n">
        <v>123000469.229932</v>
      </c>
      <c r="F187" s="0" t="n">
        <v>0</v>
      </c>
      <c r="G187" s="0" t="n">
        <v>510130.812931622</v>
      </c>
      <c r="H187" s="0" t="n">
        <v>293695.701863579</v>
      </c>
      <c r="I187" s="0" t="n">
        <v>153441.21928316</v>
      </c>
    </row>
    <row r="188" customFormat="false" ht="12.8" hidden="false" customHeight="false" outlineLevel="0" collapsed="false">
      <c r="A188" s="0" t="n">
        <v>130</v>
      </c>
      <c r="B188" s="0" t="n">
        <v>33185951.893523</v>
      </c>
      <c r="C188" s="0" t="n">
        <v>32269273.9380829</v>
      </c>
      <c r="D188" s="0" t="n">
        <v>94054136.8883312</v>
      </c>
      <c r="E188" s="0" t="n">
        <v>124394890.675413</v>
      </c>
      <c r="F188" s="0" t="n">
        <v>20732481.7792355</v>
      </c>
      <c r="G188" s="0" t="n">
        <v>518580.893103183</v>
      </c>
      <c r="H188" s="0" t="n">
        <v>293739.971856595</v>
      </c>
      <c r="I188" s="0" t="n">
        <v>149081.557829016</v>
      </c>
    </row>
    <row r="189" customFormat="false" ht="12.8" hidden="false" customHeight="false" outlineLevel="0" collapsed="false">
      <c r="A189" s="0" t="n">
        <v>131</v>
      </c>
      <c r="B189" s="0" t="n">
        <v>28597661.9491594</v>
      </c>
      <c r="C189" s="0" t="n">
        <v>27693780.0666189</v>
      </c>
      <c r="D189" s="0" t="n">
        <v>80011693.4241712</v>
      </c>
      <c r="E189" s="0" t="n">
        <v>125607797.218197</v>
      </c>
      <c r="F189" s="0" t="n">
        <v>0</v>
      </c>
      <c r="G189" s="0" t="n">
        <v>501277.53255777</v>
      </c>
      <c r="H189" s="0" t="n">
        <v>295626.254341935</v>
      </c>
      <c r="I189" s="0" t="n">
        <v>152825.850915409</v>
      </c>
    </row>
    <row r="190" customFormat="false" ht="12.8" hidden="false" customHeight="false" outlineLevel="0" collapsed="false">
      <c r="A190" s="0" t="n">
        <v>132</v>
      </c>
      <c r="B190" s="0" t="n">
        <v>33940898.9122712</v>
      </c>
      <c r="C190" s="0" t="n">
        <v>33044162.7903612</v>
      </c>
      <c r="D190" s="0" t="n">
        <v>96635968.564248</v>
      </c>
      <c r="E190" s="0" t="n">
        <v>126850818.83219</v>
      </c>
      <c r="F190" s="0" t="n">
        <v>21141803.1386983</v>
      </c>
      <c r="G190" s="0" t="n">
        <v>501411.574285657</v>
      </c>
      <c r="H190" s="0" t="n">
        <v>291114.625343456</v>
      </c>
      <c r="I190" s="0" t="n">
        <v>148871.317544145</v>
      </c>
    </row>
    <row r="191" customFormat="false" ht="12.8" hidden="false" customHeight="false" outlineLevel="0" collapsed="false">
      <c r="A191" s="0" t="n">
        <v>133</v>
      </c>
      <c r="B191" s="0" t="n">
        <v>29069432.4381054</v>
      </c>
      <c r="C191" s="0" t="n">
        <v>28126426.8753562</v>
      </c>
      <c r="D191" s="0" t="n">
        <v>81112137.9584477</v>
      </c>
      <c r="E191" s="0" t="n">
        <v>127796518.629822</v>
      </c>
      <c r="F191" s="0" t="n">
        <v>0</v>
      </c>
      <c r="G191" s="0" t="n">
        <v>542262.090493946</v>
      </c>
      <c r="H191" s="0" t="n">
        <v>294701.619790397</v>
      </c>
      <c r="I191" s="0" t="n">
        <v>151488.360664082</v>
      </c>
    </row>
    <row r="192" customFormat="false" ht="12.8" hidden="false" customHeight="false" outlineLevel="0" collapsed="false">
      <c r="A192" s="0" t="n">
        <v>134</v>
      </c>
      <c r="B192" s="0" t="n">
        <v>34332682.965536</v>
      </c>
      <c r="C192" s="0" t="n">
        <v>33443911.4021859</v>
      </c>
      <c r="D192" s="0" t="n">
        <v>97580114.2312261</v>
      </c>
      <c r="E192" s="0" t="n">
        <v>128740956.779116</v>
      </c>
      <c r="F192" s="0" t="n">
        <v>21456826.1298527</v>
      </c>
      <c r="G192" s="0" t="n">
        <v>476678.561053648</v>
      </c>
      <c r="H192" s="0" t="n">
        <v>302365.781872034</v>
      </c>
      <c r="I192" s="0" t="n">
        <v>156753.172034945</v>
      </c>
    </row>
    <row r="193" customFormat="false" ht="12.8" hidden="false" customHeight="false" outlineLevel="0" collapsed="false">
      <c r="A193" s="0" t="n">
        <v>135</v>
      </c>
      <c r="B193" s="0" t="n">
        <v>29508765.9767697</v>
      </c>
      <c r="C193" s="0" t="n">
        <v>28567253.5457532</v>
      </c>
      <c r="D193" s="0" t="n">
        <v>82634777.8911535</v>
      </c>
      <c r="E193" s="0" t="n">
        <v>129394793.888931</v>
      </c>
      <c r="F193" s="0" t="n">
        <v>0</v>
      </c>
      <c r="G193" s="0" t="n">
        <v>533607.488178242</v>
      </c>
      <c r="H193" s="0" t="n">
        <v>299743.040509349</v>
      </c>
      <c r="I193" s="0" t="n">
        <v>154517.003327121</v>
      </c>
    </row>
    <row r="194" customFormat="false" ht="12.8" hidden="false" customHeight="false" outlineLevel="0" collapsed="false">
      <c r="A194" s="0" t="n">
        <v>136</v>
      </c>
      <c r="B194" s="0" t="n">
        <v>34834510.7786656</v>
      </c>
      <c r="C194" s="0" t="n">
        <v>33889123.1947219</v>
      </c>
      <c r="D194" s="0" t="n">
        <v>99141025.6495002</v>
      </c>
      <c r="E194" s="0" t="n">
        <v>130057750.660906</v>
      </c>
      <c r="F194" s="0" t="n">
        <v>21676291.7768176</v>
      </c>
      <c r="G194" s="0" t="n">
        <v>528236.286088467</v>
      </c>
      <c r="H194" s="0" t="n">
        <v>306846.459678681</v>
      </c>
      <c r="I194" s="0" t="n">
        <v>157578.340252282</v>
      </c>
    </row>
    <row r="195" customFormat="false" ht="12.8" hidden="false" customHeight="false" outlineLevel="0" collapsed="false">
      <c r="A195" s="0" t="n">
        <v>137</v>
      </c>
      <c r="B195" s="0" t="n">
        <v>29977807.6522587</v>
      </c>
      <c r="C195" s="0" t="n">
        <v>28997739.1672945</v>
      </c>
      <c r="D195" s="0" t="n">
        <v>83686712.4552579</v>
      </c>
      <c r="E195" s="0" t="n">
        <v>131617920.888291</v>
      </c>
      <c r="F195" s="0" t="n">
        <v>0</v>
      </c>
      <c r="G195" s="0" t="n">
        <v>562638.194844619</v>
      </c>
      <c r="H195" s="0" t="n">
        <v>307727.798782223</v>
      </c>
      <c r="I195" s="0" t="n">
        <v>156717.844767597</v>
      </c>
    </row>
    <row r="196" customFormat="false" ht="12.8" hidden="false" customHeight="false" outlineLevel="0" collapsed="false">
      <c r="A196" s="0" t="n">
        <v>138</v>
      </c>
      <c r="B196" s="0" t="n">
        <v>35543980.84576</v>
      </c>
      <c r="C196" s="0" t="n">
        <v>34583244.9655038</v>
      </c>
      <c r="D196" s="0" t="n">
        <v>101110327.075784</v>
      </c>
      <c r="E196" s="0" t="n">
        <v>132875213.742906</v>
      </c>
      <c r="F196" s="0" t="n">
        <v>22145868.9571509</v>
      </c>
      <c r="G196" s="0" t="n">
        <v>555771.423370901</v>
      </c>
      <c r="H196" s="0" t="n">
        <v>298955.626594501</v>
      </c>
      <c r="I196" s="0" t="n">
        <v>151441.186129681</v>
      </c>
    </row>
    <row r="197" customFormat="false" ht="12.8" hidden="false" customHeight="false" outlineLevel="0" collapsed="false">
      <c r="A197" s="0" t="n">
        <v>139</v>
      </c>
      <c r="B197" s="0" t="n">
        <v>30442720.5499581</v>
      </c>
      <c r="C197" s="0" t="n">
        <v>29497320.562063</v>
      </c>
      <c r="D197" s="0" t="n">
        <v>85401769.5382853</v>
      </c>
      <c r="E197" s="0" t="n">
        <v>133432919.827463</v>
      </c>
      <c r="F197" s="0" t="n">
        <v>0</v>
      </c>
      <c r="G197" s="0" t="n">
        <v>533372.347499731</v>
      </c>
      <c r="H197" s="0" t="n">
        <v>303755.220520753</v>
      </c>
      <c r="I197" s="0" t="n">
        <v>154674.885535149</v>
      </c>
    </row>
    <row r="198" customFormat="false" ht="12.8" hidden="false" customHeight="false" outlineLevel="0" collapsed="false">
      <c r="A198" s="0" t="n">
        <v>140</v>
      </c>
      <c r="B198" s="0" t="n">
        <v>35871720.0599891</v>
      </c>
      <c r="C198" s="0" t="n">
        <v>34909012.086974</v>
      </c>
      <c r="D198" s="0" t="n">
        <v>102197267.521106</v>
      </c>
      <c r="E198" s="0" t="n">
        <v>133871370.029569</v>
      </c>
      <c r="F198" s="0" t="n">
        <v>22311895.0049282</v>
      </c>
      <c r="G198" s="0" t="n">
        <v>539648.878604864</v>
      </c>
      <c r="H198" s="0" t="n">
        <v>308996.893773618</v>
      </c>
      <c r="I198" s="0" t="n">
        <v>162946.000909404</v>
      </c>
    </row>
    <row r="199" customFormat="false" ht="12.8" hidden="false" customHeight="false" outlineLevel="0" collapsed="false">
      <c r="A199" s="0" t="n">
        <v>141</v>
      </c>
      <c r="B199" s="0" t="n">
        <v>30826259.2213539</v>
      </c>
      <c r="C199" s="0" t="n">
        <v>29856154.674174</v>
      </c>
      <c r="D199" s="0" t="n">
        <v>86261384.7695655</v>
      </c>
      <c r="E199" s="0" t="n">
        <v>135395012.40518</v>
      </c>
      <c r="F199" s="0" t="n">
        <v>0</v>
      </c>
      <c r="G199" s="0" t="n">
        <v>557261.073347889</v>
      </c>
      <c r="H199" s="0" t="n">
        <v>302858.053519235</v>
      </c>
      <c r="I199" s="0" t="n">
        <v>157122.029018263</v>
      </c>
    </row>
    <row r="200" customFormat="false" ht="12.8" hidden="false" customHeight="false" outlineLevel="0" collapsed="false">
      <c r="A200" s="0" t="n">
        <v>142</v>
      </c>
      <c r="B200" s="0" t="n">
        <v>36517290.5132792</v>
      </c>
      <c r="C200" s="0" t="n">
        <v>35539126.1675036</v>
      </c>
      <c r="D200" s="0" t="n">
        <v>104003461.665692</v>
      </c>
      <c r="E200" s="0" t="n">
        <v>136371780.871783</v>
      </c>
      <c r="F200" s="0" t="n">
        <v>22728630.1452972</v>
      </c>
      <c r="G200" s="0" t="n">
        <v>557185.057496639</v>
      </c>
      <c r="H200" s="0" t="n">
        <v>309520.679955921</v>
      </c>
      <c r="I200" s="0" t="n">
        <v>159226.58331853</v>
      </c>
    </row>
    <row r="201" customFormat="false" ht="12.8" hidden="false" customHeight="false" outlineLevel="0" collapsed="false">
      <c r="A201" s="0" t="n">
        <v>143</v>
      </c>
      <c r="B201" s="0" t="n">
        <v>31440377.2233118</v>
      </c>
      <c r="C201" s="0" t="n">
        <v>30409911.3202162</v>
      </c>
      <c r="D201" s="0" t="n">
        <v>88200319.289761</v>
      </c>
      <c r="E201" s="0" t="n">
        <v>137321745.097144</v>
      </c>
      <c r="F201" s="0" t="n">
        <v>0</v>
      </c>
      <c r="G201" s="0" t="n">
        <v>608933.625905312</v>
      </c>
      <c r="H201" s="0" t="n">
        <v>310528.712758527</v>
      </c>
      <c r="I201" s="0" t="n">
        <v>158576.520616804</v>
      </c>
    </row>
    <row r="202" customFormat="false" ht="12.8" hidden="false" customHeight="false" outlineLevel="0" collapsed="false">
      <c r="A202" s="0" t="n">
        <v>144</v>
      </c>
      <c r="B202" s="0" t="n">
        <v>37170780.7492858</v>
      </c>
      <c r="C202" s="0" t="n">
        <v>36181337.0538063</v>
      </c>
      <c r="D202" s="0" t="n">
        <v>106179013.697695</v>
      </c>
      <c r="E202" s="0" t="n">
        <v>138325921.378766</v>
      </c>
      <c r="F202" s="0" t="n">
        <v>23054320.2297944</v>
      </c>
      <c r="G202" s="0" t="n">
        <v>570586.33059661</v>
      </c>
      <c r="H202" s="0" t="n">
        <v>308708.689468513</v>
      </c>
      <c r="I202" s="0" t="n">
        <v>157355.250592016</v>
      </c>
    </row>
    <row r="203" customFormat="false" ht="12.8" hidden="false" customHeight="false" outlineLevel="0" collapsed="false">
      <c r="A203" s="0" t="n">
        <v>145</v>
      </c>
      <c r="B203" s="0" t="n">
        <v>31955757.0495858</v>
      </c>
      <c r="C203" s="0" t="n">
        <v>30944951.6960394</v>
      </c>
      <c r="D203" s="0" t="n">
        <v>89573666.6137682</v>
      </c>
      <c r="E203" s="0" t="n">
        <v>139980066.684222</v>
      </c>
      <c r="F203" s="0" t="n">
        <v>0</v>
      </c>
      <c r="G203" s="0" t="n">
        <v>584224.148484418</v>
      </c>
      <c r="H203" s="0" t="n">
        <v>314264.928830324</v>
      </c>
      <c r="I203" s="0" t="n">
        <v>160451.823188018</v>
      </c>
    </row>
    <row r="204" customFormat="false" ht="12.8" hidden="false" customHeight="false" outlineLevel="0" collapsed="false">
      <c r="A204" s="0" t="n">
        <v>146</v>
      </c>
      <c r="B204" s="0" t="n">
        <v>37878375.0732409</v>
      </c>
      <c r="C204" s="0" t="n">
        <v>36926713.2991552</v>
      </c>
      <c r="D204" s="0" t="n">
        <v>108290547.538004</v>
      </c>
      <c r="E204" s="0" t="n">
        <v>141368524.400402</v>
      </c>
      <c r="F204" s="0" t="n">
        <v>23561420.7334004</v>
      </c>
      <c r="G204" s="0" t="n">
        <v>534218.84016142</v>
      </c>
      <c r="H204" s="0" t="n">
        <v>307501.536624227</v>
      </c>
      <c r="I204" s="0" t="n">
        <v>157059.13900006</v>
      </c>
    </row>
    <row r="205" customFormat="false" ht="12.8" hidden="false" customHeight="false" outlineLevel="0" collapsed="false">
      <c r="A205" s="0" t="n">
        <v>147</v>
      </c>
      <c r="B205" s="0" t="n">
        <v>32590003.0810126</v>
      </c>
      <c r="C205" s="0" t="n">
        <v>31616571.5864921</v>
      </c>
      <c r="D205" s="0" t="n">
        <v>91879978.8867743</v>
      </c>
      <c r="E205" s="0" t="n">
        <v>142469523.54216</v>
      </c>
      <c r="F205" s="0" t="n">
        <v>0</v>
      </c>
      <c r="G205" s="0" t="n">
        <v>549711.256836486</v>
      </c>
      <c r="H205" s="0" t="n">
        <v>311795.94955501</v>
      </c>
      <c r="I205" s="0" t="n">
        <v>159891.840184302</v>
      </c>
    </row>
    <row r="206" customFormat="false" ht="12.8" hidden="false" customHeight="false" outlineLevel="0" collapsed="false">
      <c r="A206" s="0" t="n">
        <v>148</v>
      </c>
      <c r="B206" s="0" t="n">
        <v>38626982.2333841</v>
      </c>
      <c r="C206" s="0" t="n">
        <v>37663389.8552008</v>
      </c>
      <c r="D206" s="0" t="n">
        <v>110800729.495976</v>
      </c>
      <c r="E206" s="0" t="n">
        <v>143679311.557091</v>
      </c>
      <c r="F206" s="0" t="n">
        <v>23946551.9261818</v>
      </c>
      <c r="G206" s="0" t="n">
        <v>539982.371549379</v>
      </c>
      <c r="H206" s="0" t="n">
        <v>312469.913567852</v>
      </c>
      <c r="I206" s="0" t="n">
        <v>158771.561523011</v>
      </c>
    </row>
    <row r="207" customFormat="false" ht="12.8" hidden="false" customHeight="false" outlineLevel="0" collapsed="false">
      <c r="A207" s="0" t="n">
        <v>149</v>
      </c>
      <c r="B207" s="0" t="n">
        <v>32991531.5237576</v>
      </c>
      <c r="C207" s="0" t="n">
        <v>31993867.9761925</v>
      </c>
      <c r="D207" s="0" t="n">
        <v>92757332.5531126</v>
      </c>
      <c r="E207" s="0" t="n">
        <v>144535677.334382</v>
      </c>
      <c r="F207" s="0" t="n">
        <v>0</v>
      </c>
      <c r="G207" s="0" t="n">
        <v>569339.585381532</v>
      </c>
      <c r="H207" s="0" t="n">
        <v>315611.438770601</v>
      </c>
      <c r="I207" s="0" t="n">
        <v>161017.890589969</v>
      </c>
    </row>
    <row r="208" customFormat="false" ht="12.8" hidden="false" customHeight="false" outlineLevel="0" collapsed="false">
      <c r="A208" s="0" t="n">
        <v>150</v>
      </c>
      <c r="B208" s="0" t="n">
        <v>39381777.3075052</v>
      </c>
      <c r="C208" s="0" t="n">
        <v>38403360.7735439</v>
      </c>
      <c r="D208" s="0" t="n">
        <v>112797168.815892</v>
      </c>
      <c r="E208" s="0" t="n">
        <v>146774941.8799</v>
      </c>
      <c r="F208" s="0" t="n">
        <v>24462490.3133167</v>
      </c>
      <c r="G208" s="0" t="n">
        <v>563012.906342518</v>
      </c>
      <c r="H208" s="0" t="n">
        <v>305598.15831306</v>
      </c>
      <c r="I208" s="0" t="n">
        <v>156864.956151068</v>
      </c>
    </row>
    <row r="209" customFormat="false" ht="12.8" hidden="false" customHeight="false" outlineLevel="0" collapsed="false">
      <c r="A209" s="0" t="n">
        <v>151</v>
      </c>
      <c r="B209" s="0" t="n">
        <v>33970212.6560848</v>
      </c>
      <c r="C209" s="0" t="n">
        <v>32992493.127516</v>
      </c>
      <c r="D209" s="0" t="n">
        <v>96113056.3420167</v>
      </c>
      <c r="E209" s="0" t="n">
        <v>148301113.458534</v>
      </c>
      <c r="F209" s="0" t="n">
        <v>0</v>
      </c>
      <c r="G209" s="0" t="n">
        <v>559803.769975366</v>
      </c>
      <c r="H209" s="0" t="n">
        <v>308254.564768991</v>
      </c>
      <c r="I209" s="0" t="n">
        <v>156658.848320652</v>
      </c>
    </row>
    <row r="210" customFormat="false" ht="12.8" hidden="false" customHeight="false" outlineLevel="0" collapsed="false">
      <c r="A210" s="0" t="n">
        <v>152</v>
      </c>
      <c r="B210" s="0" t="n">
        <v>40166130.6410059</v>
      </c>
      <c r="C210" s="0" t="n">
        <v>39177816.7424897</v>
      </c>
      <c r="D210" s="0" t="n">
        <v>115493654.476771</v>
      </c>
      <c r="E210" s="0" t="n">
        <v>149111651.28504</v>
      </c>
      <c r="F210" s="0" t="n">
        <v>24851941.88084</v>
      </c>
      <c r="G210" s="0" t="n">
        <v>571931.389811006</v>
      </c>
      <c r="H210" s="0" t="n">
        <v>309146.181778254</v>
      </c>
      <c r="I210" s="0" t="n">
        <v>153194.752752765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2" activeCellId="0" sqref="D22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23" colorId="64" zoomScale="65" zoomScaleNormal="65" zoomScalePageLayoutView="100" workbookViewId="0">
      <pane xSplit="2" ySplit="0" topLeftCell="AS23" activePane="topRight" state="frozen"/>
      <selection pane="topLeft" activeCell="A23" activeCellId="0" sqref="A23"/>
      <selection pane="topRight" activeCell="BF62" activeCellId="0" sqref="BF62"/>
    </sheetView>
  </sheetViews>
  <sheetFormatPr defaultColWidth="9.17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-0.0328743672773596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0.0139861505051352</v>
      </c>
      <c r="BM4" s="51" t="n">
        <f aca="false">SUM(D14:D17)/AVERAGE(AG14:AG17)</f>
        <v>0.0796959313657844</v>
      </c>
      <c r="BN4" s="51" t="n">
        <f aca="false">(SUM(H14:H17)+SUM(J14:J17))/AVERAGE(AG14:AG17)</f>
        <v>0</v>
      </c>
      <c r="BO4" s="52" t="n">
        <f aca="false">AL4-BN4</f>
        <v>-0.0328743672773596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-0.0327708635680786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0.0153261534329077</v>
      </c>
      <c r="BM5" s="51" t="n">
        <f aca="false">SUM(D18:D21)/AVERAGE(AG18:AG21)</f>
        <v>0.0788429090203561</v>
      </c>
      <c r="BN5" s="51" t="n">
        <f aca="false">(SUM(H18:H21)+SUM(J18:J21))/AVERAGE(AG18:AG21)</f>
        <v>3.99679724492795E-005</v>
      </c>
      <c r="BO5" s="52" t="n">
        <f aca="false">AL5-BN5</f>
        <v>-0.0328108315405279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-0.036516966657866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0.0188670911485167</v>
      </c>
      <c r="BM6" s="51" t="n">
        <f aca="false">SUM(D22:D25)/AVERAGE(AG22:AG25)</f>
        <v>0.0808613734149779</v>
      </c>
      <c r="BN6" s="51" t="n">
        <f aca="false">(SUM(H22:H25)+SUM(J22:J25))/AVERAGE(AG22:AG25)</f>
        <v>0.000542822051953923</v>
      </c>
      <c r="BO6" s="52" t="n">
        <f aca="false">AL6-BN6</f>
        <v>-0.03705978870982</v>
      </c>
      <c r="BP6" s="32" t="n">
        <f aca="false">BM6+BN6</f>
        <v>0.0814041954669318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-0.0368249769680938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0.0175882201816179</v>
      </c>
      <c r="BM7" s="51" t="n">
        <f aca="false">SUM(D26:D29)/AVERAGE(AG26:AG29)</f>
        <v>0.077889311174794</v>
      </c>
      <c r="BN7" s="51" t="n">
        <f aca="false">(SUM(H26:H29)+SUM(J26:J29))/AVERAGE(AG26:AG29)</f>
        <v>0.000951174085141824</v>
      </c>
      <c r="BO7" s="52" t="n">
        <f aca="false">AL7-BN7</f>
        <v>-0.0377761510532356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-0.0378869896567784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0.051594231488055</v>
      </c>
      <c r="BL8" s="51" t="n">
        <f aca="false">SUM(P30:P33)/AVERAGE(AG30:AG33)</f>
        <v>0.0166616267118191</v>
      </c>
      <c r="BM8" s="51" t="n">
        <f aca="false">SUM(D30:D33)/AVERAGE(AG30:AG33)</f>
        <v>0.0728195944330143</v>
      </c>
      <c r="BN8" s="51" t="n">
        <f aca="false">(SUM(H30:H33)+SUM(J30:J33))/AVERAGE(AG30:AG33)</f>
        <v>0.000865165033393563</v>
      </c>
      <c r="BO8" s="52" t="n">
        <f aca="false">AL8-BN8</f>
        <v>-0.038752154690172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-0.0518401139659844</v>
      </c>
      <c r="AM9" s="4" t="n">
        <v>18862810.403066</v>
      </c>
      <c r="AN9" s="52" t="n">
        <f aca="false">AM9/AVERAGE(AG34:AG37)</f>
        <v>0.00420318598359397</v>
      </c>
      <c r="AO9" s="52" t="n">
        <f aca="false">AVERAGE(AG34:AG37)/AVERAGE(AG30:AG33)-1</f>
        <v>-0.112455706638967</v>
      </c>
      <c r="AP9" s="55" t="n">
        <f aca="false">((((((AP8*((1+AO9)^(1/12))-AM9/12)*((1+AO9)^(1/12))-AM9/12)*((1+AO9)^(1/12))-AM9/12)*((1+AO9)^(1/12))-AM9/12)*((1+AO9)^(1/12))-AM9/12)*((1+AO9)^(1/12))-AM9/12)*((1+AO9)^(1/12))-AM9/12</f>
        <v>-1028025.33636323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361634684.692337</v>
      </c>
      <c r="AS9" s="53" t="n">
        <f aca="false">AQ9/AG37</f>
        <v>0.0792375611494899</v>
      </c>
      <c r="AT9" s="53" t="n">
        <f aca="false">AR9/AG37</f>
        <v>0.0773794942339381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0.0545095338469163</v>
      </c>
      <c r="BL9" s="51" t="n">
        <f aca="false">SUM(P34:P37)/AVERAGE(AG34:AG37)</f>
        <v>0.0182881112435749</v>
      </c>
      <c r="BM9" s="51" t="n">
        <f aca="false">SUM(D34:D37)/AVERAGE(AG34:AG37)</f>
        <v>0.0880615365693258</v>
      </c>
      <c r="BN9" s="51" t="n">
        <f aca="false">(SUM(H34:H37)+SUM(J34:J37))/AVERAGE(AG34:AG37)</f>
        <v>0.00137044942076087</v>
      </c>
      <c r="BO9" s="52" t="n">
        <f aca="false">AL9-BN9</f>
        <v>-0.0532105633867453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-0.0533032994964029</v>
      </c>
      <c r="AM10" s="4" t="n">
        <v>17835539.214349</v>
      </c>
      <c r="AN10" s="52" t="n">
        <f aca="false">AM10/AVERAGE(AG38:AG41)</f>
        <v>0.00375996207212972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363951032.551815</v>
      </c>
      <c r="AS10" s="53" t="n">
        <f aca="false">AQ10/AG41</f>
        <v>0.0801302534722492</v>
      </c>
      <c r="AT10" s="53" t="n">
        <f aca="false">AR10/AG41</f>
        <v>0.0745056477024611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0.0491492055504712</v>
      </c>
      <c r="BL10" s="51" t="n">
        <f aca="false">SUM(P38:P41)/AVERAGE(AG38:AG41)</f>
        <v>0.0176665547937076</v>
      </c>
      <c r="BM10" s="51" t="n">
        <f aca="false">SUM(D38:D41)/AVERAGE(AG38:AG41)</f>
        <v>0.0847859502531665</v>
      </c>
      <c r="BN10" s="51" t="n">
        <f aca="false">(SUM(H38:H41)+SUM(J38:J41))/AVERAGE(AG38:AG41)</f>
        <v>0.00170160902211986</v>
      </c>
      <c r="BO10" s="52" t="n">
        <f aca="false">AL10-BN10</f>
        <v>-0.0550049085185228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-0.0532923209244948</v>
      </c>
      <c r="AM11" s="4" t="n">
        <v>16827143.6015023</v>
      </c>
      <c r="AN11" s="52" t="n">
        <f aca="false">AM11/AVERAGE(AG42:AG45)</f>
        <v>0.00339137595615084</v>
      </c>
      <c r="AO11" s="52" t="n">
        <f aca="false">AVERAGE(AG42:AG45)/AVERAGE(AG38:AG41)-1</f>
        <v>0.0460000000000003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363513744.890978</v>
      </c>
      <c r="AS11" s="53" t="n">
        <f aca="false">AQ11/AG45</f>
        <v>0.0788452966070437</v>
      </c>
      <c r="AT11" s="53" t="n">
        <f aca="false">AR11/AG45</f>
        <v>0.0700026797820455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0.0470129301908198</v>
      </c>
      <c r="BL11" s="51" t="n">
        <f aca="false">SUM(P42:P45)/AVERAGE(AG42:AG45)</f>
        <v>0.0171780820201519</v>
      </c>
      <c r="BM11" s="51" t="n">
        <f aca="false">SUM(D42:D45)/AVERAGE(AG42:AG45)</f>
        <v>0.0831271690951627</v>
      </c>
      <c r="BN11" s="51" t="n">
        <f aca="false">(SUM(H42:H45)+SUM(J42:J45))/AVERAGE(AG42:AG45)</f>
        <v>0.00200033184720412</v>
      </c>
      <c r="BO11" s="52" t="n">
        <f aca="false">AL11-BN11</f>
        <v>-0.0552926527716989</v>
      </c>
      <c r="BP11" s="32" t="n">
        <f aca="false">BM11+BN11</f>
        <v>0.0851275009423668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-0.0510102196719136</v>
      </c>
      <c r="AM12" s="4" t="n">
        <v>15842663.6881786</v>
      </c>
      <c r="AN12" s="52" t="n">
        <f aca="false">AM12/AVERAGE(AG46:AG49)</f>
        <v>0.00308498736068267</v>
      </c>
      <c r="AO12" s="52" t="n">
        <f aca="false">AVERAGE(AG46:AG49)/AVERAGE(AG42:AG45)-1</f>
        <v>0.0349999999999999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360141498.086836</v>
      </c>
      <c r="AS12" s="53" t="n">
        <f aca="false">AQ12/AG49</f>
        <v>0.0799010125310415</v>
      </c>
      <c r="AT12" s="53" t="n">
        <f aca="false">AR12/AG49</f>
        <v>0.0679052163892842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0.0472663749267764</v>
      </c>
      <c r="BL12" s="51" t="n">
        <f aca="false">SUM(P46:P49)/AVERAGE(AG46:AG49)</f>
        <v>0.0166313260330207</v>
      </c>
      <c r="BM12" s="51" t="n">
        <f aca="false">SUM(D46:D49)/AVERAGE(AG46:AG49)</f>
        <v>0.0816452685656693</v>
      </c>
      <c r="BN12" s="51" t="n">
        <f aca="false">(SUM(H46:H49)+SUM(J46:J49))/AVERAGE(AG46:AG49)</f>
        <v>0.00228021975671935</v>
      </c>
      <c r="BO12" s="52" t="n">
        <f aca="false">AL12-BN12</f>
        <v>-0.0532904394286329</v>
      </c>
      <c r="BP12" s="32" t="n">
        <f aca="false">BM12+BN12</f>
        <v>0.0839254883223887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-0.0500554448820941</v>
      </c>
      <c r="AM13" s="13" t="n">
        <v>14900507.1403892</v>
      </c>
      <c r="AN13" s="59" t="n">
        <f aca="false">AM13/AVERAGE(AG50:AG53)</f>
        <v>0.00281701403840957</v>
      </c>
      <c r="AO13" s="59" t="n">
        <f aca="false">'GDP evolution by scenario'!G49</f>
        <v>0.03</v>
      </c>
      <c r="AP13" s="59"/>
      <c r="AQ13" s="13" t="n">
        <f aca="false">AQ12*(1+AO13)</f>
        <v>436475164.031862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355841447.35615</v>
      </c>
      <c r="AS13" s="60" t="n">
        <f aca="false">AQ13/AG53</f>
        <v>0.0799010125310415</v>
      </c>
      <c r="AT13" s="60" t="n">
        <f aca="false">AR13/AG53</f>
        <v>0.0651402285564918</v>
      </c>
      <c r="AW13" s="0"/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0.0475698814123794</v>
      </c>
      <c r="BL13" s="32" t="n">
        <f aca="false">SUM(P50:P53)/AVERAGE(AG50:AG53)</f>
        <v>0.0162127053196822</v>
      </c>
      <c r="BM13" s="32" t="n">
        <f aca="false">SUM(D50:D53)/AVERAGE(AG50:AG53)</f>
        <v>0.0814126209747913</v>
      </c>
      <c r="BN13" s="32" t="n">
        <f aca="false">(SUM(H50:H53)+SUM(J50:J53))/AVERAGE(AG50:AG53)</f>
        <v>0.002621761262037</v>
      </c>
      <c r="BO13" s="59" t="n">
        <f aca="false">AL13-BN13</f>
        <v>-0.052677206144131</v>
      </c>
      <c r="BP13" s="32" t="n">
        <f aca="false">BM13+BN13</f>
        <v>0.0840343822368283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-0.0481013413812907</v>
      </c>
      <c r="AM14" s="6" t="n">
        <v>13946867.9480024</v>
      </c>
      <c r="AN14" s="63" t="n">
        <f aca="false">AM14/AVERAGE(AG54:AG57)</f>
        <v>0.00257241352838103</v>
      </c>
      <c r="AO14" s="63" t="n">
        <f aca="false">'GDP evolution by scenario'!G53</f>
        <v>0.0249999999999999</v>
      </c>
      <c r="AP14" s="63"/>
      <c r="AQ14" s="6" t="n">
        <f aca="false">AQ13*(1+AO14)</f>
        <v>447387043.132658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350631520.208372</v>
      </c>
      <c r="AS14" s="64" t="n">
        <f aca="false">AQ14/AG57</f>
        <v>0.0815384794041988</v>
      </c>
      <c r="AT14" s="64" t="n">
        <f aca="false">AR14/AG57</f>
        <v>0.0639043115526612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0.0489238759483848</v>
      </c>
      <c r="BL14" s="61" t="n">
        <f aca="false">SUM(P54:P57)/AVERAGE(AG54:AG57)</f>
        <v>0.0158324959195462</v>
      </c>
      <c r="BM14" s="61" t="n">
        <f aca="false">SUM(D54:D57)/AVERAGE(AG54:AG57)</f>
        <v>0.0811927214101292</v>
      </c>
      <c r="BN14" s="61" t="n">
        <f aca="false">(SUM(H54:H57)+SUM(J54:J57))/AVERAGE(AG54:AG57)</f>
        <v>0.00348977949432239</v>
      </c>
      <c r="BO14" s="63" t="n">
        <f aca="false">AL14-BN14</f>
        <v>-0.051591120875613</v>
      </c>
      <c r="BP14" s="32" t="n">
        <f aca="false">BM14+BN14</f>
        <v>0.0846825009044516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22054908.218739</v>
      </c>
      <c r="S15" s="67"/>
      <c r="T15" s="9" t="n">
        <f aca="false">'Central SIPA income'!J10</f>
        <v>84328853.1107371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-0.00770046800126027</v>
      </c>
      <c r="AK15" s="68" t="n">
        <f aca="false">AK14+1</f>
        <v>2026</v>
      </c>
      <c r="AL15" s="69" t="n">
        <f aca="false">SUM(AB58:AB61)/AVERAGE(AG58:AG61)</f>
        <v>-0.0409747907218573</v>
      </c>
      <c r="AM15" s="9" t="n">
        <v>13032040.9288315</v>
      </c>
      <c r="AN15" s="69" t="n">
        <f aca="false">AM15/AVERAGE(AG58:AG61)</f>
        <v>0.00205447563343303</v>
      </c>
      <c r="AO15" s="69" t="n">
        <f aca="false">'GDP evolution by scenario'!G57</f>
        <v>0.169972183654805</v>
      </c>
      <c r="AP15" s="69"/>
      <c r="AQ15" s="9" t="n">
        <f aca="false">AQ14*(1+AO15)</f>
        <v>523430395.792783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396210601.254969</v>
      </c>
      <c r="AS15" s="70" t="n">
        <f aca="false">AQ15/AG61</f>
        <v>0.0814967650136243</v>
      </c>
      <c r="AT15" s="70" t="n">
        <f aca="false">AR15/AG61</f>
        <v>0.061688970541111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0.047736645317831</v>
      </c>
      <c r="BL15" s="40" t="n">
        <f aca="false">SUM(P58:P61)/AVERAGE(AG58:AG61)</f>
        <v>0.0139925501231685</v>
      </c>
      <c r="BM15" s="40" t="n">
        <f aca="false">SUM(D58:D61)/AVERAGE(AG58:AG61)</f>
        <v>0.0747188859165199</v>
      </c>
      <c r="BN15" s="40" t="n">
        <f aca="false">(SUM(H58:H61)+SUM(J58:J61))/AVERAGE(AG58:AG61)</f>
        <v>0.00419884863056896</v>
      </c>
      <c r="BO15" s="69" t="n">
        <f aca="false">AL15-BN15</f>
        <v>-0.0451736393524263</v>
      </c>
      <c r="BP15" s="32" t="n">
        <f aca="false">BM15+BN15</f>
        <v>0.0789177345470888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67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777485.531692129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20136935.0845649</v>
      </c>
      <c r="S16" s="67"/>
      <c r="T16" s="9" t="n">
        <f aca="false">'Central SIPA income'!J11</f>
        <v>76995316.5982305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-0.0398055070927001</v>
      </c>
      <c r="AM16" s="9" t="n">
        <v>12139889.4651339</v>
      </c>
      <c r="AN16" s="69" t="n">
        <f aca="false">AM16/AVERAGE(AG62:AG65)</f>
        <v>0.00186625574018814</v>
      </c>
      <c r="AO16" s="69" t="n">
        <f aca="false">'GDP evolution by scenario'!G61</f>
        <v>0.025491666442971</v>
      </c>
      <c r="AP16" s="69"/>
      <c r="AQ16" s="9" t="n">
        <f aca="false">AQ15*(1+AO16)</f>
        <v>536773508.848444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394029586.335013</v>
      </c>
      <c r="AS16" s="70" t="n">
        <f aca="false">AQ16/AG65</f>
        <v>0.0817176880545707</v>
      </c>
      <c r="AT16" s="70" t="n">
        <f aca="false">AR16/AG65</f>
        <v>0.05998654234907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0.0481000002868894</v>
      </c>
      <c r="BL16" s="40" t="n">
        <f aca="false">SUM(P62:P65)/AVERAGE(AG62:AG65)</f>
        <v>0.0137411873042005</v>
      </c>
      <c r="BM16" s="40" t="n">
        <f aca="false">SUM(D62:D65)/AVERAGE(AG62:AG65)</f>
        <v>0.0741643200753889</v>
      </c>
      <c r="BN16" s="40" t="n">
        <f aca="false">(SUM(H62:H65)+SUM(J62:J65))/AVERAGE(AG62:AG65)</f>
        <v>0.00498114222983024</v>
      </c>
      <c r="BO16" s="69" t="n">
        <f aca="false">AL16-BN16</f>
        <v>-0.0447866493225303</v>
      </c>
      <c r="BP16" s="32" t="n">
        <f aca="false">BM16+BN16</f>
        <v>0.0791454623052192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67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842483.122443434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23620050.0418994</v>
      </c>
      <c r="S17" s="67"/>
      <c r="T17" s="9" t="n">
        <f aca="false">'Central SIPA income'!J12</f>
        <v>90313308.5250934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-418869.892108277</v>
      </c>
      <c r="AA17" s="9"/>
      <c r="AB17" s="9" t="n">
        <f aca="false">T17-P17-D17</f>
        <v>-41885953.9342517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-0.00798011488270097</v>
      </c>
      <c r="AK17" s="68" t="n">
        <f aca="false">AK16+1</f>
        <v>2028</v>
      </c>
      <c r="AL17" s="69" t="n">
        <f aca="false">SUM(AB66:AB69)/AVERAGE(AG66:AG69)</f>
        <v>-0.0378076884247005</v>
      </c>
      <c r="AM17" s="9" t="n">
        <v>11273018.6820578</v>
      </c>
      <c r="AN17" s="69" t="n">
        <f aca="false">AM17/AVERAGE(AG66:AG69)</f>
        <v>0.00168581388849242</v>
      </c>
      <c r="AO17" s="69" t="n">
        <f aca="false">'GDP evolution by scenario'!G65</f>
        <v>0.0279855816613159</v>
      </c>
      <c r="AP17" s="69"/>
      <c r="AQ17" s="9" t="n">
        <f aca="false">AQ16*(1+AO17)</f>
        <v>551795427.713954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393639839.498765</v>
      </c>
      <c r="AS17" s="70" t="n">
        <f aca="false">AQ17/AG69</f>
        <v>0.0816474906505846</v>
      </c>
      <c r="AT17" s="70" t="n">
        <f aca="false">AR17/AG69</f>
        <v>0.0582456894366185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0.0480417933734817</v>
      </c>
      <c r="BL17" s="40" t="n">
        <f aca="false">SUM(P66:P69)/AVERAGE(AG66:AG69)</f>
        <v>0.01306552605829</v>
      </c>
      <c r="BM17" s="40" t="n">
        <f aca="false">SUM(D66:D69)/AVERAGE(AG66:AG69)</f>
        <v>0.0727839557398922</v>
      </c>
      <c r="BN17" s="40" t="n">
        <f aca="false">(SUM(H66:H69)+SUM(J66:J69))/AVERAGE(AG66:AG69)</f>
        <v>0.00573557265776258</v>
      </c>
      <c r="BO17" s="69" t="n">
        <f aca="false">AL17-BN17</f>
        <v>-0.043543261082463</v>
      </c>
      <c r="BP17" s="32" t="n">
        <f aca="false">BM17+BN17</f>
        <v>0.0785195283976548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-2220008.70486468</v>
      </c>
      <c r="AA18" s="6"/>
      <c r="AB18" s="6" t="n">
        <f aca="false">T18-P18-D18</f>
        <v>-44387286.1098835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-0.00852761334802155</v>
      </c>
      <c r="AK18" s="62" t="n">
        <f aca="false">AK17+1</f>
        <v>2029</v>
      </c>
      <c r="AL18" s="63" t="n">
        <f aca="false">SUM(AB70:AB73)/AVERAGE(AG70:AG73)</f>
        <v>-0.034603160062411</v>
      </c>
      <c r="AM18" s="6" t="n">
        <v>10452476.7322336</v>
      </c>
      <c r="AN18" s="63" t="n">
        <f aca="false">AM18/AVERAGE(AG70:AG73)</f>
        <v>0.00150669968709495</v>
      </c>
      <c r="AO18" s="63" t="n">
        <f aca="false">'GDP evolution by scenario'!G69</f>
        <v>0.0374374278657663</v>
      </c>
      <c r="AP18" s="63"/>
      <c r="AQ18" s="6" t="n">
        <f aca="false">AQ17*(1+AO18)</f>
        <v>572453229.235655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397746063.852505</v>
      </c>
      <c r="AS18" s="64" t="n">
        <f aca="false">AQ18/AG73</f>
        <v>0.081757224352469</v>
      </c>
      <c r="AT18" s="64" t="n">
        <f aca="false">AR18/AG73</f>
        <v>0.0568057135796402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0.0484864662103255</v>
      </c>
      <c r="BL18" s="61" t="n">
        <f aca="false">SUM(P70:P73)/AVERAGE(AG70:AG73)</f>
        <v>0.0124382338531823</v>
      </c>
      <c r="BM18" s="61" t="n">
        <f aca="false">SUM(D70:D73)/AVERAGE(AG70:AG73)</f>
        <v>0.0706513924195542</v>
      </c>
      <c r="BN18" s="61" t="n">
        <f aca="false">(SUM(H70:H73)+SUM(J70:J73))/AVERAGE(AG70:AG73)</f>
        <v>0.00644984019156286</v>
      </c>
      <c r="BO18" s="63" t="n">
        <f aca="false">AL18-BN18</f>
        <v>-0.0410530002539739</v>
      </c>
      <c r="BP18" s="32" t="n">
        <f aca="false">BM18+BN18</f>
        <v>0.0771012326111171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67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762331.112871733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21943117.5095875</v>
      </c>
      <c r="S19" s="67"/>
      <c r="T19" s="9" t="n">
        <f aca="false">'Central SIPA income'!J14</f>
        <v>83901411.6452056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-126028.030007448</v>
      </c>
      <c r="AA19" s="9"/>
      <c r="AB19" s="9" t="n">
        <f aca="false">T19-P19-D19</f>
        <v>-37412090.2208413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-0.00731533324133936</v>
      </c>
      <c r="AK19" s="68" t="n">
        <f aca="false">AK18+1</f>
        <v>2030</v>
      </c>
      <c r="AL19" s="69" t="n">
        <f aca="false">SUM(AB74:AB77)/AVERAGE(AG74:AG77)</f>
        <v>-0.033323916321871</v>
      </c>
      <c r="AM19" s="9" t="n">
        <v>9649081.86791266</v>
      </c>
      <c r="AN19" s="69" t="n">
        <f aca="false">AM19/AVERAGE(AG74:AG77)</f>
        <v>0.00136643245120855</v>
      </c>
      <c r="AO19" s="69" t="n">
        <f aca="false">'GDP evolution by scenario'!G73</f>
        <v>0.0179004640476002</v>
      </c>
      <c r="AP19" s="69"/>
      <c r="AQ19" s="9" t="n">
        <f aca="false">AQ18*(1+AO19)</f>
        <v>582700407.68452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395137909.970818</v>
      </c>
      <c r="AS19" s="70" t="n">
        <f aca="false">AQ19/AG77</f>
        <v>0.0816881181755048</v>
      </c>
      <c r="AT19" s="70" t="n">
        <f aca="false">AR19/AG77</f>
        <v>0.0553939414828655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0.0487416090981955</v>
      </c>
      <c r="BL19" s="40" t="n">
        <f aca="false">SUM(P74:P77)/AVERAGE(AG74:AG77)</f>
        <v>0.0122219468423706</v>
      </c>
      <c r="BM19" s="40" t="n">
        <f aca="false">SUM(D74:D77)/AVERAGE(AG74:AG77)</f>
        <v>0.069843578577696</v>
      </c>
      <c r="BN19" s="40" t="n">
        <f aca="false">(SUM(H74:H77)+SUM(J74:J77))/AVERAGE(AG74:AG77)</f>
        <v>0.00719195635643465</v>
      </c>
      <c r="BO19" s="69" t="n">
        <f aca="false">AL19-BN19</f>
        <v>-0.0405158726783056</v>
      </c>
      <c r="BP19" s="32" t="n">
        <f aca="false">BM19+BN19</f>
        <v>0.0770355349341306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730280.338931322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19131719.0897983</v>
      </c>
      <c r="S20" s="67"/>
      <c r="T20" s="9" t="n">
        <f aca="false">'Central SIPA income'!J15</f>
        <v>73151786.1184611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-1706208.07182957</v>
      </c>
      <c r="AA20" s="9"/>
      <c r="AB20" s="9" t="n">
        <f aca="false">T20-P20-D20</f>
        <v>-41510813.8518653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-0.00808767416602832</v>
      </c>
      <c r="AK20" s="68" t="n">
        <f aca="false">AK19+1</f>
        <v>2031</v>
      </c>
      <c r="AL20" s="69" t="n">
        <f aca="false">SUM(AB78:AB81)/AVERAGE(AG78:AG81)</f>
        <v>-0.0313591671073857</v>
      </c>
      <c r="AM20" s="9" t="n">
        <v>8873587.4679367</v>
      </c>
      <c r="AN20" s="69" t="n">
        <f aca="false">AM20/AVERAGE(AG78:AG81)</f>
        <v>0.0012230412519184</v>
      </c>
      <c r="AO20" s="69" t="n">
        <f aca="false">'GDP evolution by scenario'!G77</f>
        <v>0.0274490743656546</v>
      </c>
      <c r="AP20" s="69"/>
      <c r="AQ20" s="9" t="n">
        <f aca="false">AQ19*(1+AO20)</f>
        <v>598694994.50795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396999401.139045</v>
      </c>
      <c r="AS20" s="70" t="n">
        <f aca="false">AQ20/AG81</f>
        <v>0.0814584890265572</v>
      </c>
      <c r="AT20" s="70" t="n">
        <f aca="false">AR20/AG81</f>
        <v>0.0540157703971004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0.0492030583413005</v>
      </c>
      <c r="BL20" s="40" t="n">
        <f aca="false">SUM(P78:P81)/AVERAGE(AG78:AG81)</f>
        <v>0.0116337045057186</v>
      </c>
      <c r="BM20" s="40" t="n">
        <f aca="false">SUM(D78:D81)/AVERAGE(AG78:AG81)</f>
        <v>0.0689285209429676</v>
      </c>
      <c r="BN20" s="40" t="n">
        <f aca="false">(SUM(H78:H81)+SUM(J78:J81))/AVERAGE(AG78:AG81)</f>
        <v>0.00752011786508954</v>
      </c>
      <c r="BO20" s="69" t="n">
        <f aca="false">AL20-BN20</f>
        <v>-0.0388792849724752</v>
      </c>
      <c r="BP20" s="32" t="n">
        <f aca="false">BM20+BN20</f>
        <v>0.0764486388080571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800602.401472308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22467624.3804735</v>
      </c>
      <c r="S21" s="67"/>
      <c r="T21" s="9" t="n">
        <f aca="false">'Central SIPA income'!J16</f>
        <v>85906909.1259406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-1509778.11906401</v>
      </c>
      <c r="AA21" s="9"/>
      <c r="AB21" s="9" t="n">
        <f aca="false">T21-P21-D21</f>
        <v>-45619151.0668691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-0.00882804225793628</v>
      </c>
      <c r="AK21" s="68" t="n">
        <f aca="false">AK20+1</f>
        <v>2032</v>
      </c>
      <c r="AL21" s="69" t="n">
        <f aca="false">SUM(AB82:AB85)/AVERAGE(AG82:AG85)</f>
        <v>-0.0300493228951087</v>
      </c>
      <c r="AM21" s="9" t="n">
        <v>8126011.66426731</v>
      </c>
      <c r="AN21" s="69" t="n">
        <f aca="false">AM21/AVERAGE(AG82:AG85)</f>
        <v>0.00109513173205806</v>
      </c>
      <c r="AO21" s="69" t="n">
        <f aca="false">'GDP evolution by scenario'!G81</f>
        <v>0.022711052345141</v>
      </c>
      <c r="AP21" s="69"/>
      <c r="AQ21" s="9" t="n">
        <f aca="false">AQ20*(1+AO21)</f>
        <v>612291987.866993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397805421.080839</v>
      </c>
      <c r="AS21" s="70" t="n">
        <f aca="false">AQ21/AG85</f>
        <v>0.0820232923441586</v>
      </c>
      <c r="AT21" s="70" t="n">
        <f aca="false">AR21/AG85</f>
        <v>0.0532904414821328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0.049363465574086</v>
      </c>
      <c r="BL21" s="40" t="n">
        <f aca="false">SUM(P82:P85)/AVERAGE(AG82:AG85)</f>
        <v>0.0113202494965707</v>
      </c>
      <c r="BM21" s="40" t="n">
        <f aca="false">SUM(D82:D85)/AVERAGE(AG82:AG85)</f>
        <v>0.068092538972624</v>
      </c>
      <c r="BN21" s="40" t="n">
        <f aca="false">(SUM(H82:H85)+SUM(J82:J85))/AVERAGE(AG82:AG85)</f>
        <v>0.00826753976012311</v>
      </c>
      <c r="BO21" s="69" t="n">
        <f aca="false">AL21-BN21</f>
        <v>-0.0383168626552318</v>
      </c>
      <c r="BP21" s="32" t="n">
        <f aca="false">BM21+BN21</f>
        <v>0.0763600787327472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-4054961.34906488</v>
      </c>
      <c r="AA22" s="6"/>
      <c r="AB22" s="6" t="n">
        <f aca="false">T22-P22-D22</f>
        <v>-54251378.3543812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-0.0103901884351531</v>
      </c>
      <c r="AK22" s="62" t="n">
        <f aca="false">AK21+1</f>
        <v>2033</v>
      </c>
      <c r="AL22" s="63" t="n">
        <f aca="false">SUM(AB86:AB89)/AVERAGE(AG86:AG89)</f>
        <v>-0.0284354311107792</v>
      </c>
      <c r="AM22" s="6" t="n">
        <v>7406781.38079157</v>
      </c>
      <c r="AN22" s="63" t="n">
        <f aca="false">AM22/AVERAGE(AG86:AG89)</f>
        <v>0.000975642023472473</v>
      </c>
      <c r="AO22" s="63" t="n">
        <f aca="false">'GDP evolution by scenario'!G85</f>
        <v>0.0231232398232664</v>
      </c>
      <c r="AP22" s="63"/>
      <c r="AQ22" s="6" t="n">
        <f aca="false">AQ21*(1+AO22)</f>
        <v>626450162.344306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399519015.660578</v>
      </c>
      <c r="AS22" s="64" t="n">
        <f aca="false">AQ22/AG89</f>
        <v>0.0817483177871771</v>
      </c>
      <c r="AT22" s="64" t="n">
        <f aca="false">AR22/AG89</f>
        <v>0.0521350450800757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0.0498008758562771</v>
      </c>
      <c r="BL22" s="61" t="n">
        <f aca="false">SUM(P86:P89)/AVERAGE(AG86:AG89)</f>
        <v>0.011092215178552</v>
      </c>
      <c r="BM22" s="61" t="n">
        <f aca="false">SUM(D86:D89)/AVERAGE(AG86:AG89)</f>
        <v>0.0671440917885043</v>
      </c>
      <c r="BN22" s="61" t="n">
        <f aca="false">(SUM(H86:H89)+SUM(J86:J89))/AVERAGE(AG86:AG89)</f>
        <v>0.00908159774663954</v>
      </c>
      <c r="BO22" s="63" t="n">
        <f aca="false">AL22-BN22</f>
        <v>-0.0375170288574188</v>
      </c>
      <c r="BP22" s="32" t="n">
        <f aca="false">BM22+BN22</f>
        <v>0.0762256895351438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67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818579.510877647</v>
      </c>
      <c r="O23" s="9"/>
      <c r="P23" s="9" t="n">
        <f aca="false">'Central pensions'!X23</f>
        <v>24945174.1398559</v>
      </c>
      <c r="Q23" s="67"/>
      <c r="R23" s="67" t="n">
        <f aca="false">'Central SIPA income'!G18</f>
        <v>23254020.5835422</v>
      </c>
      <c r="S23" s="67"/>
      <c r="T23" s="9" t="n">
        <f aca="false">'Central SIPA income'!J18</f>
        <v>88913763.1666696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-1160344.54948955</v>
      </c>
      <c r="AA23" s="9"/>
      <c r="AB23" s="9" t="n">
        <f aca="false">T23-P23-D23</f>
        <v>-44895755.7277236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-0.00853638388568611</v>
      </c>
      <c r="AK23" s="68" t="n">
        <f aca="false">AK22+1</f>
        <v>2034</v>
      </c>
      <c r="AL23" s="69" t="n">
        <f aca="false">SUM(AB90:AB93)/AVERAGE(AG90:AG93)</f>
        <v>-0.0272581160227165</v>
      </c>
      <c r="AM23" s="9" t="n">
        <v>6738583.40306814</v>
      </c>
      <c r="AN23" s="69" t="n">
        <f aca="false">AM23/AVERAGE(AG90:AG93)</f>
        <v>0.00087073879852893</v>
      </c>
      <c r="AO23" s="69" t="n">
        <f aca="false">'GDP evolution by scenario'!G89</f>
        <v>0.0193930862993676</v>
      </c>
      <c r="AP23" s="69"/>
      <c r="AQ23" s="9" t="n">
        <f aca="false">AQ22*(1+AO23)</f>
        <v>638598964.404902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400468650.840319</v>
      </c>
      <c r="AS23" s="70" t="n">
        <f aca="false">AQ23/AG93</f>
        <v>0.0816916183666681</v>
      </c>
      <c r="AT23" s="70" t="n">
        <f aca="false">AR23/AG93</f>
        <v>0.0512292283823983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0.0498549105938292</v>
      </c>
      <c r="BL23" s="40" t="n">
        <f aca="false">SUM(P90:P93)/AVERAGE(AG90:AG93)</f>
        <v>0.0107644101826115</v>
      </c>
      <c r="BM23" s="40" t="n">
        <f aca="false">SUM(D90:D93)/AVERAGE(AG90:AG93)</f>
        <v>0.0663486164339342</v>
      </c>
      <c r="BN23" s="40" t="n">
        <f aca="false">(SUM(H90:H93)+SUM(J90:J93))/AVERAGE(AG90:AG93)</f>
        <v>0.00971342973603811</v>
      </c>
      <c r="BO23" s="69" t="n">
        <f aca="false">AL23-BN23</f>
        <v>-0.0369715457587546</v>
      </c>
      <c r="BP23" s="32" t="n">
        <f aca="false">BM23+BN23</f>
        <v>0.0760620461699723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67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785544.065131638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20589537.4390246</v>
      </c>
      <c r="S24" s="67"/>
      <c r="T24" s="9" t="n">
        <f aca="false">'Central SIPA income'!J19</f>
        <v>78725880.9283224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-0.00911690757792582</v>
      </c>
      <c r="AK24" s="68" t="n">
        <f aca="false">AK23+1</f>
        <v>2035</v>
      </c>
      <c r="AL24" s="69" t="n">
        <f aca="false">SUM(AB94:AB97)/AVERAGE(AG94:AG97)</f>
        <v>-0.0251684028718961</v>
      </c>
      <c r="AM24" s="9" t="n">
        <v>6098422.29766839</v>
      </c>
      <c r="AN24" s="69" t="n">
        <f aca="false">AM24/AVERAGE(AG94:AG97)</f>
        <v>0.000769661802828707</v>
      </c>
      <c r="AO24" s="69" t="n">
        <f aca="false">'GDP evolution by scenario'!G93</f>
        <v>0.0238512132433384</v>
      </c>
      <c r="AP24" s="69"/>
      <c r="AQ24" s="9" t="n">
        <f aca="false">AQ23*(1+AO24)</f>
        <v>653830324.481899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403855508.686624</v>
      </c>
      <c r="AS24" s="70" t="n">
        <f aca="false">AQ24/AG97</f>
        <v>0.0817529742565078</v>
      </c>
      <c r="AT24" s="70" t="n">
        <f aca="false">AR24/AG97</f>
        <v>0.0504968762823427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0.0502684755993886</v>
      </c>
      <c r="BL24" s="40" t="n">
        <f aca="false">SUM(P94:P97)/AVERAGE(AG94:AG97)</f>
        <v>0.0103350276436134</v>
      </c>
      <c r="BM24" s="40" t="n">
        <f aca="false">SUM(D94:D97)/AVERAGE(AG94:AG97)</f>
        <v>0.0651018508276714</v>
      </c>
      <c r="BN24" s="40" t="n">
        <f aca="false">(SUM(H94:H97)+SUM(J94:J97))/AVERAGE(AG94:AG97)</f>
        <v>0.0102354462270503</v>
      </c>
      <c r="BO24" s="69" t="n">
        <f aca="false">AL24-BN24</f>
        <v>-0.0354038490989464</v>
      </c>
      <c r="BP24" s="32" t="n">
        <f aca="false">BM24+BN24</f>
        <v>0.0753372970547217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67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856510.300309796</v>
      </c>
      <c r="O25" s="9"/>
      <c r="P25" s="9" t="n">
        <f aca="false">'Central pensions'!X25</f>
        <v>25533186.7687567</v>
      </c>
      <c r="Q25" s="67"/>
      <c r="R25" s="67" t="n">
        <f aca="false">'Central SIPA income'!G20</f>
        <v>24347324.2300166</v>
      </c>
      <c r="S25" s="67"/>
      <c r="T25" s="9" t="n">
        <f aca="false">'Central SIPA income'!J20</f>
        <v>93094104.4174501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-985061.157622613</v>
      </c>
      <c r="AA25" s="9"/>
      <c r="AB25" s="9" t="n">
        <f aca="false">T25-P25-D25</f>
        <v>-45813078.3912746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-0.00849850227295792</v>
      </c>
      <c r="AK25" s="68" t="n">
        <f aca="false">AK24+1</f>
        <v>2036</v>
      </c>
      <c r="AL25" s="69" t="n">
        <f aca="false">SUM(AB98:AB101)/AVERAGE(AG98:AG101)</f>
        <v>-0.0232596015495825</v>
      </c>
      <c r="AM25" s="9" t="n">
        <v>5493111.4769607</v>
      </c>
      <c r="AN25" s="69" t="n">
        <f aca="false">AM25/AVERAGE(AG98:AG101)</f>
        <v>0.000676826715981532</v>
      </c>
      <c r="AO25" s="69" t="n">
        <f aca="false">'GDP evolution by scenario'!G97</f>
        <v>0.0242910044720945</v>
      </c>
      <c r="AP25" s="69"/>
      <c r="AQ25" s="9" t="n">
        <f aca="false">AQ24*(1+AO25)</f>
        <v>669712519.81788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408111561.313993</v>
      </c>
      <c r="AS25" s="70" t="n">
        <f aca="false">AQ25/AG101</f>
        <v>0.081760261821427</v>
      </c>
      <c r="AT25" s="70" t="n">
        <f aca="false">AR25/AG101</f>
        <v>0.0498233303365111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0.0506059105580271</v>
      </c>
      <c r="BL25" s="40" t="n">
        <f aca="false">SUM(P98:P101)/AVERAGE(AG98:AG101)</f>
        <v>0.00993543176687346</v>
      </c>
      <c r="BM25" s="40" t="n">
        <f aca="false">SUM(D98:D101)/AVERAGE(AG98:AG101)</f>
        <v>0.0639300803407361</v>
      </c>
      <c r="BN25" s="40" t="n">
        <f aca="false">(SUM(H98:H101)+SUM(J98:J101))/AVERAGE(AG98:AG101)</f>
        <v>0.0107250492646577</v>
      </c>
      <c r="BO25" s="69" t="n">
        <f aca="false">AL25-BN25</f>
        <v>-0.0339846508142401</v>
      </c>
      <c r="BP25" s="32" t="n">
        <f aca="false">BM25+BN25</f>
        <v>0.0746551296053937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19338422.1606107</v>
      </c>
      <c r="S26" s="8"/>
      <c r="T26" s="6" t="n">
        <f aca="false">'Central SIPA income'!J21</f>
        <v>73942133.2250191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-4773126.53882663</v>
      </c>
      <c r="AA26" s="6"/>
      <c r="AB26" s="6" t="n">
        <f aca="false">T26-P26-D26</f>
        <v>-58090641.2545091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-0.0107886352271635</v>
      </c>
      <c r="AK26" s="62" t="n">
        <f aca="false">AK25+1</f>
        <v>2037</v>
      </c>
      <c r="AL26" s="63" t="n">
        <f aca="false">SUM(AB102:AB105)/AVERAGE(AG102:AG105)</f>
        <v>-0.0220214848858489</v>
      </c>
      <c r="AM26" s="6" t="n">
        <v>4920541.96276278</v>
      </c>
      <c r="AN26" s="63" t="n">
        <f aca="false">AM26/AVERAGE(AG102:AG105)</f>
        <v>0.000594498538412781</v>
      </c>
      <c r="AO26" s="63" t="n">
        <f aca="false">'GDP evolution by scenario'!G101</f>
        <v>0.0198146089210582</v>
      </c>
      <c r="AP26" s="63"/>
      <c r="AQ26" s="6" t="n">
        <f aca="false">AQ25*(1+AO26)</f>
        <v>682982611.487607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411233061.778865</v>
      </c>
      <c r="AS26" s="64" t="n">
        <f aca="false">AQ26/AG105</f>
        <v>0.0819597348189752</v>
      </c>
      <c r="AT26" s="64" t="n">
        <f aca="false">AR26/AG105</f>
        <v>0.0493490641273853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0.0136326077053627</v>
      </c>
      <c r="BJ26" s="5" t="n">
        <f aca="false">BJ25+1</f>
        <v>2037</v>
      </c>
      <c r="BK26" s="61" t="n">
        <f aca="false">SUM(T102:T105)/AVERAGE(AG102:AG105)</f>
        <v>0.0508583821489948</v>
      </c>
      <c r="BL26" s="61" t="n">
        <f aca="false">SUM(P102:P105)/AVERAGE(AG102:AG105)</f>
        <v>0.0097824108816711</v>
      </c>
      <c r="BM26" s="61" t="n">
        <f aca="false">SUM(D102:D105)/AVERAGE(AG102:AG105)</f>
        <v>0.0630974561531726</v>
      </c>
      <c r="BN26" s="61" t="n">
        <f aca="false">(SUM(H102:H105)+SUM(J102:J105))/AVERAGE(AG102:AG105)</f>
        <v>0.0113881048509094</v>
      </c>
      <c r="BO26" s="63" t="n">
        <f aca="false">AL26-BN26</f>
        <v>-0.0334095897367583</v>
      </c>
      <c r="BP26" s="32" t="n">
        <f aca="false">BM26+BN26</f>
        <v>0.074485561004082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8603177.73133386</v>
      </c>
      <c r="D27" s="9" t="n">
        <f aca="false">'Central pensions'!Q27</f>
        <v>106212070.757208</v>
      </c>
      <c r="E27" s="9"/>
      <c r="F27" s="67" t="n">
        <f aca="false">'Central pensions'!I27</f>
        <v>19305301.1163032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790986.917545866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22045222.3710629</v>
      </c>
      <c r="S27" s="67"/>
      <c r="T27" s="9" t="n">
        <f aca="false">'Central SIPA income'!J22</f>
        <v>84291818.432659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-1596560.48046077</v>
      </c>
      <c r="AA27" s="9"/>
      <c r="AB27" s="9" t="n">
        <f aca="false">T27-P27-D27</f>
        <v>-45314309.286394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-0.00886678922540123</v>
      </c>
      <c r="AK27" s="68" t="n">
        <f aca="false">AK26+1</f>
        <v>2038</v>
      </c>
      <c r="AL27" s="69" t="n">
        <f aca="false">SUM(AB106:AB109)/AVERAGE(AG106:AG109)</f>
        <v>-0.0201681311966153</v>
      </c>
      <c r="AM27" s="9" t="n">
        <v>4379286.21321994</v>
      </c>
      <c r="AN27" s="69" t="n">
        <f aca="false">AM27/AVERAGE(AG106:AG109)</f>
        <v>0.000518410422290371</v>
      </c>
      <c r="AO27" s="69" t="n">
        <f aca="false">'GDP evolution by scenario'!G105</f>
        <v>0.0206279495355215</v>
      </c>
      <c r="AP27" s="69"/>
      <c r="AQ27" s="9" t="n">
        <f aca="false">AQ26*(1+AO27)</f>
        <v>697071142.331013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415295419.189417</v>
      </c>
      <c r="AS27" s="70" t="n">
        <f aca="false">AQ27/AG109</f>
        <v>0.0817329977543965</v>
      </c>
      <c r="AT27" s="70" t="n">
        <f aca="false">AR27/AG109</f>
        <v>0.0486942257436062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0.011845345998159</v>
      </c>
      <c r="BJ27" s="7" t="n">
        <f aca="false">BJ26+1</f>
        <v>2038</v>
      </c>
      <c r="BK27" s="40" t="n">
        <f aca="false">SUM(T106:T109)/AVERAGE(AG106:AG109)</f>
        <v>0.0511545970635989</v>
      </c>
      <c r="BL27" s="40" t="n">
        <f aca="false">SUM(P106:P109)/AVERAGE(AG106:AG109)</f>
        <v>0.00946753369517663</v>
      </c>
      <c r="BM27" s="40" t="n">
        <f aca="false">SUM(D106:D109)/AVERAGE(AG106:AG109)</f>
        <v>0.0618551945650376</v>
      </c>
      <c r="BN27" s="40" t="n">
        <f aca="false">(SUM(H106:H109)+SUM(J106:J109))/AVERAGE(AG106:AG109)</f>
        <v>0.011794381017609</v>
      </c>
      <c r="BO27" s="69" t="n">
        <f aca="false">AL27-BN27</f>
        <v>-0.0319625122142243</v>
      </c>
      <c r="BP27" s="32" t="n">
        <f aca="false">BM27+BN27</f>
        <v>0.0736495755826465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67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750970.232147772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18070307.0576541</v>
      </c>
      <c r="S28" s="67"/>
      <c r="T28" s="9" t="n">
        <f aca="false">'Central SIPA income'!J23</f>
        <v>69093385.2191728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-3941433.86000443</v>
      </c>
      <c r="AA28" s="9"/>
      <c r="AB28" s="9" t="n">
        <f aca="false">T28-P28-D28</f>
        <v>-51593083.6277351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-0.0101021171039298</v>
      </c>
      <c r="AK28" s="68" t="n">
        <f aca="false">AK27+1</f>
        <v>2039</v>
      </c>
      <c r="AL28" s="69" t="n">
        <f aca="false">SUM(AB110:AB113)/AVERAGE(AG110:AG113)</f>
        <v>-0.0191153563887211</v>
      </c>
      <c r="AM28" s="9" t="n">
        <v>3887732.69163583</v>
      </c>
      <c r="AN28" s="69" t="n">
        <f aca="false">AM28/AVERAGE(AG110:AG113)</f>
        <v>0.000451440956728334</v>
      </c>
      <c r="AO28" s="69" t="n">
        <f aca="false">'GDP evolution by scenario'!G109</f>
        <v>0.0194497720872535</v>
      </c>
      <c r="AP28" s="69"/>
      <c r="AQ28" s="9" t="n">
        <f aca="false">AQ27*(1+AO28)</f>
        <v>710629017.177952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419450551.177343</v>
      </c>
      <c r="AS28" s="70" t="n">
        <f aca="false">AQ28/AG113</f>
        <v>0.0818842106765988</v>
      </c>
      <c r="AT28" s="70" t="n">
        <f aca="false">AR28/AG113</f>
        <v>0.048332359741539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0.0165433543872721</v>
      </c>
      <c r="BJ28" s="7" t="n">
        <f aca="false">BJ27+1</f>
        <v>2039</v>
      </c>
      <c r="BK28" s="40" t="n">
        <f aca="false">SUM(T110:T113)/AVERAGE(AG110:AG113)</f>
        <v>0.0512975318719138</v>
      </c>
      <c r="BL28" s="40" t="n">
        <f aca="false">SUM(P110:P113)/AVERAGE(AG110:AG113)</f>
        <v>0.00920584456174023</v>
      </c>
      <c r="BM28" s="40" t="n">
        <f aca="false">SUM(D110:D113)/AVERAGE(AG110:AG113)</f>
        <v>0.0612070436988947</v>
      </c>
      <c r="BN28" s="40" t="n">
        <f aca="false">(SUM(H110:H113)+SUM(J110:J113))/AVERAGE(AG110:AG113)</f>
        <v>0.0123890083747535</v>
      </c>
      <c r="BO28" s="69" t="n">
        <f aca="false">AL28-BN28</f>
        <v>-0.0315043647634746</v>
      </c>
      <c r="BP28" s="32" t="n">
        <f aca="false">BM28+BN28</f>
        <v>0.0735960520736482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67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19762957.2843909</v>
      </c>
      <c r="S29" s="67"/>
      <c r="T29" s="9" t="n">
        <f aca="false">'Central SIPA income'!J24</f>
        <v>75565380.0659735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-426384.662913866</v>
      </c>
      <c r="AA29" s="9"/>
      <c r="AB29" s="9" t="n">
        <f aca="false">T29-P29-D29</f>
        <v>-35173006.8294402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-0.00695862054376649</v>
      </c>
      <c r="AK29" s="68" t="n">
        <f aca="false">AK28+1</f>
        <v>2040</v>
      </c>
      <c r="AL29" s="69" t="n">
        <f aca="false">SUM(AB114:AB117)/AVERAGE(AG114:AG117)</f>
        <v>-0.0183097556969848</v>
      </c>
      <c r="AM29" s="9" t="n">
        <v>3427469.19706586</v>
      </c>
      <c r="AN29" s="69" t="n">
        <f aca="false">AM29/AVERAGE(AG114:AG117)</f>
        <v>0.000391676004200319</v>
      </c>
      <c r="AO29" s="69" t="n">
        <f aca="false">'GDP evolution by scenario'!G113</f>
        <v>0.0161344043321063</v>
      </c>
      <c r="AP29" s="69"/>
      <c r="AQ29" s="9" t="n">
        <f aca="false">AQ28*(1+AO29)</f>
        <v>722094593.071229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422765394.104246</v>
      </c>
      <c r="AS29" s="70" t="n">
        <f aca="false">AQ29/AG117</f>
        <v>0.0818050713765568</v>
      </c>
      <c r="AT29" s="70" t="n">
        <f aca="false">AR29/AG117</f>
        <v>0.0478944913479286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0.0125770032006778</v>
      </c>
      <c r="BJ29" s="7" t="n">
        <f aca="false">BJ28+1</f>
        <v>2040</v>
      </c>
      <c r="BK29" s="40" t="n">
        <f aca="false">SUM(T114:T117)/AVERAGE(AG114:AG117)</f>
        <v>0.0514781310390446</v>
      </c>
      <c r="BL29" s="40" t="n">
        <f aca="false">SUM(P114:P117)/AVERAGE(AG114:AG117)</f>
        <v>0.00898271529380539</v>
      </c>
      <c r="BM29" s="40" t="n">
        <f aca="false">SUM(D114:D117)/AVERAGE(AG114:AG117)</f>
        <v>0.060805171442224</v>
      </c>
      <c r="BN29" s="40" t="n">
        <f aca="false">(SUM(H114:H117)+SUM(J114:J117))/AVERAGE(AG114:AG117)</f>
        <v>0.0129978801156869</v>
      </c>
      <c r="BO29" s="69" t="n">
        <f aca="false">AL29-BN29</f>
        <v>-0.0313076358126716</v>
      </c>
      <c r="BP29" s="32" t="n">
        <f aca="false">BM29+BN29</f>
        <v>0.0738030515579108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22308447.4919885</v>
      </c>
      <c r="Q30" s="8"/>
      <c r="R30" s="8" t="n">
        <f aca="false">'Central SIPA income'!G25</f>
        <v>15767130.7039439</v>
      </c>
      <c r="S30" s="8"/>
      <c r="T30" s="6" t="n">
        <f aca="false">'Central SIPA income'!J25</f>
        <v>60286990.8105519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-4849951.44143451</v>
      </c>
      <c r="AA30" s="6"/>
      <c r="AB30" s="6" t="n">
        <f aca="false">T30-P30-D30</f>
        <v>-52634983.4305484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-0.0103989295765933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-0.271942109589456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0.0139503030026384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91487854.0194992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18711992.8362506</v>
      </c>
      <c r="S31" s="67"/>
      <c r="T31" s="9" t="n">
        <f aca="false">'Central SIPA income'!J26</f>
        <v>71546926.4096338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-1750937.25795767</v>
      </c>
      <c r="AA31" s="9"/>
      <c r="AB31" s="9" t="n">
        <f aca="false">T31-P31-D31</f>
        <v>-40609069.5591155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-0.00805337560720155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422765394.104246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0.011157717749269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32581027.9128478</v>
      </c>
      <c r="D32" s="9" t="n">
        <f aca="false">'Central pensions'!Q32</f>
        <v>93609562.2990221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708574.67733077</v>
      </c>
      <c r="O32" s="9"/>
      <c r="P32" s="9" t="n">
        <f aca="false">'Central pensions'!X32</f>
        <v>20387057.3964795</v>
      </c>
      <c r="Q32" s="67"/>
      <c r="R32" s="67" t="n">
        <f aca="false">'Central SIPA income'!G27</f>
        <v>15788197.1927793</v>
      </c>
      <c r="S32" s="67"/>
      <c r="T32" s="9" t="n">
        <f aca="false">'Central SIPA income'!J27</f>
        <v>60367540.3564824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-5003291.8242518</v>
      </c>
      <c r="AA32" s="9"/>
      <c r="AB32" s="9" t="n">
        <f aca="false">T32-P32-D32</f>
        <v>-53629079.3390192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-0.0105493658660136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426218135.967363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0.0132680260627497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92490945.8623858</v>
      </c>
      <c r="E33" s="9"/>
      <c r="F33" s="67" t="n">
        <f aca="false">'Central pensions'!I33</f>
        <v>16811324.2466264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3280735.81389867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20883491.2534172</v>
      </c>
      <c r="Q33" s="67"/>
      <c r="R33" s="67" t="n">
        <f aca="false">'Central SIPA income'!G28</f>
        <v>17961515.7380658</v>
      </c>
      <c r="S33" s="67"/>
      <c r="T33" s="9" t="n">
        <f aca="false">'Central SIPA income'!J28</f>
        <v>68677412.1795984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-2722339.81836611</v>
      </c>
      <c r="AA33" s="9"/>
      <c r="AB33" s="9" t="n">
        <f aca="false">T33-P33-D33</f>
        <v>-44697024.9362046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-0.00887245146859371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0.0113634917810914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94620422.6558933</v>
      </c>
      <c r="E34" s="6"/>
      <c r="F34" s="8" t="n">
        <f aca="false">'Central pensions'!I34</f>
        <v>17198381.8609424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3557927.96491551</v>
      </c>
      <c r="M34" s="8"/>
      <c r="N34" s="8" t="n">
        <f aca="false">'Central pensions'!L34</f>
        <v>718558.708371256</v>
      </c>
      <c r="O34" s="6"/>
      <c r="P34" s="6" t="n">
        <f aca="false">'Central pensions'!X34</f>
        <v>22415403.127989</v>
      </c>
      <c r="Q34" s="8"/>
      <c r="R34" s="8" t="n">
        <f aca="false">'Central SIPA income'!G29</f>
        <v>14850696.0663552</v>
      </c>
      <c r="S34" s="8"/>
      <c r="T34" s="6" t="n">
        <f aca="false">'Central SIPA income'!J29</f>
        <v>56782923.5447832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-6512666.86472789</v>
      </c>
      <c r="AA34" s="6"/>
      <c r="AB34" s="6" t="n">
        <f aca="false">T34-P34-D34</f>
        <v>-60252902.2390991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-0.012569209717645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-0.0131140428878794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0.0133296065562215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96688613.8569962</v>
      </c>
      <c r="E35" s="9"/>
      <c r="F35" s="67" t="n">
        <f aca="false">'Central pensions'!I35</f>
        <v>17574300.0933875</v>
      </c>
      <c r="G35" s="9" t="n">
        <f aca="false">'Central pensions'!K35</f>
        <v>255384.418710297</v>
      </c>
      <c r="H35" s="9" t="n">
        <f aca="false">'Central pensions'!V35</f>
        <v>1405049.7211587</v>
      </c>
      <c r="I35" s="67" t="n">
        <f aca="false">'Central pensions'!M35</f>
        <v>7898.48717660704</v>
      </c>
      <c r="J35" s="9" t="n">
        <f aca="false">'Central pensions'!W35</f>
        <v>43455.146015217</v>
      </c>
      <c r="K35" s="9"/>
      <c r="L35" s="67" t="n">
        <f aca="false">'Central pensions'!N35</f>
        <v>2851269.38018764</v>
      </c>
      <c r="M35" s="67"/>
      <c r="N35" s="67" t="n">
        <f aca="false">'Central pensions'!L35</f>
        <v>735513.696409278</v>
      </c>
      <c r="O35" s="9"/>
      <c r="P35" s="9" t="n">
        <f aca="false">'Central pensions'!X35</f>
        <v>18841829.7141774</v>
      </c>
      <c r="Q35" s="67"/>
      <c r="R35" s="67" t="n">
        <f aca="false">'Central SIPA income'!G30</f>
        <v>17392949.330212</v>
      </c>
      <c r="S35" s="67"/>
      <c r="T35" s="9" t="n">
        <f aca="false">'Central SIPA income'!J30</f>
        <v>66503449.2405519</v>
      </c>
      <c r="U35" s="9"/>
      <c r="V35" s="67" t="n">
        <f aca="false">'Central SIPA income'!F30</f>
        <v>94565.9921044603</v>
      </c>
      <c r="W35" s="67"/>
      <c r="X35" s="67" t="n">
        <f aca="false">'Central SIPA income'!M30</f>
        <v>237522.508034352</v>
      </c>
      <c r="Y35" s="9"/>
      <c r="Z35" s="9" t="n">
        <f aca="false">R35+V35-N35-L35-F35</f>
        <v>-3673567.84766797</v>
      </c>
      <c r="AA35" s="9"/>
      <c r="AB35" s="9" t="n">
        <f aca="false">T35-P35-D35</f>
        <v>-49026994.3306218</v>
      </c>
      <c r="AC35" s="50"/>
      <c r="AD35" s="9"/>
      <c r="AE35" s="75"/>
      <c r="AF35" s="40" t="n">
        <f aca="false">AVERAGE(AG34:AG37)/AVERAGE(AG30:AG33)-1</f>
        <v>-0.112455706638967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-0.0121959229335685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6367.17964941606</v>
      </c>
      <c r="BA35" s="40" t="n">
        <f aca="false">(AZ35-AZ34)/AZ34</f>
        <v>0.0630449518696658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0.0108031532718354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101863170.973971</v>
      </c>
      <c r="E36" s="9"/>
      <c r="F36" s="67" t="n">
        <f aca="false">'Central pensions'!I36</f>
        <v>18514837.1017946</v>
      </c>
      <c r="G36" s="9" t="n">
        <f aca="false">'Central pensions'!K36</f>
        <v>288692.940874953</v>
      </c>
      <c r="H36" s="9" t="n">
        <f aca="false">'Central pensions'!V36</f>
        <v>1588303.38250578</v>
      </c>
      <c r="I36" s="67" t="n">
        <f aca="false">'Central pensions'!M36</f>
        <v>8928.64765592641</v>
      </c>
      <c r="J36" s="9" t="n">
        <f aca="false">'Central pensions'!W36</f>
        <v>49122.7850259521</v>
      </c>
      <c r="K36" s="9"/>
      <c r="L36" s="67" t="n">
        <f aca="false">'Central pensions'!N36</f>
        <v>3081687.83988218</v>
      </c>
      <c r="M36" s="67"/>
      <c r="N36" s="67" t="n">
        <f aca="false">'Central pensions'!L36</f>
        <v>776982.894459948</v>
      </c>
      <c r="O36" s="9"/>
      <c r="P36" s="9" t="n">
        <f aca="false">'Central pensions'!X36</f>
        <v>20265623.4891789</v>
      </c>
      <c r="Q36" s="67"/>
      <c r="R36" s="67" t="n">
        <f aca="false">'Central SIPA income'!G31</f>
        <v>14682881.1394878</v>
      </c>
      <c r="S36" s="67"/>
      <c r="T36" s="9" t="n">
        <f aca="false">'Central SIPA income'!J31</f>
        <v>56141268.627101</v>
      </c>
      <c r="U36" s="9"/>
      <c r="V36" s="67" t="n">
        <f aca="false">'Central SIPA income'!F31</f>
        <v>89580.6672982503</v>
      </c>
      <c r="W36" s="67"/>
      <c r="X36" s="67" t="n">
        <f aca="false">'Central SIPA income'!M31</f>
        <v>225000.809430177</v>
      </c>
      <c r="Y36" s="9"/>
      <c r="Z36" s="9" t="n">
        <f aca="false">R36+V36-N36-L36-F36</f>
        <v>-7601046.02935065</v>
      </c>
      <c r="AA36" s="9"/>
      <c r="AB36" s="9" t="n">
        <f aca="false">T36-P36-D36</f>
        <v>-65987525.8360491</v>
      </c>
      <c r="AC36" s="50"/>
      <c r="AD36" s="9"/>
      <c r="AE36" s="9"/>
      <c r="AF36" s="9"/>
      <c r="AG36" s="9" t="n">
        <f aca="false">AG35*'Central macro hypothesis'!B18/'Central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-0.0147828031667274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10053943</v>
      </c>
      <c r="AY36" s="40" t="n">
        <f aca="false">(AW36-AW35)/AW35</f>
        <v>0.00887228631985908</v>
      </c>
      <c r="AZ36" s="39" t="n">
        <f aca="false">workers_and_wage_central!B24</f>
        <v>6159.72360136191</v>
      </c>
      <c r="BA36" s="40" t="n">
        <f aca="false">(AZ36-AZ35)/AZ35</f>
        <v>-0.0325820943458337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0.0127824949950879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102025167.693176</v>
      </c>
      <c r="E37" s="9"/>
      <c r="F37" s="67" t="n">
        <f aca="false">'Central pensions'!I37</f>
        <v>18544281.9231017</v>
      </c>
      <c r="G37" s="9" t="n">
        <f aca="false">'Central pensions'!K37</f>
        <v>307128.075030565</v>
      </c>
      <c r="H37" s="9" t="n">
        <f aca="false">'Central pensions'!V37</f>
        <v>1689728.05138603</v>
      </c>
      <c r="I37" s="67" t="n">
        <f aca="false">'Central pensions'!M37</f>
        <v>9498.80644424428</v>
      </c>
      <c r="J37" s="9" t="n">
        <f aca="false">'Central pensions'!W37</f>
        <v>52259.6304552379</v>
      </c>
      <c r="K37" s="9"/>
      <c r="L37" s="67" t="n">
        <f aca="false">'Central pensions'!N37</f>
        <v>3132467.32203783</v>
      </c>
      <c r="M37" s="67"/>
      <c r="N37" s="67" t="n">
        <f aca="false">'Central pensions'!L37</f>
        <v>780678.712094255</v>
      </c>
      <c r="O37" s="9"/>
      <c r="P37" s="9" t="n">
        <f aca="false">'Central pensions'!X37</f>
        <v>20549451.7616616</v>
      </c>
      <c r="Q37" s="67"/>
      <c r="R37" s="67" t="n">
        <f aca="false">'Central SIPA income'!G32</f>
        <v>17051276.3148777</v>
      </c>
      <c r="S37" s="67"/>
      <c r="T37" s="9" t="n">
        <f aca="false">'Central SIPA income'!J32</f>
        <v>65197032.8530404</v>
      </c>
      <c r="U37" s="9"/>
      <c r="V37" s="67" t="n">
        <f aca="false">'Central SIPA income'!F32</f>
        <v>88447.2960105483</v>
      </c>
      <c r="W37" s="67"/>
      <c r="X37" s="67" t="n">
        <f aca="false">'Central SIPA income'!M32</f>
        <v>222154.107515479</v>
      </c>
      <c r="Y37" s="9"/>
      <c r="Z37" s="9" t="n">
        <f aca="false">R37+V37-N37-L37-F37</f>
        <v>-5317704.34634546</v>
      </c>
      <c r="AA37" s="9"/>
      <c r="AB37" s="9" t="n">
        <f aca="false">T37-P37-D37</f>
        <v>-57377586.601797</v>
      </c>
      <c r="AC37" s="50"/>
      <c r="AD37" s="9"/>
      <c r="AE37" s="9"/>
      <c r="AF37" s="9"/>
      <c r="AG37" s="9" t="n">
        <f aca="false">AG36*'Central macro hypothesis'!B19/'Central macro hypothesis'!B18</f>
        <v>4673520914.97293</v>
      </c>
      <c r="AH37" s="40" t="n">
        <f aca="false">(AG37-AG36)/AG36</f>
        <v>0.04698181824974</v>
      </c>
      <c r="AI37" s="40" t="n">
        <f aca="false">(AG37-AG33)/AG33</f>
        <v>-0.0722964768966561</v>
      </c>
      <c r="AJ37" s="40" t="n">
        <f aca="false">AB37/AG37</f>
        <v>-0.0122771648283357</v>
      </c>
      <c r="AK37" s="73"/>
      <c r="AW37" s="71" t="n">
        <f aca="false">workers_and_wage_central!C25</f>
        <v>10334427</v>
      </c>
      <c r="AY37" s="40" t="n">
        <f aca="false">(AW37-AW36)/AW36</f>
        <v>0.0278979103024555</v>
      </c>
      <c r="AZ37" s="39" t="n">
        <f aca="false">workers_and_wage_central!B25</f>
        <v>5941.17055391639</v>
      </c>
      <c r="BA37" s="40" t="n">
        <f aca="false">(AZ37-AZ36)/AZ36</f>
        <v>-0.0354809828475427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0.0108068208805981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99570340.4924844</v>
      </c>
      <c r="E38" s="6"/>
      <c r="F38" s="8" t="n">
        <f aca="false">'Central pensions'!I38</f>
        <v>18098088.0210341</v>
      </c>
      <c r="G38" s="6" t="n">
        <f aca="false">'Central pensions'!K38</f>
        <v>323638.643602502</v>
      </c>
      <c r="H38" s="6" t="n">
        <f aca="false">'Central pensions'!V38</f>
        <v>1780564.32826354</v>
      </c>
      <c r="I38" s="8" t="n">
        <f aca="false">'Central pensions'!M38</f>
        <v>10009.4425856444</v>
      </c>
      <c r="J38" s="6" t="n">
        <f aca="false">'Central pensions'!W38</f>
        <v>55068.9998432025</v>
      </c>
      <c r="K38" s="6"/>
      <c r="L38" s="8" t="n">
        <f aca="false">'Central pensions'!N38</f>
        <v>3665098.66502774</v>
      </c>
      <c r="M38" s="8"/>
      <c r="N38" s="8" t="n">
        <f aca="false">'Central pensions'!L38</f>
        <v>764410.412322924</v>
      </c>
      <c r="O38" s="6"/>
      <c r="P38" s="6" t="n">
        <f aca="false">'Central pensions'!X38</f>
        <v>23223774.9470417</v>
      </c>
      <c r="Q38" s="8"/>
      <c r="R38" s="8" t="n">
        <f aca="false">'Central SIPA income'!G33</f>
        <v>13568947.5732404</v>
      </c>
      <c r="S38" s="8"/>
      <c r="T38" s="6" t="n">
        <f aca="false">'Central SIPA income'!J33</f>
        <v>51882047.0900381</v>
      </c>
      <c r="U38" s="6"/>
      <c r="V38" s="8" t="n">
        <f aca="false">'Central SIPA income'!F33</f>
        <v>90390.4907918563</v>
      </c>
      <c r="W38" s="8"/>
      <c r="X38" s="8" t="n">
        <f aca="false">'Central SIPA income'!M33</f>
        <v>227034.852567524</v>
      </c>
      <c r="Y38" s="6"/>
      <c r="Z38" s="6" t="n">
        <f aca="false">R38+V38-N38-L38-F38</f>
        <v>-8868259.03435245</v>
      </c>
      <c r="AA38" s="6"/>
      <c r="AB38" s="6" t="n">
        <f aca="false">T38-P38-D38</f>
        <v>-70912068.349488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-0.00505850972882369</v>
      </c>
      <c r="AI38" s="61"/>
      <c r="AJ38" s="61" t="n">
        <f aca="false">AB38/AG38</f>
        <v>-0.0152503011742646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0.0111982131552549</v>
      </c>
      <c r="AV38" s="5"/>
      <c r="AW38" s="65" t="n">
        <f aca="false">workers_and_wage_central!C26</f>
        <v>10731809</v>
      </c>
      <c r="AX38" s="5"/>
      <c r="AY38" s="61" t="n">
        <f aca="false">(AW38-AW37)/AW37</f>
        <v>0.03845225284382</v>
      </c>
      <c r="AZ38" s="66" t="n">
        <f aca="false">workers_and_wage_central!B26</f>
        <v>5854.71085476179</v>
      </c>
      <c r="BA38" s="61" t="n">
        <f aca="false">(AZ38-AZ37)/AZ37</f>
        <v>-0.0145526371225963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0.0125822640260754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99711077.552931</v>
      </c>
      <c r="E39" s="9"/>
      <c r="F39" s="67" t="n">
        <f aca="false">'Central pensions'!I39</f>
        <v>18123668.6477065</v>
      </c>
      <c r="G39" s="9" t="n">
        <f aca="false">'Central pensions'!K39</f>
        <v>335999.840318793</v>
      </c>
      <c r="H39" s="9" t="n">
        <f aca="false">'Central pensions'!V39</f>
        <v>1848571.98545392</v>
      </c>
      <c r="I39" s="67" t="n">
        <f aca="false">'Central pensions'!M39</f>
        <v>10391.7476387255</v>
      </c>
      <c r="J39" s="9" t="n">
        <f aca="false">'Central pensions'!W39</f>
        <v>57172.3294470279</v>
      </c>
      <c r="K39" s="9"/>
      <c r="L39" s="67" t="n">
        <f aca="false">'Central pensions'!N39</f>
        <v>3048000.18855471</v>
      </c>
      <c r="M39" s="67"/>
      <c r="N39" s="67" t="n">
        <f aca="false">'Central pensions'!L39</f>
        <v>767260.448965319</v>
      </c>
      <c r="O39" s="9"/>
      <c r="P39" s="9" t="n">
        <f aca="false">'Central pensions'!X39</f>
        <v>20037328.0797701</v>
      </c>
      <c r="Q39" s="67"/>
      <c r="R39" s="67" t="n">
        <f aca="false">'Central SIPA income'!G34</f>
        <v>16181320.6413994</v>
      </c>
      <c r="S39" s="67"/>
      <c r="T39" s="9" t="n">
        <f aca="false">'Central SIPA income'!J34</f>
        <v>61870681.934959</v>
      </c>
      <c r="U39" s="9"/>
      <c r="V39" s="67" t="n">
        <f aca="false">'Central SIPA income'!F34</f>
        <v>94971.9249937621</v>
      </c>
      <c r="W39" s="67"/>
      <c r="X39" s="67" t="n">
        <f aca="false">'Central SIPA income'!M34</f>
        <v>238542.094418579</v>
      </c>
      <c r="Y39" s="9"/>
      <c r="Z39" s="9" t="n">
        <f aca="false">R39+V39-N39-L39-F39</f>
        <v>-5662636.71883331</v>
      </c>
      <c r="AA39" s="9"/>
      <c r="AB39" s="9" t="n">
        <f aca="false">T39-P39-D39</f>
        <v>-57877723.6977421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-0.0124117453122877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11021222</v>
      </c>
      <c r="AX39" s="7"/>
      <c r="AY39" s="40" t="n">
        <f aca="false">(AW39-AW38)/AW38</f>
        <v>0.0269677740257956</v>
      </c>
      <c r="AZ39" s="39" t="n">
        <f aca="false">workers_and_wage_central!B27</f>
        <v>5818.38630418454</v>
      </c>
      <c r="BA39" s="40" t="n">
        <f aca="false">(AZ39-AZ38)/AZ38</f>
        <v>-0.00620432869843671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0.0108334044832479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101226410.25247</v>
      </c>
      <c r="E40" s="9"/>
      <c r="F40" s="67" t="n">
        <f aca="false">'Central pensions'!I40</f>
        <v>18399098.3031817</v>
      </c>
      <c r="G40" s="9" t="n">
        <f aca="false">'Central pensions'!K40</f>
        <v>370930.030850991</v>
      </c>
      <c r="H40" s="9" t="n">
        <f aca="false">'Central pensions'!V40</f>
        <v>2040747.58768969</v>
      </c>
      <c r="I40" s="67" t="n">
        <f aca="false">'Central pensions'!M40</f>
        <v>11472.0628098245</v>
      </c>
      <c r="J40" s="9" t="n">
        <f aca="false">'Central pensions'!W40</f>
        <v>63115.904773908</v>
      </c>
      <c r="K40" s="9"/>
      <c r="L40" s="67" t="n">
        <f aca="false">'Central pensions'!N40</f>
        <v>3047929.715435</v>
      </c>
      <c r="M40" s="67"/>
      <c r="N40" s="67" t="n">
        <f aca="false">'Central pensions'!L40</f>
        <v>781212.781272564</v>
      </c>
      <c r="O40" s="9"/>
      <c r="P40" s="9" t="n">
        <f aca="false">'Central pensions'!X40</f>
        <v>20113724.0101678</v>
      </c>
      <c r="Q40" s="67"/>
      <c r="R40" s="67" t="n">
        <f aca="false">'Central SIPA income'!G35</f>
        <v>14194813.5214184</v>
      </c>
      <c r="S40" s="67"/>
      <c r="T40" s="9" t="n">
        <f aca="false">'Central SIPA income'!J35</f>
        <v>54275099.7877625</v>
      </c>
      <c r="U40" s="9"/>
      <c r="V40" s="67" t="n">
        <f aca="false">'Central SIPA income'!F35</f>
        <v>97355.9381642807</v>
      </c>
      <c r="W40" s="67"/>
      <c r="X40" s="67" t="n">
        <f aca="false">'Central SIPA income'!M35</f>
        <v>244530.048172853</v>
      </c>
      <c r="Y40" s="9"/>
      <c r="Z40" s="9" t="n">
        <f aca="false">R40+V40-N40-L40-F40</f>
        <v>-7936071.3403066</v>
      </c>
      <c r="AA40" s="9"/>
      <c r="AB40" s="9" t="n">
        <f aca="false">T40-P40-D40</f>
        <v>-67065034.4748749</v>
      </c>
      <c r="AC40" s="50"/>
      <c r="AD40" s="9"/>
      <c r="AE40" s="9"/>
      <c r="AF40" s="9"/>
      <c r="AG40" s="9" t="n">
        <f aca="false">AG39*'Central macro hypothesis'!B22/'Central macro hypothesis'!B21</f>
        <v>4776269551.06131</v>
      </c>
      <c r="AH40" s="40" t="n">
        <f aca="false">(AG40-AG39)/AG39</f>
        <v>0.0242600680047197</v>
      </c>
      <c r="AI40" s="40"/>
      <c r="AJ40" s="40" t="n">
        <f aca="false">AB40/AG40</f>
        <v>-0.0140413001732644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11372056</v>
      </c>
      <c r="AY40" s="40" t="n">
        <f aca="false">(AW40-AW39)/AW39</f>
        <v>0.031832586259491</v>
      </c>
      <c r="AZ40" s="39" t="n">
        <f aca="false">workers_and_wage_central!B28</f>
        <v>5777.17431276975</v>
      </c>
      <c r="BA40" s="40" t="n">
        <f aca="false">(AZ40-AZ39)/AZ39</f>
        <v>-0.00708306208289314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0.0127977447487539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101677914.950757</v>
      </c>
      <c r="E41" s="9"/>
      <c r="F41" s="67" t="n">
        <f aca="false">'Central pensions'!I41</f>
        <v>18481164.6266582</v>
      </c>
      <c r="G41" s="9" t="n">
        <f aca="false">'Central pensions'!K41</f>
        <v>392536.658211216</v>
      </c>
      <c r="H41" s="9" t="n">
        <f aca="false">'Central pensions'!V41</f>
        <v>2159620.87643994</v>
      </c>
      <c r="I41" s="67" t="n">
        <f aca="false">'Central pensions'!M41</f>
        <v>12140.3090168418</v>
      </c>
      <c r="J41" s="9" t="n">
        <f aca="false">'Central pensions'!W41</f>
        <v>66792.3982404106</v>
      </c>
      <c r="K41" s="9"/>
      <c r="L41" s="67" t="n">
        <f aca="false">'Central pensions'!N41</f>
        <v>3103410.85520791</v>
      </c>
      <c r="M41" s="67"/>
      <c r="N41" s="67" t="n">
        <f aca="false">'Central pensions'!L41</f>
        <v>785867.226493534</v>
      </c>
      <c r="O41" s="9"/>
      <c r="P41" s="9" t="n">
        <f aca="false">'Central pensions'!X41</f>
        <v>20427223.2925181</v>
      </c>
      <c r="Q41" s="67"/>
      <c r="R41" s="67" t="n">
        <f aca="false">'Central SIPA income'!G36</f>
        <v>17029431.6170101</v>
      </c>
      <c r="S41" s="67"/>
      <c r="T41" s="9" t="n">
        <f aca="false">'Central SIPA income'!J36</f>
        <v>65113507.7574262</v>
      </c>
      <c r="U41" s="9"/>
      <c r="V41" s="67" t="n">
        <f aca="false">'Central SIPA income'!F36</f>
        <v>98005.5719855043</v>
      </c>
      <c r="W41" s="67"/>
      <c r="X41" s="67" t="n">
        <f aca="false">'Central SIPA income'!M36</f>
        <v>246161.741037139</v>
      </c>
      <c r="Y41" s="9"/>
      <c r="Z41" s="9" t="n">
        <f aca="false">R41+V41-N41-L41-F41</f>
        <v>-5243005.51936406</v>
      </c>
      <c r="AA41" s="9"/>
      <c r="AB41" s="9" t="n">
        <f aca="false">T41-P41-D41</f>
        <v>-56991630.4858487</v>
      </c>
      <c r="AC41" s="50"/>
      <c r="AD41" s="9"/>
      <c r="AE41" s="9"/>
      <c r="AF41" s="9"/>
      <c r="AG41" s="9" t="n">
        <f aca="false">AG40*'Central macro hypothesis'!B23/'Central macro hypothesis'!B22</f>
        <v>4884878445.7959</v>
      </c>
      <c r="AH41" s="40" t="n">
        <f aca="false">(AG41-AG40)/AG40</f>
        <v>0.0227392724747832</v>
      </c>
      <c r="AI41" s="40" t="n">
        <f aca="false">(AG41-AG37)/AG37</f>
        <v>0.0452244752229152</v>
      </c>
      <c r="AJ41" s="40" t="n">
        <f aca="false">AB41/AG41</f>
        <v>-0.0116669495706485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11385268</v>
      </c>
      <c r="AY41" s="40" t="n">
        <f aca="false">(AW41-AW40)/AW40</f>
        <v>0.00116179519341094</v>
      </c>
      <c r="AZ41" s="39" t="n">
        <f aca="false">workers_and_wage_central!B29</f>
        <v>5840.85848244741</v>
      </c>
      <c r="BA41" s="40" t="n">
        <f aca="false">(AZ41-AZ40)/AZ40</f>
        <v>0.0110234114862853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0.0109560007342444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102102104.082541</v>
      </c>
      <c r="E42" s="6"/>
      <c r="F42" s="8" t="n">
        <f aca="false">'Central pensions'!I42</f>
        <v>18558266.0225821</v>
      </c>
      <c r="G42" s="6" t="n">
        <f aca="false">'Central pensions'!K42</f>
        <v>403430.350116078</v>
      </c>
      <c r="H42" s="6" t="n">
        <f aca="false">'Central pensions'!V42</f>
        <v>2219554.75514175</v>
      </c>
      <c r="I42" s="8" t="n">
        <f aca="false">'Central pensions'!M42</f>
        <v>12477.2273231776</v>
      </c>
      <c r="J42" s="6" t="n">
        <f aca="false">'Central pensions'!W42</f>
        <v>68646.0233548992</v>
      </c>
      <c r="K42" s="6"/>
      <c r="L42" s="8" t="n">
        <f aca="false">'Central pensions'!N42</f>
        <v>3760612.1686556</v>
      </c>
      <c r="M42" s="8"/>
      <c r="N42" s="8" t="n">
        <f aca="false">'Central pensions'!L42</f>
        <v>790885.440663051</v>
      </c>
      <c r="O42" s="6"/>
      <c r="P42" s="6" t="n">
        <f aca="false">'Central pensions'!X42</f>
        <v>23865052.7659499</v>
      </c>
      <c r="Q42" s="8"/>
      <c r="R42" s="8" t="n">
        <f aca="false">'Central SIPA income'!G37</f>
        <v>13531893.0246505</v>
      </c>
      <c r="S42" s="8"/>
      <c r="T42" s="6" t="n">
        <f aca="false">'Central SIPA income'!J37</f>
        <v>51740365.8119237</v>
      </c>
      <c r="U42" s="6"/>
      <c r="V42" s="8" t="n">
        <f aca="false">'Central SIPA income'!F37</f>
        <v>102417.139545092</v>
      </c>
      <c r="W42" s="8"/>
      <c r="X42" s="8" t="n">
        <f aca="false">'Central SIPA income'!M37</f>
        <v>257242.326856604</v>
      </c>
      <c r="Y42" s="6"/>
      <c r="Z42" s="6" t="n">
        <f aca="false">R42+V42-N42-L42-F42</f>
        <v>-9475453.46770518</v>
      </c>
      <c r="AA42" s="6"/>
      <c r="AB42" s="6" t="n">
        <f aca="false">T42-P42-D42</f>
        <v>-74226791.0365669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-0.0195505757165177</v>
      </c>
      <c r="AI42" s="61"/>
      <c r="AJ42" s="61" t="n">
        <f aca="false">AB42/AG42</f>
        <v>-0.015498216679785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0.0156484999957274</v>
      </c>
      <c r="AV42" s="5"/>
      <c r="AW42" s="65" t="n">
        <f aca="false">workers_and_wage_central!C30</f>
        <v>11404982</v>
      </c>
      <c r="AX42" s="5"/>
      <c r="AY42" s="61" t="n">
        <f aca="false">(AW42-AW41)/AW41</f>
        <v>0.001731535876011</v>
      </c>
      <c r="AZ42" s="66" t="n">
        <f aca="false">workers_and_wage_central!B30</f>
        <v>5862.28288740689</v>
      </c>
      <c r="BA42" s="61" t="n">
        <f aca="false">(AZ42-AZ41)/AZ41</f>
        <v>0.00366802329210114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0.0126539780700016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102911155.521307</v>
      </c>
      <c r="E43" s="9"/>
      <c r="F43" s="67" t="n">
        <f aca="false">'Central pensions'!I43</f>
        <v>18705320.6985017</v>
      </c>
      <c r="G43" s="9" t="n">
        <f aca="false">'Central pensions'!K43</f>
        <v>427844.194402448</v>
      </c>
      <c r="H43" s="9" t="n">
        <f aca="false">'Central pensions'!V43</f>
        <v>2353872.52315675</v>
      </c>
      <c r="I43" s="67" t="n">
        <f aca="false">'Central pensions'!M43</f>
        <v>13232.2946722406</v>
      </c>
      <c r="J43" s="9" t="n">
        <f aca="false">'Central pensions'!W43</f>
        <v>72800.1811285591</v>
      </c>
      <c r="K43" s="9"/>
      <c r="L43" s="67" t="n">
        <f aca="false">'Central pensions'!N43</f>
        <v>3111444.83204917</v>
      </c>
      <c r="M43" s="67"/>
      <c r="N43" s="67" t="n">
        <f aca="false">'Central pensions'!L43</f>
        <v>798831.03912878</v>
      </c>
      <c r="O43" s="9"/>
      <c r="P43" s="9" t="n">
        <f aca="false">'Central pensions'!X43</f>
        <v>20540234.7087154</v>
      </c>
      <c r="Q43" s="67"/>
      <c r="R43" s="67" t="n">
        <f aca="false">'Central SIPA income'!G38</f>
        <v>16212747.4802776</v>
      </c>
      <c r="S43" s="67"/>
      <c r="T43" s="9" t="n">
        <f aca="false">'Central SIPA income'!J38</f>
        <v>61990845.1772273</v>
      </c>
      <c r="U43" s="9"/>
      <c r="V43" s="67" t="n">
        <f aca="false">'Central SIPA income'!F38</f>
        <v>97661.8716025592</v>
      </c>
      <c r="W43" s="67"/>
      <c r="X43" s="67" t="n">
        <f aca="false">'Central SIPA income'!M38</f>
        <v>245298.464766751</v>
      </c>
      <c r="Y43" s="9"/>
      <c r="Z43" s="9" t="n">
        <f aca="false">R43+V43-N43-L43-F43</f>
        <v>-6305187.2177995</v>
      </c>
      <c r="AA43" s="9"/>
      <c r="AB43" s="9" t="n">
        <f aca="false">T43-P43-D43</f>
        <v>-61460545.0527947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-0.0126731472572554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11456737</v>
      </c>
      <c r="AX43" s="7"/>
      <c r="AY43" s="40" t="n">
        <f aca="false">(AW43-AW42)/AW42</f>
        <v>0.00453792912606087</v>
      </c>
      <c r="AZ43" s="39" t="n">
        <f aca="false">workers_and_wage_central!B31</f>
        <v>5887.35947648896</v>
      </c>
      <c r="BA43" s="40" t="n">
        <f aca="false">(AZ43-AZ42)/AZ42</f>
        <v>0.00427761497759418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0.0108612164041791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103820391.578137</v>
      </c>
      <c r="E44" s="9"/>
      <c r="F44" s="67" t="n">
        <f aca="false">'Central pensions'!I44</f>
        <v>18870585.1146625</v>
      </c>
      <c r="G44" s="9" t="n">
        <f aca="false">'Central pensions'!K44</f>
        <v>453375.693814938</v>
      </c>
      <c r="H44" s="9" t="n">
        <f aca="false">'Central pensions'!V44</f>
        <v>2494339.29991409</v>
      </c>
      <c r="I44" s="67" t="n">
        <f aca="false">'Central pensions'!M44</f>
        <v>14021.9286746888</v>
      </c>
      <c r="J44" s="9" t="n">
        <f aca="false">'Central pensions'!W44</f>
        <v>77144.5144303327</v>
      </c>
      <c r="K44" s="9"/>
      <c r="L44" s="67" t="n">
        <f aca="false">'Central pensions'!N44</f>
        <v>3054739.05168715</v>
      </c>
      <c r="M44" s="67"/>
      <c r="N44" s="67" t="n">
        <f aca="false">'Central pensions'!L44</f>
        <v>806811.901206896</v>
      </c>
      <c r="O44" s="9"/>
      <c r="P44" s="9" t="n">
        <f aca="false">'Central pensions'!X44</f>
        <v>20289896.4932677</v>
      </c>
      <c r="Q44" s="67"/>
      <c r="R44" s="67" t="n">
        <f aca="false">'Central SIPA income'!G39</f>
        <v>14174414.9263567</v>
      </c>
      <c r="S44" s="67"/>
      <c r="T44" s="9" t="n">
        <f aca="false">'Central SIPA income'!J39</f>
        <v>54197103.9915632</v>
      </c>
      <c r="U44" s="9"/>
      <c r="V44" s="67" t="n">
        <f aca="false">'Central SIPA income'!F39</f>
        <v>100161.865600099</v>
      </c>
      <c r="W44" s="67"/>
      <c r="X44" s="67" t="n">
        <f aca="false">'Central SIPA income'!M39</f>
        <v>251577.7289203</v>
      </c>
      <c r="Y44" s="9"/>
      <c r="Z44" s="9" t="n">
        <f aca="false">R44+V44-N44-L44-F44</f>
        <v>-8457559.27559968</v>
      </c>
      <c r="AA44" s="9"/>
      <c r="AB44" s="9" t="n">
        <f aca="false">T44-P44-D44</f>
        <v>-69913184.0798417</v>
      </c>
      <c r="AC44" s="50"/>
      <c r="AD44" s="9"/>
      <c r="AE44" s="9"/>
      <c r="AF44" s="9"/>
      <c r="AG44" s="9" t="n">
        <f aca="false">AG43*'Central macro hypothesis'!B26/'Central macro hypothesis'!B25</f>
        <v>5015083028.61438</v>
      </c>
      <c r="AH44" s="40" t="n">
        <f aca="false">(AG44-AG43)/AG43</f>
        <v>0.0341087225047699</v>
      </c>
      <c r="AI44" s="40"/>
      <c r="AJ44" s="40" t="n">
        <f aca="false">AB44/AG44</f>
        <v>-0.0139405835717855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11532716</v>
      </c>
      <c r="AY44" s="40" t="n">
        <f aca="false">(AW44-AW43)/AW43</f>
        <v>0.00663181846628757</v>
      </c>
      <c r="AZ44" s="39" t="n">
        <f aca="false">workers_and_wage_central!B32</f>
        <v>5899.00649014143</v>
      </c>
      <c r="BA44" s="40" t="n">
        <f aca="false">(AZ44-AZ43)/AZ43</f>
        <v>0.00197830856073681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0.0128503416327092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103622186.695181</v>
      </c>
      <c r="E45" s="9"/>
      <c r="F45" s="67" t="n">
        <f aca="false">'Central pensions'!I45</f>
        <v>18834559.0309893</v>
      </c>
      <c r="G45" s="9" t="n">
        <f aca="false">'Central pensions'!K45</f>
        <v>465240.57695179</v>
      </c>
      <c r="H45" s="9" t="n">
        <f aca="false">'Central pensions'!V45</f>
        <v>2559616.38622657</v>
      </c>
      <c r="I45" s="67" t="n">
        <f aca="false">'Central pensions'!M45</f>
        <v>14388.8838232514</v>
      </c>
      <c r="J45" s="9" t="n">
        <f aca="false">'Central pensions'!W45</f>
        <v>79163.3933884516</v>
      </c>
      <c r="K45" s="9"/>
      <c r="L45" s="67" t="n">
        <f aca="false">'Central pensions'!N45</f>
        <v>3102897.73949331</v>
      </c>
      <c r="M45" s="67"/>
      <c r="N45" s="67" t="n">
        <f aca="false">'Central pensions'!L45</f>
        <v>806501.279476795</v>
      </c>
      <c r="O45" s="9"/>
      <c r="P45" s="9" t="n">
        <f aca="false">'Central pensions'!X45</f>
        <v>20538083.2041198</v>
      </c>
      <c r="Q45" s="67"/>
      <c r="R45" s="67" t="n">
        <f aca="false">'Central SIPA income'!G40</f>
        <v>17088109.8103488</v>
      </c>
      <c r="S45" s="73" t="n">
        <f aca="false">SUM(T42:T45)/AVERAGE(AG42:AG45)</f>
        <v>0.0470129301908198</v>
      </c>
      <c r="T45" s="9" t="n">
        <f aca="false">'Central SIPA income'!J40</f>
        <v>65337868.9153957</v>
      </c>
      <c r="U45" s="9"/>
      <c r="V45" s="67" t="n">
        <f aca="false">'Central SIPA income'!F40</f>
        <v>97565.1450698473</v>
      </c>
      <c r="W45" s="67"/>
      <c r="X45" s="67" t="n">
        <f aca="false">'Central SIPA income'!M40</f>
        <v>245055.515603612</v>
      </c>
      <c r="Y45" s="9"/>
      <c r="Z45" s="9" t="n">
        <f aca="false">R45+V45-N45-L45-F45</f>
        <v>-5558283.09454076</v>
      </c>
      <c r="AA45" s="9"/>
      <c r="AB45" s="9" t="n">
        <f aca="false">T45-P45-D45</f>
        <v>-58822400.9839047</v>
      </c>
      <c r="AC45" s="50"/>
      <c r="AD45" s="9"/>
      <c r="AE45" s="9"/>
      <c r="AF45" s="9"/>
      <c r="AG45" s="9" t="n">
        <f aca="false">AG44*'Central macro hypothesis'!B27/'Central macro hypothesis'!B26</f>
        <v>5192854702.45973</v>
      </c>
      <c r="AH45" s="40" t="n">
        <f aca="false">(AG45-AG44)/AG44</f>
        <v>0.0354474039275225</v>
      </c>
      <c r="AI45" s="40" t="n">
        <f aca="false">(AG45-AG41)/AG41</f>
        <v>0.0630468618781875</v>
      </c>
      <c r="AJ45" s="40" t="n">
        <f aca="false">AB45/AG45</f>
        <v>-0.0113275653478311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11542841</v>
      </c>
      <c r="AY45" s="40" t="n">
        <f aca="false">(AW45-AW44)/AW44</f>
        <v>0.000877937165885295</v>
      </c>
      <c r="AZ45" s="39" t="n">
        <f aca="false">workers_and_wage_central!B33</f>
        <v>5960.5095476454</v>
      </c>
      <c r="BA45" s="40" t="n">
        <f aca="false">(AZ45-AZ44)/AZ44</f>
        <v>0.0104260026848179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0.011013802436451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103715326.671887</v>
      </c>
      <c r="E46" s="6"/>
      <c r="F46" s="8" t="n">
        <f aca="false">'Central pensions'!I46</f>
        <v>18851488.3242745</v>
      </c>
      <c r="G46" s="6" t="n">
        <f aca="false">'Central pensions'!K46</f>
        <v>483531.405701267</v>
      </c>
      <c r="H46" s="6" t="n">
        <f aca="false">'Central pensions'!V46</f>
        <v>2660247.12933924</v>
      </c>
      <c r="I46" s="8" t="n">
        <f aca="false">'Central pensions'!M46</f>
        <v>14954.5795577712</v>
      </c>
      <c r="J46" s="6" t="n">
        <f aca="false">'Central pensions'!W46</f>
        <v>82275.6844125542</v>
      </c>
      <c r="K46" s="6"/>
      <c r="L46" s="8" t="n">
        <f aca="false">'Central pensions'!N46</f>
        <v>3727608.24282553</v>
      </c>
      <c r="M46" s="8"/>
      <c r="N46" s="8" t="n">
        <f aca="false">'Central pensions'!L46</f>
        <v>808806.892166369</v>
      </c>
      <c r="O46" s="6"/>
      <c r="P46" s="6" t="n">
        <f aca="false">'Central pensions'!X46</f>
        <v>23792393.7764118</v>
      </c>
      <c r="Q46" s="8"/>
      <c r="R46" s="8" t="n">
        <f aca="false">'Central SIPA income'!G41</f>
        <v>14248274.5745522</v>
      </c>
      <c r="S46" s="8"/>
      <c r="T46" s="6" t="n">
        <f aca="false">'Central SIPA income'!J41</f>
        <v>54479512.7579799</v>
      </c>
      <c r="U46" s="6"/>
      <c r="V46" s="8" t="n">
        <f aca="false">'Central SIPA income'!F41</f>
        <v>100830.773742151</v>
      </c>
      <c r="W46" s="8"/>
      <c r="X46" s="8" t="n">
        <f aca="false">'Central SIPA income'!M41</f>
        <v>253257.833321566</v>
      </c>
      <c r="Y46" s="6"/>
      <c r="Z46" s="6" t="n">
        <f aca="false">R46+V46-N46-L46-F46</f>
        <v>-9038798.11097207</v>
      </c>
      <c r="AA46" s="6"/>
      <c r="AB46" s="6" t="n">
        <f aca="false">T46-P46-D46</f>
        <v>-73028207.6903188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-0.0315837124256287</v>
      </c>
      <c r="AI46" s="61"/>
      <c r="AJ46" s="61" t="n">
        <f aca="false">AB46/AG46</f>
        <v>-0.0145218646890335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0.00556317094524568</v>
      </c>
      <c r="AV46" s="5"/>
      <c r="AW46" s="65" t="n">
        <f aca="false">workers_and_wage_central!C34</f>
        <v>11608577</v>
      </c>
      <c r="AX46" s="5"/>
      <c r="AY46" s="61" t="n">
        <f aca="false">(AW46-AW45)/AW45</f>
        <v>0.00569495845953349</v>
      </c>
      <c r="AZ46" s="66" t="n">
        <f aca="false">workers_and_wage_central!B34</f>
        <v>5976.03122342378</v>
      </c>
      <c r="BA46" s="61" t="n">
        <f aca="false">(AZ46-AZ45)/AZ45</f>
        <v>0.00260408538134368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0.0128151726392047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104487816.108404</v>
      </c>
      <c r="E47" s="9"/>
      <c r="F47" s="67" t="n">
        <f aca="false">'Central pensions'!I47</f>
        <v>18991897.4234928</v>
      </c>
      <c r="G47" s="9" t="n">
        <f aca="false">'Central pensions'!K47</f>
        <v>503590.859294569</v>
      </c>
      <c r="H47" s="9" t="n">
        <f aca="false">'Central pensions'!V47</f>
        <v>2770608.32451394</v>
      </c>
      <c r="I47" s="67" t="n">
        <f aca="false">'Central pensions'!M47</f>
        <v>15574.975029729</v>
      </c>
      <c r="J47" s="9" t="n">
        <f aca="false">'Central pensions'!W47</f>
        <v>85688.9172530086</v>
      </c>
      <c r="K47" s="9"/>
      <c r="L47" s="67" t="n">
        <f aca="false">'Central pensions'!N47</f>
        <v>3091729.68423023</v>
      </c>
      <c r="M47" s="67"/>
      <c r="N47" s="67" t="n">
        <f aca="false">'Central pensions'!L47</f>
        <v>816140.852415968</v>
      </c>
      <c r="O47" s="9"/>
      <c r="P47" s="9" t="n">
        <f aca="false">'Central pensions'!X47</f>
        <v>20533166.1984465</v>
      </c>
      <c r="Q47" s="67"/>
      <c r="R47" s="67" t="n">
        <f aca="false">'Central SIPA income'!G42</f>
        <v>16881373.1723473</v>
      </c>
      <c r="S47" s="67"/>
      <c r="T47" s="9" t="n">
        <f aca="false">'Central SIPA income'!J42</f>
        <v>64547393.461781</v>
      </c>
      <c r="U47" s="9"/>
      <c r="V47" s="67" t="n">
        <f aca="false">'Central SIPA income'!F42</f>
        <v>102743.299309875</v>
      </c>
      <c r="W47" s="67"/>
      <c r="X47" s="67" t="n">
        <f aca="false">'Central SIPA income'!M42</f>
        <v>258061.54615127</v>
      </c>
      <c r="Y47" s="9"/>
      <c r="Z47" s="9" t="n">
        <f aca="false">R47+V47-N47-L47-F47</f>
        <v>-5915651.48848186</v>
      </c>
      <c r="AA47" s="9"/>
      <c r="AB47" s="9" t="n">
        <f aca="false">T47-P47-D47</f>
        <v>-60473588.8450695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-0.0119900357330236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11701223</v>
      </c>
      <c r="AX47" s="7"/>
      <c r="AY47" s="40" t="n">
        <f aca="false">(AW47-AW46)/AW46</f>
        <v>0.00798082314481784</v>
      </c>
      <c r="AZ47" s="39" t="n">
        <f aca="false">workers_and_wage_central!B35</f>
        <v>5992.31476466101</v>
      </c>
      <c r="BA47" s="40" t="n">
        <f aca="false">(AZ47-AZ46)/AZ46</f>
        <v>0.00272480859427175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0.0110970760914198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105359814.33676</v>
      </c>
      <c r="E48" s="9"/>
      <c r="F48" s="67" t="n">
        <f aca="false">'Central pensions'!I48</f>
        <v>19150393.4235358</v>
      </c>
      <c r="G48" s="9" t="n">
        <f aca="false">'Central pensions'!K48</f>
        <v>529790.450054276</v>
      </c>
      <c r="H48" s="9" t="n">
        <f aca="false">'Central pensions'!V48</f>
        <v>2914750.74274486</v>
      </c>
      <c r="I48" s="67" t="n">
        <f aca="false">'Central pensions'!M48</f>
        <v>16385.271651163</v>
      </c>
      <c r="J48" s="9" t="n">
        <f aca="false">'Central pensions'!W48</f>
        <v>90146.9301879843</v>
      </c>
      <c r="K48" s="9"/>
      <c r="L48" s="67" t="n">
        <f aca="false">'Central pensions'!N48</f>
        <v>3070804.73598654</v>
      </c>
      <c r="M48" s="67"/>
      <c r="N48" s="67" t="n">
        <f aca="false">'Central pensions'!L48</f>
        <v>824204.824850418</v>
      </c>
      <c r="O48" s="9"/>
      <c r="P48" s="9" t="n">
        <f aca="false">'Central pensions'!X48</f>
        <v>20468952.1396148</v>
      </c>
      <c r="Q48" s="67"/>
      <c r="R48" s="67" t="n">
        <f aca="false">'Central SIPA income'!G43</f>
        <v>14801184.2814976</v>
      </c>
      <c r="S48" s="67"/>
      <c r="T48" s="9" t="n">
        <f aca="false">'Central SIPA income'!J43</f>
        <v>56593610.9441097</v>
      </c>
      <c r="U48" s="9"/>
      <c r="V48" s="67" t="n">
        <f aca="false">'Central SIPA income'!F43</f>
        <v>99955.420736875</v>
      </c>
      <c r="W48" s="67"/>
      <c r="X48" s="67" t="n">
        <f aca="false">'Central SIPA income'!M43</f>
        <v>251059.198943588</v>
      </c>
      <c r="Y48" s="9"/>
      <c r="Z48" s="9" t="n">
        <f aca="false">R48+V48-N48-L48-F48</f>
        <v>-8144263.28213833</v>
      </c>
      <c r="AA48" s="9"/>
      <c r="AB48" s="9" t="n">
        <f aca="false">T48-P48-D48</f>
        <v>-69235155.5322655</v>
      </c>
      <c r="AC48" s="50"/>
      <c r="AD48" s="9"/>
      <c r="AE48" s="9"/>
      <c r="AF48" s="9"/>
      <c r="AG48" s="9" t="n">
        <f aca="false">AG47*'Central macro hypothesis'!B30/'Central macro hypothesis'!B29</f>
        <v>5165535519.47281</v>
      </c>
      <c r="AH48" s="40" t="n">
        <f aca="false">(AG48-AG47)/AG47</f>
        <v>0.0241653694037593</v>
      </c>
      <c r="AI48" s="40"/>
      <c r="AJ48" s="40" t="n">
        <f aca="false">AB48/AG48</f>
        <v>-0.0134032870882924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11716079</v>
      </c>
      <c r="AY48" s="40" t="n">
        <f aca="false">(AW48-AW47)/AW47</f>
        <v>0.00126961087742709</v>
      </c>
      <c r="AZ48" s="39" t="n">
        <f aca="false">workers_and_wage_central!B36</f>
        <v>6036.48327487819</v>
      </c>
      <c r="BA48" s="40" t="n">
        <f aca="false">(AZ48-AZ47)/AZ47</f>
        <v>0.00737085950118356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0.0130781862331285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105718673.693484</v>
      </c>
      <c r="E49" s="9"/>
      <c r="F49" s="67" t="n">
        <f aca="false">'Central pensions'!I49</f>
        <v>19215620.3595192</v>
      </c>
      <c r="G49" s="9" t="n">
        <f aca="false">'Central pensions'!K49</f>
        <v>547639.904659688</v>
      </c>
      <c r="H49" s="9" t="n">
        <f aca="false">'Central pensions'!V49</f>
        <v>3012953.1755433</v>
      </c>
      <c r="I49" s="67" t="n">
        <f aca="false">'Central pensions'!M49</f>
        <v>16937.3166389595</v>
      </c>
      <c r="J49" s="9" t="n">
        <f aca="false">'Central pensions'!W49</f>
        <v>93184.1188312364</v>
      </c>
      <c r="K49" s="9"/>
      <c r="L49" s="67" t="n">
        <f aca="false">'Central pensions'!N49</f>
        <v>3093750.1678851</v>
      </c>
      <c r="M49" s="67"/>
      <c r="N49" s="67" t="n">
        <f aca="false">'Central pensions'!L49</f>
        <v>828946.835673299</v>
      </c>
      <c r="O49" s="9"/>
      <c r="P49" s="9" t="n">
        <f aca="false">'Central pensions'!X49</f>
        <v>20614105.2392425</v>
      </c>
      <c r="Q49" s="67"/>
      <c r="R49" s="67" t="n">
        <f aca="false">'Central SIPA income'!G44</f>
        <v>17551982.1146624</v>
      </c>
      <c r="S49" s="67"/>
      <c r="T49" s="9" t="n">
        <f aca="false">'Central SIPA income'!J44</f>
        <v>67111524.8755398</v>
      </c>
      <c r="U49" s="9"/>
      <c r="V49" s="67" t="n">
        <f aca="false">'Central SIPA income'!F44</f>
        <v>106091.12904166</v>
      </c>
      <c r="W49" s="67"/>
      <c r="X49" s="67" t="n">
        <f aca="false">'Central SIPA income'!M44</f>
        <v>266470.329231419</v>
      </c>
      <c r="Y49" s="9"/>
      <c r="Z49" s="9" t="n">
        <f aca="false">R49+V49-N49-L49-F49</f>
        <v>-5480244.11937359</v>
      </c>
      <c r="AA49" s="9"/>
      <c r="AB49" s="9" t="n">
        <f aca="false">T49-P49-D49</f>
        <v>-59221254.0571863</v>
      </c>
      <c r="AC49" s="50"/>
      <c r="AD49" s="9"/>
      <c r="AE49" s="9"/>
      <c r="AF49" s="9"/>
      <c r="AG49" s="9" t="n">
        <f aca="false">AG48*'Central macro hypothesis'!B31/'Central macro hypothesis'!B30</f>
        <v>5303591052.89101</v>
      </c>
      <c r="AH49" s="40" t="n">
        <f aca="false">(AG49-AG48)/AG48</f>
        <v>0.0267262770525471</v>
      </c>
      <c r="AI49" s="40" t="n">
        <f aca="false">(AG49-AG45)/AG45</f>
        <v>0.0213247542587365</v>
      </c>
      <c r="AJ49" s="40" t="n">
        <f aca="false">AB49/AG49</f>
        <v>-0.0111662557438143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11726634</v>
      </c>
      <c r="AY49" s="40" t="n">
        <f aca="false">(AW49-AW48)/AW48</f>
        <v>0.000900898670963212</v>
      </c>
      <c r="AZ49" s="39" t="n">
        <f aca="false">workers_and_wage_central!B37</f>
        <v>6080.96753939162</v>
      </c>
      <c r="BA49" s="40" t="n">
        <f aca="false">(AZ49-AZ48)/AZ48</f>
        <v>0.00736923511385464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0.0113121165879293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106305965.184208</v>
      </c>
      <c r="E50" s="6"/>
      <c r="F50" s="8" t="n">
        <f aca="false">'Central pensions'!I50</f>
        <v>19322367.53986</v>
      </c>
      <c r="G50" s="6" t="n">
        <f aca="false">'Central pensions'!K50</f>
        <v>575695.630896384</v>
      </c>
      <c r="H50" s="6" t="n">
        <f aca="false">'Central pensions'!V50</f>
        <v>3167307.50352011</v>
      </c>
      <c r="I50" s="8" t="n">
        <f aca="false">'Central pensions'!M50</f>
        <v>17805.0195122594</v>
      </c>
      <c r="J50" s="6" t="n">
        <f aca="false">'Central pensions'!W50</f>
        <v>97957.9640263957</v>
      </c>
      <c r="K50" s="6"/>
      <c r="L50" s="8" t="n">
        <f aca="false">'Central pensions'!N50</f>
        <v>3710868.94781196</v>
      </c>
      <c r="M50" s="8"/>
      <c r="N50" s="8" t="n">
        <f aca="false">'Central pensions'!L50</f>
        <v>835163.966555685</v>
      </c>
      <c r="O50" s="6"/>
      <c r="P50" s="6" t="n">
        <f aca="false">'Central pensions'!X50</f>
        <v>23850542.341707</v>
      </c>
      <c r="Q50" s="8"/>
      <c r="R50" s="8" t="n">
        <f aca="false">'Central SIPA income'!G45</f>
        <v>14713398.8759551</v>
      </c>
      <c r="S50" s="8"/>
      <c r="T50" s="6" t="n">
        <f aca="false">'Central SIPA income'!J45</f>
        <v>56257955.8375077</v>
      </c>
      <c r="U50" s="6"/>
      <c r="V50" s="8" t="n">
        <f aca="false">'Central SIPA income'!F45</f>
        <v>108004.724839448</v>
      </c>
      <c r="W50" s="8"/>
      <c r="X50" s="8" t="n">
        <f aca="false">'Central SIPA income'!M45</f>
        <v>271276.730170484</v>
      </c>
      <c r="Y50" s="6"/>
      <c r="Z50" s="6" t="n">
        <f aca="false">R50+V50-N50-L50-F50</f>
        <v>-9046996.85343308</v>
      </c>
      <c r="AA50" s="6"/>
      <c r="AB50" s="6" t="n">
        <f aca="false">T50-P50-D50</f>
        <v>-73898551.6884078</v>
      </c>
      <c r="AC50" s="50"/>
      <c r="AD50" s="6"/>
      <c r="AE50" s="6"/>
      <c r="AF50" s="6"/>
      <c r="AG50" s="6" t="n">
        <f aca="false">AG49*'Central macro hypothesis'!B32/'Central macro hypothesis'!B31</f>
        <v>5179710425.05525</v>
      </c>
      <c r="AH50" s="61" t="n">
        <f aca="false">(AG50-AG49)/AG49</f>
        <v>-0.0233578770686396</v>
      </c>
      <c r="AI50" s="61"/>
      <c r="AJ50" s="61" t="n">
        <f aca="false">AB50/AG50</f>
        <v>-0.0142669272264616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0.00761962978449304</v>
      </c>
      <c r="AV50" s="5"/>
      <c r="AW50" s="65" t="n">
        <f aca="false">workers_and_wage_central!C38</f>
        <v>11764090</v>
      </c>
      <c r="AX50" s="5"/>
      <c r="AY50" s="61" t="n">
        <f aca="false">(AW50-AW49)/AW49</f>
        <v>0.00319409644745457</v>
      </c>
      <c r="AZ50" s="66" t="n">
        <f aca="false">workers_and_wage_central!B38</f>
        <v>6119.00886355953</v>
      </c>
      <c r="BA50" s="61" t="n">
        <f aca="false">(AZ50-AZ49)/AZ49</f>
        <v>0.0062558012226646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0.0134154616850117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107324161.588168</v>
      </c>
      <c r="E51" s="9"/>
      <c r="F51" s="67" t="n">
        <f aca="false">'Central pensions'!I51</f>
        <v>19507436.7888995</v>
      </c>
      <c r="G51" s="9" t="n">
        <f aca="false">'Central pensions'!K51</f>
        <v>585649.247080231</v>
      </c>
      <c r="H51" s="9" t="n">
        <f aca="false">'Central pensions'!V51</f>
        <v>3222069.36297207</v>
      </c>
      <c r="I51" s="67" t="n">
        <f aca="false">'Central pensions'!M51</f>
        <v>18112.8633117598</v>
      </c>
      <c r="J51" s="9" t="n">
        <f aca="false">'Central pensions'!W51</f>
        <v>99651.6297826418</v>
      </c>
      <c r="K51" s="9"/>
      <c r="L51" s="67" t="n">
        <f aca="false">'Central pensions'!N51</f>
        <v>3080793.43839362</v>
      </c>
      <c r="M51" s="67"/>
      <c r="N51" s="67" t="n">
        <f aca="false">'Central pensions'!L51</f>
        <v>844888.256308708</v>
      </c>
      <c r="O51" s="9"/>
      <c r="P51" s="9" t="n">
        <f aca="false">'Central pensions'!X51</f>
        <v>20634577.7011741</v>
      </c>
      <c r="Q51" s="67"/>
      <c r="R51" s="67" t="n">
        <f aca="false">'Central SIPA income'!G46</f>
        <v>17459275.7751703</v>
      </c>
      <c r="S51" s="67"/>
      <c r="T51" s="9" t="n">
        <f aca="false">'Central SIPA income'!J46</f>
        <v>66757054.151476</v>
      </c>
      <c r="U51" s="9"/>
      <c r="V51" s="67" t="n">
        <f aca="false">'Central SIPA income'!F46</f>
        <v>111111.536533822</v>
      </c>
      <c r="W51" s="67"/>
      <c r="X51" s="67" t="n">
        <f aca="false">'Central SIPA income'!M46</f>
        <v>279080.145428085</v>
      </c>
      <c r="Y51" s="9"/>
      <c r="Z51" s="9" t="n">
        <f aca="false">R51+V51-N51-L51-F51</f>
        <v>-5862731.17189771</v>
      </c>
      <c r="AA51" s="9"/>
      <c r="AB51" s="9" t="n">
        <f aca="false">T51-P51-D51</f>
        <v>-61201685.1378659</v>
      </c>
      <c r="AC51" s="50"/>
      <c r="AD51" s="9"/>
      <c r="AE51" s="9"/>
      <c r="AF51" s="9"/>
      <c r="AG51" s="9" t="n">
        <f aca="false">AG50*'Central macro hypothesis'!B33/'Central macro hypothesis'!B32</f>
        <v>5194963376.03608</v>
      </c>
      <c r="AH51" s="40" t="n">
        <f aca="false">(AG51-AG50)/AG50</f>
        <v>0.0029447497503047</v>
      </c>
      <c r="AI51" s="40"/>
      <c r="AJ51" s="40" t="n">
        <f aca="false">AB51/AG51</f>
        <v>-0.0117809656599667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11825786</v>
      </c>
      <c r="AX51" s="7"/>
      <c r="AY51" s="40" t="n">
        <f aca="false">(AW51-AW50)/AW50</f>
        <v>0.00524443454614849</v>
      </c>
      <c r="AZ51" s="39" t="n">
        <f aca="false">workers_and_wage_central!B39</f>
        <v>6129.72661401187</v>
      </c>
      <c r="BA51" s="40" t="n">
        <f aca="false">(AZ51-AZ50)/AZ50</f>
        <v>0.0017515500780146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0.0108605367682605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108364082.093153</v>
      </c>
      <c r="E52" s="9"/>
      <c r="F52" s="67" t="n">
        <f aca="false">'Central pensions'!I52</f>
        <v>19696454.6504536</v>
      </c>
      <c r="G52" s="9" t="n">
        <f aca="false">'Central pensions'!K52</f>
        <v>611620.159860346</v>
      </c>
      <c r="H52" s="9" t="n">
        <f aca="false">'Central pensions'!V52</f>
        <v>3364953.66243018</v>
      </c>
      <c r="I52" s="67" t="n">
        <f aca="false">'Central pensions'!M52</f>
        <v>18916.0874183611</v>
      </c>
      <c r="J52" s="9" t="n">
        <f aca="false">'Central pensions'!W52</f>
        <v>104070.731827737</v>
      </c>
      <c r="K52" s="9"/>
      <c r="L52" s="67" t="n">
        <f aca="false">'Central pensions'!N52</f>
        <v>3068904.55807615</v>
      </c>
      <c r="M52" s="67"/>
      <c r="N52" s="67" t="n">
        <f aca="false">'Central pensions'!L52</f>
        <v>855220.488687228</v>
      </c>
      <c r="O52" s="9"/>
      <c r="P52" s="9" t="n">
        <f aca="false">'Central pensions'!X52</f>
        <v>20629731.1387346</v>
      </c>
      <c r="Q52" s="67"/>
      <c r="R52" s="67" t="n">
        <f aca="false">'Central SIPA income'!G47</f>
        <v>15325650.5872767</v>
      </c>
      <c r="S52" s="67"/>
      <c r="T52" s="9" t="n">
        <f aca="false">'Central SIPA income'!J47</f>
        <v>58598953.3206424</v>
      </c>
      <c r="U52" s="9"/>
      <c r="V52" s="67" t="n">
        <f aca="false">'Central SIPA income'!F47</f>
        <v>110686.127957874</v>
      </c>
      <c r="W52" s="67"/>
      <c r="X52" s="67" t="n">
        <f aca="false">'Central SIPA income'!M47</f>
        <v>278011.641734001</v>
      </c>
      <c r="Y52" s="9"/>
      <c r="Z52" s="9" t="n">
        <f aca="false">R52+V52-N52-L52-F52</f>
        <v>-8184242.98198247</v>
      </c>
      <c r="AA52" s="9"/>
      <c r="AB52" s="9" t="n">
        <f aca="false">T52-P52-D52</f>
        <v>-70394859.9112454</v>
      </c>
      <c r="AC52" s="50"/>
      <c r="AD52" s="9"/>
      <c r="AE52" s="9"/>
      <c r="AF52" s="9"/>
      <c r="AG52" s="9" t="n">
        <f aca="false">AG51*'Central macro hypothesis'!B34/'Central macro hypothesis'!B33</f>
        <v>5320501585.05699</v>
      </c>
      <c r="AH52" s="40" t="n">
        <f aca="false">(AG52-AG51)/AG51</f>
        <v>0.0241653694037594</v>
      </c>
      <c r="AI52" s="40"/>
      <c r="AJ52" s="40" t="n">
        <f aca="false">AB52/AG52</f>
        <v>-0.0132308690798917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11870315</v>
      </c>
      <c r="AY52" s="40" t="n">
        <f aca="false">(AW52-AW51)/AW51</f>
        <v>0.00376541567723279</v>
      </c>
      <c r="AZ52" s="39" t="n">
        <f aca="false">workers_and_wage_central!B40</f>
        <v>6176.82180574514</v>
      </c>
      <c r="BA52" s="40" t="n">
        <f aca="false">(AZ52-AZ51)/AZ51</f>
        <v>0.00768308192173185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0.0128321348355191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108635288.755847</v>
      </c>
      <c r="E53" s="9"/>
      <c r="F53" s="67" t="n">
        <f aca="false">'Central pensions'!I53</f>
        <v>19745749.6717325</v>
      </c>
      <c r="G53" s="9" t="n">
        <f aca="false">'Central pensions'!K53</f>
        <v>672039.215729861</v>
      </c>
      <c r="H53" s="9" t="n">
        <f aca="false">'Central pensions'!V53</f>
        <v>3697361.48132078</v>
      </c>
      <c r="I53" s="67" t="n">
        <f aca="false">'Central pensions'!M53</f>
        <v>20784.7180122639</v>
      </c>
      <c r="J53" s="9" t="n">
        <f aca="false">'Central pensions'!W53</f>
        <v>114351.386020231</v>
      </c>
      <c r="K53" s="9"/>
      <c r="L53" s="67" t="n">
        <f aca="false">'Central pensions'!N53</f>
        <v>3067225.16268703</v>
      </c>
      <c r="M53" s="67"/>
      <c r="N53" s="67" t="n">
        <f aca="false">'Central pensions'!L53</f>
        <v>858987.839046095</v>
      </c>
      <c r="O53" s="9"/>
      <c r="P53" s="9" t="n">
        <f aca="false">'Central pensions'!X53</f>
        <v>20641743.5982034</v>
      </c>
      <c r="Q53" s="67"/>
      <c r="R53" s="67" t="n">
        <f aca="false">'Central SIPA income'!G48</f>
        <v>18308837.7510038</v>
      </c>
      <c r="S53" s="67"/>
      <c r="T53" s="9" t="n">
        <f aca="false">'Central SIPA income'!J48</f>
        <v>70005427.9990558</v>
      </c>
      <c r="U53" s="9"/>
      <c r="V53" s="67" t="n">
        <f aca="false">'Central SIPA income'!F48</f>
        <v>111476.24042879</v>
      </c>
      <c r="W53" s="67"/>
      <c r="X53" s="67" t="n">
        <f aca="false">'Central SIPA income'!M48</f>
        <v>279996.176465194</v>
      </c>
      <c r="Y53" s="9"/>
      <c r="Z53" s="9" t="n">
        <f aca="false">R53+V53-N53-L53-F53</f>
        <v>-5251648.68203311</v>
      </c>
      <c r="AA53" s="9"/>
      <c r="AB53" s="9" t="n">
        <f aca="false">T53-P53-D53</f>
        <v>-59271604.3549945</v>
      </c>
      <c r="AC53" s="50"/>
      <c r="AD53" s="9"/>
      <c r="AE53" s="9"/>
      <c r="AF53" s="9"/>
      <c r="AG53" s="9" t="n">
        <f aca="false">AG52*'Central macro hypothesis'!B35/'Central macro hypothesis'!B34</f>
        <v>5462698784.47774</v>
      </c>
      <c r="AH53" s="40" t="n">
        <f aca="false">(AG53-AG52)/AG52</f>
        <v>0.0267262770525475</v>
      </c>
      <c r="AI53" s="40" t="n">
        <f aca="false">(AG53-AG49)/AG49</f>
        <v>0.0300000000000003</v>
      </c>
      <c r="AJ53" s="40" t="n">
        <f aca="false">AB53/AG53</f>
        <v>-0.0108502421043999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11960568</v>
      </c>
      <c r="AY53" s="40" t="n">
        <f aca="false">(AW53-AW52)/AW52</f>
        <v>0.00760325231470269</v>
      </c>
      <c r="AZ53" s="39" t="n">
        <f aca="false">workers_and_wage_central!B41</f>
        <v>6208.85818046708</v>
      </c>
      <c r="BA53" s="40" t="n">
        <f aca="false">(AZ53-AZ52)/AZ52</f>
        <v>0.00518654669495957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0.0110112772298518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109039930.528311</v>
      </c>
      <c r="E54" s="6"/>
      <c r="F54" s="8" t="n">
        <f aca="false">'Central pensions'!I54</f>
        <v>19819298.1037135</v>
      </c>
      <c r="G54" s="6" t="n">
        <f aca="false">'Central pensions'!K54</f>
        <v>724532.808325159</v>
      </c>
      <c r="H54" s="6" t="n">
        <f aca="false">'Central pensions'!V54</f>
        <v>3986165.73966636</v>
      </c>
      <c r="I54" s="8" t="n">
        <f aca="false">'Central pensions'!M54</f>
        <v>22408.2311853142</v>
      </c>
      <c r="J54" s="6" t="n">
        <f aca="false">'Central pensions'!W54</f>
        <v>123283.476484527</v>
      </c>
      <c r="K54" s="6"/>
      <c r="L54" s="8" t="n">
        <f aca="false">'Central pensions'!N54</f>
        <v>3684754.34767475</v>
      </c>
      <c r="M54" s="8"/>
      <c r="N54" s="8" t="n">
        <f aca="false">'Central pensions'!L54</f>
        <v>864451.296442159</v>
      </c>
      <c r="O54" s="6"/>
      <c r="P54" s="6" t="n">
        <f aca="false">'Central pensions'!X54</f>
        <v>23876163.8053275</v>
      </c>
      <c r="Q54" s="8"/>
      <c r="R54" s="8" t="n">
        <f aca="false">'Central SIPA income'!G49</f>
        <v>15527137.7862346</v>
      </c>
      <c r="S54" s="8"/>
      <c r="T54" s="6" t="n">
        <f aca="false">'Central SIPA income'!J49</f>
        <v>59369357.0890961</v>
      </c>
      <c r="U54" s="6"/>
      <c r="V54" s="8" t="n">
        <f aca="false">'Central SIPA income'!F49</f>
        <v>109241.747895055</v>
      </c>
      <c r="W54" s="8"/>
      <c r="X54" s="8" t="n">
        <f aca="false">'Central SIPA income'!M49</f>
        <v>274383.775442527</v>
      </c>
      <c r="Y54" s="6"/>
      <c r="Z54" s="6" t="n">
        <f aca="false">R54+V54-N54-L54-F54</f>
        <v>-8732124.21370074</v>
      </c>
      <c r="AA54" s="6"/>
      <c r="AB54" s="6" t="n">
        <f aca="false">T54-P54-D54</f>
        <v>-73546737.2445419</v>
      </c>
      <c r="AC54" s="50"/>
      <c r="AD54" s="6"/>
      <c r="AE54" s="6"/>
      <c r="AF54" s="6"/>
      <c r="AG54" s="6" t="n">
        <v>5350000000</v>
      </c>
      <c r="AH54" s="61" t="n">
        <f aca="false">(AG54-AG53)/AG53</f>
        <v>-0.0206306056628964</v>
      </c>
      <c r="AI54" s="61"/>
      <c r="AJ54" s="61" t="n">
        <f aca="false">AB54/AG54</f>
        <v>-0.0137470536905686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0.00118264983629091</v>
      </c>
      <c r="AV54" s="5"/>
      <c r="AW54" s="65" t="n">
        <f aca="false">workers_and_wage_central!C42</f>
        <v>12001827</v>
      </c>
      <c r="AX54" s="5"/>
      <c r="AY54" s="61" t="n">
        <f aca="false">(AW54-AW53)/AW53</f>
        <v>0.00344958533741876</v>
      </c>
      <c r="AZ54" s="66" t="n">
        <f aca="false">workers_and_wage_central!B42</f>
        <v>6265.84190922071</v>
      </c>
      <c r="BA54" s="61" t="n">
        <f aca="false">(AZ54-AZ53)/AZ53</f>
        <v>0.0091778112975585</v>
      </c>
      <c r="BB54" s="5"/>
      <c r="BC54" s="5"/>
      <c r="BD54" s="5"/>
      <c r="BE54" s="5"/>
      <c r="BF54" s="5" t="n">
        <f aca="false">BF53*(1+AY54)*(1+BA54)*(1-BE54)</f>
        <v>101.265905627826</v>
      </c>
      <c r="BG54" s="5"/>
      <c r="BH54" s="5" t="n">
        <f aca="false">BH53+1</f>
        <v>23</v>
      </c>
      <c r="BI54" s="61" t="n">
        <f aca="false">T61/AG61</f>
        <v>0.0130080855871227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109627225.993803</v>
      </c>
      <c r="E55" s="9"/>
      <c r="F55" s="67" t="n">
        <f aca="false">'Central pensions'!I55</f>
        <v>19926046.0065153</v>
      </c>
      <c r="G55" s="9" t="n">
        <f aca="false">'Central pensions'!K55</f>
        <v>816889.668769649</v>
      </c>
      <c r="H55" s="9" t="n">
        <f aca="false">'Central pensions'!V55</f>
        <v>4494285.93615268</v>
      </c>
      <c r="I55" s="67" t="n">
        <f aca="false">'Central pensions'!M55</f>
        <v>25264.6289310199</v>
      </c>
      <c r="J55" s="9" t="n">
        <f aca="false">'Central pensions'!W55</f>
        <v>138998.534107814</v>
      </c>
      <c r="K55" s="9"/>
      <c r="L55" s="67" t="n">
        <f aca="false">'Central pensions'!N55</f>
        <v>3041273.99048062</v>
      </c>
      <c r="M55" s="67"/>
      <c r="N55" s="67" t="n">
        <f aca="false">'Central pensions'!L55</f>
        <v>871541.590878114</v>
      </c>
      <c r="O55" s="9"/>
      <c r="P55" s="9" t="n">
        <f aca="false">'Central pensions'!X55</f>
        <v>20576149.8808818</v>
      </c>
      <c r="Q55" s="67"/>
      <c r="R55" s="67" t="n">
        <f aca="false">'Central SIPA income'!G50</f>
        <v>18470146.4155629</v>
      </c>
      <c r="S55" s="67"/>
      <c r="T55" s="9" t="n">
        <f aca="false">'Central SIPA income'!J50</f>
        <v>70622205.658894</v>
      </c>
      <c r="U55" s="9"/>
      <c r="V55" s="67" t="n">
        <f aca="false">'Central SIPA income'!F50</f>
        <v>105691.844687598</v>
      </c>
      <c r="W55" s="67"/>
      <c r="X55" s="67" t="n">
        <f aca="false">'Central SIPA income'!M50</f>
        <v>265467.442050888</v>
      </c>
      <c r="Y55" s="9"/>
      <c r="Z55" s="9" t="n">
        <f aca="false">R55+V55-N55-L55-F55</f>
        <v>-5263023.32762348</v>
      </c>
      <c r="AA55" s="9"/>
      <c r="AB55" s="9" t="n">
        <f aca="false">T55-P55-D55</f>
        <v>-59581170.2157906</v>
      </c>
      <c r="AC55" s="50"/>
      <c r="AD55" s="9"/>
      <c r="AE55" s="9"/>
      <c r="AF55" s="9"/>
      <c r="AG55" s="9" t="n">
        <v>5400000000</v>
      </c>
      <c r="AH55" s="40" t="n">
        <f aca="false">(AG55-AG54)/AG54</f>
        <v>0.00934579439252336</v>
      </c>
      <c r="AI55" s="40"/>
      <c r="AJ55" s="40" t="n">
        <f aca="false">AB55/AG55</f>
        <v>-0.0110335500399612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12073880</v>
      </c>
      <c r="AX55" s="7"/>
      <c r="AY55" s="40" t="n">
        <f aca="false">(AW55-AW54)/AW54</f>
        <v>0.00600350263339073</v>
      </c>
      <c r="AZ55" s="39" t="n">
        <f aca="false">workers_and_wage_central!B43</f>
        <v>6271.15252710057</v>
      </c>
      <c r="BA55" s="40" t="n">
        <f aca="false">(AZ55-AZ54)/AZ54</f>
        <v>0.000847550569706911</v>
      </c>
      <c r="BB55" s="7"/>
      <c r="BC55" s="7"/>
      <c r="BD55" s="7"/>
      <c r="BE55" s="7"/>
      <c r="BF55" s="7" t="n">
        <f aca="false">BF54*(1+AY55)*(1+BA55)*(1-BE55)</f>
        <v>101.960199003422</v>
      </c>
      <c r="BG55" s="7"/>
      <c r="BH55" s="7" t="n">
        <f aca="false">BH54+1</f>
        <v>24</v>
      </c>
      <c r="BI55" s="40" t="n">
        <f aca="false">T62/AG62</f>
        <v>0.0110413947219091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110240475.591323</v>
      </c>
      <c r="E56" s="9"/>
      <c r="F56" s="67" t="n">
        <f aca="false">'Central pensions'!I56</f>
        <v>20037511.3800381</v>
      </c>
      <c r="G56" s="9" t="n">
        <f aca="false">'Central pensions'!K56</f>
        <v>864623.336437529</v>
      </c>
      <c r="H56" s="9" t="n">
        <f aca="false">'Central pensions'!V56</f>
        <v>4756902.4919525</v>
      </c>
      <c r="I56" s="67" t="n">
        <f aca="false">'Central pensions'!M56</f>
        <v>26740.9279310575</v>
      </c>
      <c r="J56" s="9" t="n">
        <f aca="false">'Central pensions'!W56</f>
        <v>147120.695627397</v>
      </c>
      <c r="K56" s="9"/>
      <c r="L56" s="67" t="n">
        <f aca="false">'Central pensions'!N56</f>
        <v>3076247.04532203</v>
      </c>
      <c r="M56" s="67"/>
      <c r="N56" s="67" t="n">
        <f aca="false">'Central pensions'!L56</f>
        <v>877503.236235745</v>
      </c>
      <c r="O56" s="9"/>
      <c r="P56" s="9" t="n">
        <f aca="false">'Central pensions'!X56</f>
        <v>20790424.4424967</v>
      </c>
      <c r="Q56" s="67"/>
      <c r="R56" s="67" t="n">
        <f aca="false">'Central SIPA income'!G51</f>
        <v>16123875.4859463</v>
      </c>
      <c r="S56" s="67"/>
      <c r="T56" s="9" t="n">
        <f aca="false">'Central SIPA income'!J51</f>
        <v>61651035.4042145</v>
      </c>
      <c r="U56" s="9"/>
      <c r="V56" s="67" t="n">
        <f aca="false">'Central SIPA income'!F51</f>
        <v>107389.968428456</v>
      </c>
      <c r="W56" s="67"/>
      <c r="X56" s="67" t="n">
        <f aca="false">'Central SIPA income'!M51</f>
        <v>269732.639305265</v>
      </c>
      <c r="Y56" s="9"/>
      <c r="Z56" s="9" t="n">
        <f aca="false">R56+V56-N56-L56-F56</f>
        <v>-7759996.20722118</v>
      </c>
      <c r="AA56" s="9"/>
      <c r="AB56" s="9" t="n">
        <f aca="false">T56-P56-D56</f>
        <v>-69379864.6296056</v>
      </c>
      <c r="AC56" s="50"/>
      <c r="AD56" s="9"/>
      <c r="AE56" s="40" t="n">
        <f aca="false">AVERAGE(AG54:AG57)/AVERAGE(AG50:AG53)-1</f>
        <v>0.0249999999999999</v>
      </c>
      <c r="AF56" s="9"/>
      <c r="AG56" s="9" t="n">
        <v>5450000000</v>
      </c>
      <c r="AH56" s="40" t="n">
        <f aca="false">(AG56-AG55)/AG55</f>
        <v>0.00925925925925926</v>
      </c>
      <c r="AI56" s="40"/>
      <c r="AJ56" s="40" t="n">
        <f aca="false">AB56/AG56</f>
        <v>-0.0127302503907533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12075815</v>
      </c>
      <c r="AY56" s="40" t="n">
        <f aca="false">(AW56-AW55)/AW55</f>
        <v>0.00016026331220784</v>
      </c>
      <c r="AZ56" s="39" t="n">
        <f aca="false">workers_and_wage_central!B44</f>
        <v>6325.8197286976</v>
      </c>
      <c r="BA56" s="40" t="n">
        <f aca="false">(AZ56-AZ55)/AZ55</f>
        <v>0.00871724955832081</v>
      </c>
      <c r="BB56" s="7"/>
      <c r="BC56" s="7"/>
      <c r="BD56" s="7"/>
      <c r="BE56" s="7"/>
      <c r="BF56" s="7" t="n">
        <f aca="false">BF55*(1+AY56)*(1+BA56)*(1-BE56)</f>
        <v>102.865494426392</v>
      </c>
      <c r="BG56" s="7"/>
      <c r="BH56" s="0" t="n">
        <f aca="false">BH55+1</f>
        <v>25</v>
      </c>
      <c r="BI56" s="40" t="n">
        <f aca="false">T63/AG63</f>
        <v>0.0129351928257364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111295372.322905</v>
      </c>
      <c r="E57" s="9"/>
      <c r="F57" s="67" t="n">
        <f aca="false">'Central pensions'!I57</f>
        <v>20229251.348053</v>
      </c>
      <c r="G57" s="9" t="n">
        <f aca="false">'Central pensions'!K57</f>
        <v>929818.125323815</v>
      </c>
      <c r="H57" s="9" t="n">
        <f aca="false">'Central pensions'!V57</f>
        <v>5115584.98483234</v>
      </c>
      <c r="I57" s="67" t="n">
        <f aca="false">'Central pensions'!M57</f>
        <v>28757.2616079528</v>
      </c>
      <c r="J57" s="9" t="n">
        <f aca="false">'Central pensions'!W57</f>
        <v>158213.96860306</v>
      </c>
      <c r="K57" s="9"/>
      <c r="L57" s="67" t="n">
        <f aca="false">'Central pensions'!N57</f>
        <v>3027401.12356287</v>
      </c>
      <c r="M57" s="67"/>
      <c r="N57" s="67" t="n">
        <f aca="false">'Central pensions'!L57</f>
        <v>888304.523410622</v>
      </c>
      <c r="O57" s="9"/>
      <c r="P57" s="9" t="n">
        <f aca="false">'Central pensions'!X57</f>
        <v>20596388.2174259</v>
      </c>
      <c r="Q57" s="67"/>
      <c r="R57" s="67" t="n">
        <f aca="false">'Central SIPA income'!G52</f>
        <v>19251096.8240259</v>
      </c>
      <c r="S57" s="67"/>
      <c r="T57" s="9" t="n">
        <f aca="false">'Central SIPA income'!J52</f>
        <v>73608237.2319517</v>
      </c>
      <c r="U57" s="9"/>
      <c r="V57" s="67" t="n">
        <f aca="false">'Central SIPA income'!F52</f>
        <v>108629.521848237</v>
      </c>
      <c r="W57" s="67"/>
      <c r="X57" s="67" t="n">
        <f aca="false">'Central SIPA income'!M52</f>
        <v>272846.040122586</v>
      </c>
      <c r="Y57" s="9"/>
      <c r="Z57" s="9" t="n">
        <f aca="false">R57+V57-N57-L57-F57</f>
        <v>-4785230.64915235</v>
      </c>
      <c r="AA57" s="9"/>
      <c r="AB57" s="9" t="n">
        <f aca="false">T57-P57-D57</f>
        <v>-58283523.3083789</v>
      </c>
      <c r="AC57" s="50"/>
      <c r="AD57" s="9"/>
      <c r="AE57" s="9"/>
      <c r="AF57" s="9"/>
      <c r="AG57" s="9" t="n">
        <f aca="false">((1+0.025)*AVERAGE(AG50:AG53))*4-SUM(AG54:AG56)</f>
        <v>5486821024.89171</v>
      </c>
      <c r="AH57" s="40" t="n">
        <f aca="false">(AG57-AG56)/AG56</f>
        <v>0.00675615135627747</v>
      </c>
      <c r="AI57" s="40" t="n">
        <f aca="false">(AG57-AG53)/AG53</f>
        <v>0.00441581009051999</v>
      </c>
      <c r="AJ57" s="40" t="n">
        <f aca="false">AB57/AG57</f>
        <v>-0.0106224575294087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12173028</v>
      </c>
      <c r="AY57" s="40" t="n">
        <f aca="false">(AW57-AW56)/AW56</f>
        <v>0.00805022269718441</v>
      </c>
      <c r="AZ57" s="39" t="n">
        <f aca="false">workers_and_wage_central!B45</f>
        <v>6359.80257034086</v>
      </c>
      <c r="BA57" s="40" t="n">
        <f aca="false">(AZ57-AZ56)/AZ56</f>
        <v>0.00537208505786152</v>
      </c>
      <c r="BB57" s="7"/>
      <c r="BC57" s="7"/>
      <c r="BD57" s="7"/>
      <c r="BE57" s="7"/>
      <c r="BF57" s="7" t="n">
        <f aca="false">BF56*(1+AY57)*(1+BA57)*(1-BE57)</f>
        <v>104.250635320614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0.0111142882287416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116844155.662097</v>
      </c>
      <c r="E58" s="6"/>
      <c r="F58" s="8" t="n">
        <f aca="false">'Central pensions'!I58</f>
        <v>21237808.4021481</v>
      </c>
      <c r="G58" s="6" t="n">
        <f aca="false">'Central pensions'!K58</f>
        <v>1064284.46776826</v>
      </c>
      <c r="H58" s="6" t="n">
        <f aca="false">'Central pensions'!V58</f>
        <v>5855379.12697661</v>
      </c>
      <c r="I58" s="8" t="n">
        <f aca="false">'Central pensions'!M58</f>
        <v>32916.0144670599</v>
      </c>
      <c r="J58" s="6" t="n">
        <f aca="false">'Central pensions'!W58</f>
        <v>181094.199803402</v>
      </c>
      <c r="K58" s="6"/>
      <c r="L58" s="8" t="n">
        <f aca="false">'Central pensions'!N58</f>
        <v>3705220.78427818</v>
      </c>
      <c r="M58" s="8"/>
      <c r="N58" s="8" t="n">
        <f aca="false">'Central pensions'!L58</f>
        <v>939197.558502838</v>
      </c>
      <c r="O58" s="6"/>
      <c r="P58" s="6" t="n">
        <f aca="false">'Central pensions'!X58</f>
        <v>24393596.1223012</v>
      </c>
      <c r="Q58" s="8"/>
      <c r="R58" s="8" t="n">
        <f aca="false">'Central SIPA income'!G53</f>
        <v>17719351.3836097</v>
      </c>
      <c r="S58" s="8"/>
      <c r="T58" s="6" t="n">
        <f aca="false">'Central SIPA income'!J53</f>
        <v>67751475.7815391</v>
      </c>
      <c r="U58" s="6"/>
      <c r="V58" s="8" t="n">
        <f aca="false">'Central SIPA income'!F53</f>
        <v>123369.584993402</v>
      </c>
      <c r="W58" s="8"/>
      <c r="X58" s="8" t="n">
        <f aca="false">'Central SIPA income'!M53</f>
        <v>309868.829065116</v>
      </c>
      <c r="Y58" s="6"/>
      <c r="Z58" s="6" t="n">
        <f aca="false">R58+V58-N58-L58-F58</f>
        <v>-8039505.77632604</v>
      </c>
      <c r="AA58" s="6"/>
      <c r="AB58" s="6" t="n">
        <f aca="false">T58-P58-D58</f>
        <v>-73486276.0028591</v>
      </c>
      <c r="AC58" s="50"/>
      <c r="AD58" s="6"/>
      <c r="AE58" s="6"/>
      <c r="AF58" s="6"/>
      <c r="AG58" s="6" t="n">
        <f aca="false">BF58/100*$AG$53</f>
        <v>6238317426.40384</v>
      </c>
      <c r="AH58" s="61" t="n">
        <f aca="false">(AG58-AG57)/AG57</f>
        <v>0.136963899150868</v>
      </c>
      <c r="AI58" s="61"/>
      <c r="AJ58" s="61" t="n">
        <f aca="false">AB58/AG58</f>
        <v>-0.0117798231445913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0.041564489023759</v>
      </c>
      <c r="AV58" s="5"/>
      <c r="AW58" s="65" t="n">
        <f aca="false">workers_and_wage_central!C46</f>
        <v>12198684</v>
      </c>
      <c r="AX58" s="5"/>
      <c r="AY58" s="61" t="n">
        <f aca="false">(AW58-AW57)/AW57</f>
        <v>0.00210761036613076</v>
      </c>
      <c r="AZ58" s="66" t="n">
        <f aca="false">workers_and_wage_central!B46</f>
        <v>6952.01625009536</v>
      </c>
      <c r="BA58" s="61" t="n">
        <f aca="false">(AZ58-AZ57)/AZ57</f>
        <v>0.0931182490658297</v>
      </c>
      <c r="BB58" s="5"/>
      <c r="BC58" s="5"/>
      <c r="BD58" s="5"/>
      <c r="BE58" s="5"/>
      <c r="BF58" s="5" t="n">
        <f aca="false">BF57*(1+AY58)*(1+BA58)*(1-BE58)</f>
        <v>114.19845158093</v>
      </c>
      <c r="BG58" s="5"/>
      <c r="BH58" s="5" t="n">
        <f aca="false">BH57+1</f>
        <v>27</v>
      </c>
      <c r="BI58" s="61" t="n">
        <f aca="false">T65/AG65</f>
        <v>0.0129959880619537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118065073.902515</v>
      </c>
      <c r="E59" s="9"/>
      <c r="F59" s="67" t="n">
        <f aca="false">'Central pensions'!I59</f>
        <v>21459724.744628</v>
      </c>
      <c r="G59" s="9" t="n">
        <f aca="false">'Central pensions'!K59</f>
        <v>1152932.72874941</v>
      </c>
      <c r="H59" s="9" t="n">
        <f aca="false">'Central pensions'!V59</f>
        <v>6343095.70342938</v>
      </c>
      <c r="I59" s="67" t="n">
        <f aca="false">'Central pensions'!M59</f>
        <v>35657.7132603</v>
      </c>
      <c r="J59" s="9" t="n">
        <f aca="false">'Central pensions'!W59</f>
        <v>196178.217631886</v>
      </c>
      <c r="K59" s="9"/>
      <c r="L59" s="67" t="n">
        <f aca="false">'Central pensions'!N59</f>
        <v>3101774.42910284</v>
      </c>
      <c r="M59" s="67"/>
      <c r="N59" s="67" t="n">
        <f aca="false">'Central pensions'!L59</f>
        <v>950936.7532828</v>
      </c>
      <c r="O59" s="9"/>
      <c r="P59" s="9" t="n">
        <f aca="false">'Central pensions'!X59</f>
        <v>21326895.70269</v>
      </c>
      <c r="Q59" s="67"/>
      <c r="R59" s="67" t="n">
        <f aca="false">'Central SIPA income'!G54</f>
        <v>21254330.1446011</v>
      </c>
      <c r="S59" s="67"/>
      <c r="T59" s="9" t="n">
        <f aca="false">'Central SIPA income'!J54</f>
        <v>81267773.4568084</v>
      </c>
      <c r="U59" s="9"/>
      <c r="V59" s="67" t="n">
        <f aca="false">'Central SIPA income'!F54</f>
        <v>122994.241052093</v>
      </c>
      <c r="W59" s="67"/>
      <c r="X59" s="67" t="n">
        <f aca="false">'Central SIPA income'!M54</f>
        <v>308926.073299208</v>
      </c>
      <c r="Y59" s="9"/>
      <c r="Z59" s="9" t="n">
        <f aca="false">R59+V59-N59-L59-F59</f>
        <v>-4135111.5413604</v>
      </c>
      <c r="AA59" s="9"/>
      <c r="AB59" s="9" t="n">
        <f aca="false">T59-P59-D59</f>
        <v>-58124196.1483962</v>
      </c>
      <c r="AC59" s="50"/>
      <c r="AD59" s="9"/>
      <c r="AE59" s="9"/>
      <c r="AF59" s="9"/>
      <c r="AG59" s="9" t="n">
        <f aca="false">BF59/100*$AG$53</f>
        <v>6333145224.7416</v>
      </c>
      <c r="AH59" s="40" t="n">
        <f aca="false">(AG59-AG58)/AG58</f>
        <v>0.0152008613630977</v>
      </c>
      <c r="AI59" s="40"/>
      <c r="AJ59" s="40" t="n">
        <f aca="false">AB59/AG59</f>
        <v>-0.00917777724744465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12274001</v>
      </c>
      <c r="AX59" s="7"/>
      <c r="AY59" s="40" t="n">
        <f aca="false">(AW59-AW58)/AW58</f>
        <v>0.00617419059301807</v>
      </c>
      <c r="AZ59" s="39" t="n">
        <f aca="false">workers_and_wage_central!B47</f>
        <v>7014.38473704777</v>
      </c>
      <c r="BA59" s="40" t="n">
        <f aca="false">(AZ59-AZ58)/AZ58</f>
        <v>0.0089712803751795</v>
      </c>
      <c r="BB59" s="7"/>
      <c r="BC59" s="7"/>
      <c r="BD59" s="7"/>
      <c r="BE59" s="7"/>
      <c r="BF59" s="7" t="n">
        <f aca="false">BF58*(1+AY59)*(1+BA59)*(1-BE59)</f>
        <v>115.934366411292</v>
      </c>
      <c r="BG59" s="7"/>
      <c r="BH59" s="7" t="n">
        <f aca="false">BH58+1</f>
        <v>28</v>
      </c>
      <c r="BI59" s="40" t="n">
        <f aca="false">T66/AG66</f>
        <v>0.0110123850463931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119319875.5349</v>
      </c>
      <c r="E60" s="9"/>
      <c r="F60" s="67" t="n">
        <f aca="false">'Central pensions'!I60</f>
        <v>21687799.7946834</v>
      </c>
      <c r="G60" s="9" t="n">
        <f aca="false">'Central pensions'!K60</f>
        <v>1220694.53374263</v>
      </c>
      <c r="H60" s="9" t="n">
        <f aca="false">'Central pensions'!V60</f>
        <v>6715901.16153737</v>
      </c>
      <c r="I60" s="67" t="n">
        <f aca="false">'Central pensions'!M60</f>
        <v>37753.4391879202</v>
      </c>
      <c r="J60" s="9" t="n">
        <f aca="false">'Central pensions'!W60</f>
        <v>207708.283346537</v>
      </c>
      <c r="K60" s="9"/>
      <c r="L60" s="67" t="n">
        <f aca="false">'Central pensions'!N60</f>
        <v>3156118.12596582</v>
      </c>
      <c r="M60" s="67"/>
      <c r="N60" s="67" t="n">
        <f aca="false">'Central pensions'!L60</f>
        <v>962794.664118078</v>
      </c>
      <c r="O60" s="9"/>
      <c r="P60" s="9" t="n">
        <f aca="false">'Central pensions'!X60</f>
        <v>21674124.1308174</v>
      </c>
      <c r="Q60" s="67"/>
      <c r="R60" s="67" t="n">
        <f aca="false">'Central SIPA income'!G55</f>
        <v>18369858.2870441</v>
      </c>
      <c r="S60" s="67"/>
      <c r="T60" s="9" t="n">
        <f aca="false">'Central SIPA income'!J55</f>
        <v>70238745.3073597</v>
      </c>
      <c r="U60" s="9"/>
      <c r="V60" s="67" t="n">
        <f aca="false">'Central SIPA income'!F55</f>
        <v>129354.135321239</v>
      </c>
      <c r="W60" s="67"/>
      <c r="X60" s="67" t="n">
        <f aca="false">'Central SIPA income'!M55</f>
        <v>324900.294094906</v>
      </c>
      <c r="Y60" s="9"/>
      <c r="Z60" s="9" t="n">
        <f aca="false">R60+V60-N60-L60-F60</f>
        <v>-7307500.16240191</v>
      </c>
      <c r="AA60" s="9"/>
      <c r="AB60" s="9" t="n">
        <f aca="false">T60-P60-D60</f>
        <v>-70755254.3583581</v>
      </c>
      <c r="AC60" s="50"/>
      <c r="AD60" s="9"/>
      <c r="AE60" s="9"/>
      <c r="AF60" s="9"/>
      <c r="AG60" s="9" t="n">
        <f aca="false">BF60/100*$AG$53</f>
        <v>6378800918.47487</v>
      </c>
      <c r="AH60" s="40" t="n">
        <f aca="false">(AG60-AG59)/AG59</f>
        <v>0.00720900786467056</v>
      </c>
      <c r="AI60" s="40"/>
      <c r="AJ60" s="40" t="n">
        <f aca="false">AB60/AG60</f>
        <v>-0.0110922499796835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12307164</v>
      </c>
      <c r="AY60" s="40" t="n">
        <f aca="false">(AW60-AW59)/AW59</f>
        <v>0.00270188995422112</v>
      </c>
      <c r="AZ60" s="39" t="n">
        <f aca="false">workers_and_wage_central!B48</f>
        <v>7045.91420696886</v>
      </c>
      <c r="BA60" s="40" t="n">
        <f aca="false">(AZ60-AZ59)/AZ59</f>
        <v>0.00449497298808849</v>
      </c>
      <c r="BB60" s="7"/>
      <c r="BC60" s="7"/>
      <c r="BD60" s="7"/>
      <c r="BE60" s="7"/>
      <c r="BF60" s="7" t="n">
        <f aca="false">BF59*(1+AY60)*(1+BA60)*(1-BE60)</f>
        <v>116.770138170536</v>
      </c>
      <c r="BG60" s="7"/>
      <c r="BH60" s="0" t="n">
        <f aca="false">BH59+1</f>
        <v>29</v>
      </c>
      <c r="BI60" s="40" t="n">
        <f aca="false">T67/AG67</f>
        <v>0.0129217012657908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119731044.91388</v>
      </c>
      <c r="E61" s="9"/>
      <c r="F61" s="67" t="n">
        <f aca="false">'Central pensions'!I61</f>
        <v>21762534.6964173</v>
      </c>
      <c r="G61" s="9" t="n">
        <f aca="false">'Central pensions'!K61</f>
        <v>1257958.61191818</v>
      </c>
      <c r="H61" s="9" t="n">
        <f aca="false">'Central pensions'!V61</f>
        <v>6920917.12497868</v>
      </c>
      <c r="I61" s="67" t="n">
        <f aca="false">'Central pensions'!M61</f>
        <v>38905.93645107</v>
      </c>
      <c r="J61" s="9" t="n">
        <f aca="false">'Central pensions'!W61</f>
        <v>214048.983246721</v>
      </c>
      <c r="K61" s="9"/>
      <c r="L61" s="67" t="n">
        <f aca="false">'Central pensions'!N61</f>
        <v>3090618.94653443</v>
      </c>
      <c r="M61" s="67"/>
      <c r="N61" s="67" t="n">
        <f aca="false">'Central pensions'!L61</f>
        <v>968120.250753727</v>
      </c>
      <c r="O61" s="9"/>
      <c r="P61" s="9" t="n">
        <f aca="false">'Central pensions'!X61</f>
        <v>21363548.3837452</v>
      </c>
      <c r="Q61" s="67"/>
      <c r="R61" s="67" t="n">
        <f aca="false">'Central SIPA income'!G56</f>
        <v>21850481.6926091</v>
      </c>
      <c r="S61" s="67"/>
      <c r="T61" s="9" t="n">
        <f aca="false">'Central SIPA income'!J56</f>
        <v>83547210.570085</v>
      </c>
      <c r="U61" s="9"/>
      <c r="V61" s="67" t="n">
        <f aca="false">'Central SIPA income'!F56</f>
        <v>122691.82693187</v>
      </c>
      <c r="W61" s="67"/>
      <c r="X61" s="67" t="n">
        <f aca="false">'Central SIPA income'!M56</f>
        <v>308166.496217618</v>
      </c>
      <c r="Y61" s="9"/>
      <c r="Z61" s="9" t="n">
        <f aca="false">R61+V61-N61-L61-F61</f>
        <v>-3848100.37416451</v>
      </c>
      <c r="AA61" s="9"/>
      <c r="AB61" s="9" t="n">
        <f aca="false">T61-P61-D61</f>
        <v>-57547382.72754</v>
      </c>
      <c r="AC61" s="50"/>
      <c r="AD61" s="9"/>
      <c r="AE61" s="9"/>
      <c r="AF61" s="9"/>
      <c r="AG61" s="9" t="n">
        <f aca="false">BF61/100*$AG$53</f>
        <v>6422713781.40319</v>
      </c>
      <c r="AH61" s="40" t="n">
        <f aca="false">(AG61-AG60)/AG60</f>
        <v>0.00688418771640029</v>
      </c>
      <c r="AI61" s="40" t="n">
        <f aca="false">(AG61-AG57)/AG57</f>
        <v>0.170571037813276</v>
      </c>
      <c r="AJ61" s="40" t="n">
        <f aca="false">AB61/AG61</f>
        <v>-0.00895997933057004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12383091</v>
      </c>
      <c r="AY61" s="40" t="n">
        <f aca="false">(AW61-AW60)/AW60</f>
        <v>0.00616933356864343</v>
      </c>
      <c r="AZ61" s="39" t="n">
        <f aca="false">workers_and_wage_central!B49</f>
        <v>7050.92012478761</v>
      </c>
      <c r="BA61" s="40" t="n">
        <f aca="false">(AZ61-AZ60)/AZ60</f>
        <v>0.000710471015074113</v>
      </c>
      <c r="BB61" s="7"/>
      <c r="BC61" s="7"/>
      <c r="BD61" s="7"/>
      <c r="BE61" s="7"/>
      <c r="BF61" s="7" t="n">
        <f aca="false">BF60*(1+AY61)*(1+BA61)*(1-BE61)</f>
        <v>117.574005721372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0.0110626087805222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119859908.550208</v>
      </c>
      <c r="E62" s="6"/>
      <c r="F62" s="8" t="n">
        <f aca="false">'Central pensions'!I62</f>
        <v>21785957.1877078</v>
      </c>
      <c r="G62" s="6" t="n">
        <f aca="false">'Central pensions'!K62</f>
        <v>1342573.07204267</v>
      </c>
      <c r="H62" s="6" t="n">
        <f aca="false">'Central pensions'!V62</f>
        <v>7386440.91928178</v>
      </c>
      <c r="I62" s="8" t="n">
        <f aca="false">'Central pensions'!M62</f>
        <v>41522.87851678</v>
      </c>
      <c r="J62" s="6" t="n">
        <f aca="false">'Central pensions'!W62</f>
        <v>228446.62636952</v>
      </c>
      <c r="K62" s="6"/>
      <c r="L62" s="8" t="n">
        <f aca="false">'Central pensions'!N62</f>
        <v>3792716.92005665</v>
      </c>
      <c r="M62" s="8"/>
      <c r="N62" s="8" t="n">
        <f aca="false">'Central pensions'!L62</f>
        <v>970500.866199519</v>
      </c>
      <c r="O62" s="6"/>
      <c r="P62" s="6" t="n">
        <f aca="false">'Central pensions'!X62</f>
        <v>25019835.549773</v>
      </c>
      <c r="Q62" s="8"/>
      <c r="R62" s="8" t="n">
        <f aca="false">'Central SIPA income'!G57</f>
        <v>18567942.2846375</v>
      </c>
      <c r="S62" s="8"/>
      <c r="T62" s="6" t="n">
        <f aca="false">'Central SIPA income'!J57</f>
        <v>70996136.6404347</v>
      </c>
      <c r="U62" s="6"/>
      <c r="V62" s="8" t="n">
        <f aca="false">'Central SIPA income'!F57</f>
        <v>118630.739344912</v>
      </c>
      <c r="W62" s="8"/>
      <c r="X62" s="8" t="n">
        <f aca="false">'Central SIPA income'!M57</f>
        <v>297966.21504322</v>
      </c>
      <c r="Y62" s="6"/>
      <c r="Z62" s="6" t="n">
        <f aca="false">R62+V62-N62-L62-F62</f>
        <v>-7862601.94998162</v>
      </c>
      <c r="AA62" s="6"/>
      <c r="AB62" s="6" t="n">
        <f aca="false">T62-P62-D62</f>
        <v>-73883607.4595463</v>
      </c>
      <c r="AC62" s="50"/>
      <c r="AD62" s="6"/>
      <c r="AE62" s="6"/>
      <c r="AF62" s="6"/>
      <c r="AG62" s="6" t="n">
        <f aca="false">BF62/100*$AG$53</f>
        <v>6429997154.21451</v>
      </c>
      <c r="AH62" s="61" t="n">
        <f aca="false">(AG62-AG61)/AG61</f>
        <v>0.00113400239512546</v>
      </c>
      <c r="AI62" s="61"/>
      <c r="AJ62" s="61" t="n">
        <f aca="false">AB62/AG62</f>
        <v>-0.0114904572564421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0.00563655698788295</v>
      </c>
      <c r="AV62" s="5"/>
      <c r="AW62" s="65" t="n">
        <f aca="false">workers_and_wage_central!C50</f>
        <v>12374449</v>
      </c>
      <c r="AX62" s="5"/>
      <c r="AY62" s="61" t="n">
        <f aca="false">(AW62-AW61)/AW61</f>
        <v>-0.000697887143040457</v>
      </c>
      <c r="AZ62" s="66" t="n">
        <f aca="false">workers_and_wage_central!B50</f>
        <v>7063.84565215802</v>
      </c>
      <c r="BA62" s="61" t="n">
        <f aca="false">(AZ62-AZ61)/AZ61</f>
        <v>0.00183316888316042</v>
      </c>
      <c r="BB62" s="5"/>
      <c r="BC62" s="5"/>
      <c r="BD62" s="5"/>
      <c r="BE62" s="5"/>
      <c r="BF62" s="5" t="n">
        <f aca="false">BF61*(1+AY62)*(1+BA62)*(1-BE62)</f>
        <v>117.707334925465</v>
      </c>
      <c r="BG62" s="5"/>
      <c r="BH62" s="5" t="n">
        <f aca="false">BH61+1</f>
        <v>31</v>
      </c>
      <c r="BI62" s="61" t="n">
        <f aca="false">T69/AG69</f>
        <v>0.013032680767561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120662702.41556</v>
      </c>
      <c r="E63" s="9"/>
      <c r="F63" s="67" t="n">
        <f aca="false">'Central pensions'!I63</f>
        <v>21931874.4755872</v>
      </c>
      <c r="G63" s="9" t="n">
        <f aca="false">'Central pensions'!K63</f>
        <v>1388615.22339288</v>
      </c>
      <c r="H63" s="9" t="n">
        <f aca="false">'Central pensions'!V63</f>
        <v>7639751.25137978</v>
      </c>
      <c r="I63" s="67" t="n">
        <f aca="false">'Central pensions'!M63</f>
        <v>42946.8625791599</v>
      </c>
      <c r="J63" s="9" t="n">
        <f aca="false">'Central pensions'!W63</f>
        <v>236280.966537512</v>
      </c>
      <c r="K63" s="9"/>
      <c r="L63" s="67" t="n">
        <f aca="false">'Central pensions'!N63</f>
        <v>3148030.58610684</v>
      </c>
      <c r="M63" s="67"/>
      <c r="N63" s="67" t="n">
        <f aca="false">'Central pensions'!L63</f>
        <v>979223.888597742</v>
      </c>
      <c r="O63" s="9"/>
      <c r="P63" s="9" t="n">
        <f aca="false">'Central pensions'!X63</f>
        <v>21722546.5937249</v>
      </c>
      <c r="Q63" s="67"/>
      <c r="R63" s="67" t="n">
        <f aca="false">'Central SIPA income'!G58</f>
        <v>21932180.1210283</v>
      </c>
      <c r="S63" s="67"/>
      <c r="T63" s="9" t="n">
        <f aca="false">'Central SIPA income'!J58</f>
        <v>83859591.5920877</v>
      </c>
      <c r="U63" s="9"/>
      <c r="V63" s="67" t="n">
        <f aca="false">'Central SIPA income'!F58</f>
        <v>123096.964444228</v>
      </c>
      <c r="W63" s="67"/>
      <c r="X63" s="67" t="n">
        <f aca="false">'Central SIPA income'!M58</f>
        <v>309184.084844276</v>
      </c>
      <c r="Y63" s="9"/>
      <c r="Z63" s="9" t="n">
        <f aca="false">R63+V63-N63-L63-F63</f>
        <v>-4003851.86481923</v>
      </c>
      <c r="AA63" s="9"/>
      <c r="AB63" s="9" t="n">
        <f aca="false">T63-P63-D63</f>
        <v>-58525657.4171974</v>
      </c>
      <c r="AC63" s="50"/>
      <c r="AD63" s="9"/>
      <c r="AE63" s="9"/>
      <c r="AF63" s="9"/>
      <c r="AG63" s="9" t="n">
        <f aca="false">BF63/100*$AG$53</f>
        <v>6483056937.90953</v>
      </c>
      <c r="AH63" s="40" t="n">
        <f aca="false">(AG63-AG62)/AG62</f>
        <v>0.00825191402460309</v>
      </c>
      <c r="AI63" s="40"/>
      <c r="AJ63" s="40" t="n">
        <f aca="false">AB63/AG63</f>
        <v>-0.00902747854564872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12471542</v>
      </c>
      <c r="AX63" s="7"/>
      <c r="AY63" s="40" t="n">
        <f aca="false">(AW63-AW62)/AW62</f>
        <v>0.00784624834608798</v>
      </c>
      <c r="AZ63" s="39" t="n">
        <f aca="false">workers_and_wage_central!B51</f>
        <v>7066.68890304486</v>
      </c>
      <c r="BA63" s="40" t="n">
        <f aca="false">(AZ63-AZ62)/AZ62</f>
        <v>0.000402507504672243</v>
      </c>
      <c r="BB63" s="7"/>
      <c r="BC63" s="7"/>
      <c r="BD63" s="7"/>
      <c r="BE63" s="7"/>
      <c r="BF63" s="7" t="n">
        <f aca="false">BF62*(1+AY63)*(1+BA63)*(1-BE63)</f>
        <v>118.678645733335</v>
      </c>
      <c r="BG63" s="7"/>
      <c r="BH63" s="7" t="n">
        <f aca="false">BH62+1</f>
        <v>32</v>
      </c>
      <c r="BI63" s="40" t="n">
        <f aca="false">T70/AG70</f>
        <v>0.0111238291424372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120776933.886397</v>
      </c>
      <c r="E64" s="9"/>
      <c r="F64" s="67" t="n">
        <f aca="false">'Central pensions'!I64</f>
        <v>21952637.3975954</v>
      </c>
      <c r="G64" s="9" t="n">
        <f aca="false">'Central pensions'!K64</f>
        <v>1452065.37253631</v>
      </c>
      <c r="H64" s="9" t="n">
        <f aca="false">'Central pensions'!V64</f>
        <v>7988835.25114636</v>
      </c>
      <c r="I64" s="67" t="n">
        <f aca="false">'Central pensions'!M64</f>
        <v>44909.2383258699</v>
      </c>
      <c r="J64" s="9" t="n">
        <f aca="false">'Central pensions'!W64</f>
        <v>247077.378901459</v>
      </c>
      <c r="K64" s="9"/>
      <c r="L64" s="67" t="n">
        <f aca="false">'Central pensions'!N64</f>
        <v>3087194.63723641</v>
      </c>
      <c r="M64" s="67"/>
      <c r="N64" s="67" t="n">
        <f aca="false">'Central pensions'!L64</f>
        <v>982143.18771793</v>
      </c>
      <c r="O64" s="9"/>
      <c r="P64" s="9" t="n">
        <f aca="false">'Central pensions'!X64</f>
        <v>21422929.688261</v>
      </c>
      <c r="Q64" s="67"/>
      <c r="R64" s="67" t="n">
        <f aca="false">'Central SIPA income'!G59</f>
        <v>19004724.9189695</v>
      </c>
      <c r="S64" s="67"/>
      <c r="T64" s="9" t="n">
        <f aca="false">'Central SIPA income'!J59</f>
        <v>72666212.8994966</v>
      </c>
      <c r="U64" s="9"/>
      <c r="V64" s="67" t="n">
        <f aca="false">'Central SIPA income'!F59</f>
        <v>123427.94789618</v>
      </c>
      <c r="W64" s="67"/>
      <c r="X64" s="67" t="n">
        <f aca="false">'Central SIPA income'!M59</f>
        <v>310015.419850402</v>
      </c>
      <c r="Y64" s="9"/>
      <c r="Z64" s="9" t="n">
        <f aca="false">R64+V64-N64-L64-F64</f>
        <v>-6893822.35568408</v>
      </c>
      <c r="AA64" s="9"/>
      <c r="AB64" s="9" t="n">
        <f aca="false">T64-P64-D64</f>
        <v>-69533650.6751612</v>
      </c>
      <c r="AC64" s="50"/>
      <c r="AD64" s="9"/>
      <c r="AE64" s="9"/>
      <c r="AF64" s="9"/>
      <c r="AG64" s="9" t="n">
        <f aca="false">BF64/100*$AG$53</f>
        <v>6538089655.76231</v>
      </c>
      <c r="AH64" s="40" t="n">
        <f aca="false">(AG64-AG63)/AG63</f>
        <v>0.00848869883140756</v>
      </c>
      <c r="AI64" s="40"/>
      <c r="AJ64" s="40" t="n">
        <f aca="false">AB64/AG64</f>
        <v>-0.0106351632259858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12549383</v>
      </c>
      <c r="AY64" s="40" t="n">
        <f aca="false">(AW64-AW63)/AW63</f>
        <v>0.00624148962493972</v>
      </c>
      <c r="AZ64" s="39" t="n">
        <f aca="false">workers_and_wage_central!B52</f>
        <v>7082.47072930218</v>
      </c>
      <c r="BA64" s="40" t="n">
        <f aca="false">(AZ64-AZ63)/AZ63</f>
        <v>0.00223327027322797</v>
      </c>
      <c r="BB64" s="7"/>
      <c r="BC64" s="7"/>
      <c r="BD64" s="7"/>
      <c r="BE64" s="7"/>
      <c r="BF64" s="7" t="n">
        <f aca="false">BF63*(1+AY64)*(1+BA64)*(1-BE64)</f>
        <v>119.686073014684</v>
      </c>
      <c r="BG64" s="7"/>
      <c r="BH64" s="0" t="n">
        <f aca="false">BH63+1</f>
        <v>33</v>
      </c>
      <c r="BI64" s="40" t="n">
        <f aca="false">T71/AG71</f>
        <v>0.0130645654579071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121135219.357197</v>
      </c>
      <c r="E65" s="9"/>
      <c r="F65" s="67" t="n">
        <f aca="false">'Central pensions'!I65</f>
        <v>22017760.023019</v>
      </c>
      <c r="G65" s="9" t="n">
        <f aca="false">'Central pensions'!K65</f>
        <v>1529519.18951195</v>
      </c>
      <c r="H65" s="9" t="n">
        <f aca="false">'Central pensions'!V65</f>
        <v>8414963.29957578</v>
      </c>
      <c r="I65" s="67" t="n">
        <f aca="false">'Central pensions'!M65</f>
        <v>47304.7172014001</v>
      </c>
      <c r="J65" s="9" t="n">
        <f aca="false">'Central pensions'!W65</f>
        <v>260256.596894094</v>
      </c>
      <c r="K65" s="9"/>
      <c r="L65" s="67" t="n">
        <f aca="false">'Central pensions'!N65</f>
        <v>3042083.87484594</v>
      </c>
      <c r="M65" s="67"/>
      <c r="N65" s="67" t="n">
        <f aca="false">'Central pensions'!L65</f>
        <v>987867.810673498</v>
      </c>
      <c r="O65" s="9"/>
      <c r="P65" s="9" t="n">
        <f aca="false">'Central pensions'!X65</f>
        <v>21220344.914234</v>
      </c>
      <c r="Q65" s="67"/>
      <c r="R65" s="67" t="n">
        <f aca="false">'Central SIPA income'!G60</f>
        <v>22326125.8081367</v>
      </c>
      <c r="S65" s="67"/>
      <c r="T65" s="9" t="n">
        <f aca="false">'Central SIPA income'!J60</f>
        <v>85365877.070689</v>
      </c>
      <c r="U65" s="9"/>
      <c r="V65" s="67" t="n">
        <f aca="false">'Central SIPA income'!F60</f>
        <v>124288.733648804</v>
      </c>
      <c r="W65" s="67"/>
      <c r="X65" s="67" t="n">
        <f aca="false">'Central SIPA income'!M60</f>
        <v>312177.465489575</v>
      </c>
      <c r="Y65" s="9"/>
      <c r="Z65" s="9" t="n">
        <f aca="false">R65+V65-N65-L65-F65</f>
        <v>-3597297.16675294</v>
      </c>
      <c r="AA65" s="9"/>
      <c r="AB65" s="9" t="n">
        <f aca="false">T65-P65-D65</f>
        <v>-56989687.2007419</v>
      </c>
      <c r="AC65" s="50"/>
      <c r="AD65" s="9"/>
      <c r="AE65" s="9"/>
      <c r="AF65" s="9"/>
      <c r="AG65" s="9" t="n">
        <f aca="false">BF65/100*$AG$53</f>
        <v>6568633078.4345</v>
      </c>
      <c r="AH65" s="40" t="n">
        <f aca="false">(AG65-AG64)/AG64</f>
        <v>0.0046716127003957</v>
      </c>
      <c r="AI65" s="40" t="n">
        <f aca="false">(AG65-AG61)/AG61</f>
        <v>0.0227192588674602</v>
      </c>
      <c r="AJ65" s="40" t="n">
        <f aca="false">AB65/AG65</f>
        <v>-0.00867603449914792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12553207</v>
      </c>
      <c r="AY65" s="40" t="n">
        <f aca="false">(AW65-AW64)/AW64</f>
        <v>0.000304716176086107</v>
      </c>
      <c r="AZ65" s="39" t="n">
        <f aca="false">workers_and_wage_central!B53</f>
        <v>7113.38972459548</v>
      </c>
      <c r="BA65" s="40" t="n">
        <f aca="false">(AZ65-AZ64)/AZ64</f>
        <v>0.00436556626565071</v>
      </c>
      <c r="BB65" s="7"/>
      <c r="BC65" s="7"/>
      <c r="BD65" s="7"/>
      <c r="BE65" s="7"/>
      <c r="BF65" s="7" t="n">
        <f aca="false">BF64*(1+AY65)*(1+BA65)*(1-BE65)</f>
        <v>120.24519999344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0.0111691104431121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121606846.514503</v>
      </c>
      <c r="E66" s="6"/>
      <c r="F66" s="8" t="n">
        <f aca="false">'Central pensions'!I66</f>
        <v>22103483.8416162</v>
      </c>
      <c r="G66" s="6" t="n">
        <f aca="false">'Central pensions'!K66</f>
        <v>1589544.11405235</v>
      </c>
      <c r="H66" s="6" t="n">
        <f aca="false">'Central pensions'!V66</f>
        <v>8745202.72418113</v>
      </c>
      <c r="I66" s="8" t="n">
        <f aca="false">'Central pensions'!M66</f>
        <v>49161.1581665701</v>
      </c>
      <c r="J66" s="6" t="n">
        <f aca="false">'Central pensions'!W66</f>
        <v>270470.187345822</v>
      </c>
      <c r="K66" s="6"/>
      <c r="L66" s="8" t="n">
        <f aca="false">'Central pensions'!N66</f>
        <v>3668527.39907011</v>
      </c>
      <c r="M66" s="8"/>
      <c r="N66" s="8" t="n">
        <f aca="false">'Central pensions'!L66</f>
        <v>993195.843568131</v>
      </c>
      <c r="O66" s="6"/>
      <c r="P66" s="6" t="n">
        <f aca="false">'Central pensions'!X66</f>
        <v>24500276.6043829</v>
      </c>
      <c r="Q66" s="8"/>
      <c r="R66" s="8" t="n">
        <f aca="false">'Central SIPA income'!G61</f>
        <v>19114864.669152</v>
      </c>
      <c r="S66" s="8"/>
      <c r="T66" s="6" t="n">
        <f aca="false">'Central SIPA income'!J61</f>
        <v>73087341.7803188</v>
      </c>
      <c r="U66" s="6"/>
      <c r="V66" s="8" t="n">
        <f aca="false">'Central SIPA income'!F61</f>
        <v>122449.143909575</v>
      </c>
      <c r="W66" s="8"/>
      <c r="X66" s="8" t="n">
        <f aca="false">'Central SIPA income'!M61</f>
        <v>307556.94643307</v>
      </c>
      <c r="Y66" s="6"/>
      <c r="Z66" s="6" t="n">
        <f aca="false">R66+V66-N66-L66-F66</f>
        <v>-7527893.27119282</v>
      </c>
      <c r="AA66" s="6"/>
      <c r="AB66" s="6" t="n">
        <f aca="false">T66-P66-D66</f>
        <v>-73019781.3385667</v>
      </c>
      <c r="AC66" s="50"/>
      <c r="AD66" s="6"/>
      <c r="AE66" s="6"/>
      <c r="AF66" s="6"/>
      <c r="AG66" s="6" t="n">
        <f aca="false">BF66/100*$AG$53</f>
        <v>6636831301.52238</v>
      </c>
      <c r="AH66" s="61" t="n">
        <f aca="false">(AG66-AG65)/AG65</f>
        <v>0.0103824071574016</v>
      </c>
      <c r="AI66" s="61"/>
      <c r="AJ66" s="61" t="n">
        <f aca="false">AB66/AG66</f>
        <v>-0.0110022054232141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0.00714473009201537</v>
      </c>
      <c r="AV66" s="5"/>
      <c r="AW66" s="65" t="n">
        <f aca="false">workers_and_wage_central!C54</f>
        <v>12619279</v>
      </c>
      <c r="AX66" s="5"/>
      <c r="AY66" s="61" t="n">
        <f aca="false">(AW66-AW65)/AW65</f>
        <v>0.00526335620849716</v>
      </c>
      <c r="AZ66" s="66" t="n">
        <f aca="false">workers_and_wage_central!B54</f>
        <v>7149.61287367848</v>
      </c>
      <c r="BA66" s="61" t="n">
        <f aca="false">(AZ66-AZ65)/AZ65</f>
        <v>0.00509224863046005</v>
      </c>
      <c r="BB66" s="5"/>
      <c r="BC66" s="5"/>
      <c r="BD66" s="5"/>
      <c r="BE66" s="5"/>
      <c r="BF66" s="5" t="n">
        <f aca="false">BF65*(1+AY66)*(1+BA66)*(1-BE66)</f>
        <v>121.493634618495</v>
      </c>
      <c r="BG66" s="5"/>
      <c r="BH66" s="5" t="n">
        <f aca="false">BH65+1</f>
        <v>35</v>
      </c>
      <c r="BI66" s="61" t="n">
        <f aca="false">T73/AG73</f>
        <v>0.0131164678364013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121591682.264496</v>
      </c>
      <c r="E67" s="9"/>
      <c r="F67" s="67" t="n">
        <f aca="false">'Central pensions'!I67</f>
        <v>22100727.5596747</v>
      </c>
      <c r="G67" s="9" t="n">
        <f aca="false">'Central pensions'!K67</f>
        <v>1676102.74687367</v>
      </c>
      <c r="H67" s="9" t="n">
        <f aca="false">'Central pensions'!V67</f>
        <v>9221422.7830385</v>
      </c>
      <c r="I67" s="67" t="n">
        <f aca="false">'Central pensions'!M67</f>
        <v>51838.2292847501</v>
      </c>
      <c r="J67" s="9" t="n">
        <f aca="false">'Central pensions'!W67</f>
        <v>285198.642774372</v>
      </c>
      <c r="K67" s="9"/>
      <c r="L67" s="67" t="n">
        <f aca="false">'Central pensions'!N67</f>
        <v>2997655.71261521</v>
      </c>
      <c r="M67" s="67"/>
      <c r="N67" s="67" t="n">
        <f aca="false">'Central pensions'!L67</f>
        <v>995247.503002446</v>
      </c>
      <c r="O67" s="9"/>
      <c r="P67" s="9" t="n">
        <f aca="false">'Central pensions'!X67</f>
        <v>21030407.8590488</v>
      </c>
      <c r="Q67" s="67"/>
      <c r="R67" s="67" t="n">
        <f aca="false">'Central SIPA income'!G62</f>
        <v>22489593.3628189</v>
      </c>
      <c r="S67" s="67"/>
      <c r="T67" s="9" t="n">
        <f aca="false">'Central SIPA income'!J62</f>
        <v>85990909.4340273</v>
      </c>
      <c r="U67" s="9"/>
      <c r="V67" s="67" t="n">
        <f aca="false">'Central SIPA income'!F62</f>
        <v>128742.486557953</v>
      </c>
      <c r="W67" s="67"/>
      <c r="X67" s="67" t="n">
        <f aca="false">'Central SIPA income'!M62</f>
        <v>323364.008744763</v>
      </c>
      <c r="Y67" s="9"/>
      <c r="Z67" s="9" t="n">
        <f aca="false">R67+V67-N67-L67-F67</f>
        <v>-3475294.9259155</v>
      </c>
      <c r="AA67" s="9"/>
      <c r="AB67" s="9" t="n">
        <f aca="false">T67-P67-D67</f>
        <v>-56631180.6895171</v>
      </c>
      <c r="AC67" s="50"/>
      <c r="AD67" s="9"/>
      <c r="AE67" s="9"/>
      <c r="AF67" s="9"/>
      <c r="AG67" s="9" t="n">
        <f aca="false">BF67/100*$AG$53</f>
        <v>6654766865.85239</v>
      </c>
      <c r="AH67" s="40" t="n">
        <f aca="false">(AG67-AG66)/AG66</f>
        <v>0.00270242884219406</v>
      </c>
      <c r="AI67" s="40"/>
      <c r="AJ67" s="40" t="n">
        <f aca="false">AB67/AG67</f>
        <v>-0.0085098669616976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12651266</v>
      </c>
      <c r="AX67" s="7"/>
      <c r="AY67" s="40" t="n">
        <f aca="false">(AW67-AW66)/AW66</f>
        <v>0.00253477239072058</v>
      </c>
      <c r="AZ67" s="39" t="n">
        <f aca="false">workers_and_wage_central!B55</f>
        <v>7150.80852170668</v>
      </c>
      <c r="BA67" s="40" t="n">
        <f aca="false">(AZ67-AZ66)/AZ66</f>
        <v>0.000167232555010286</v>
      </c>
      <c r="BB67" s="7"/>
      <c r="BC67" s="7"/>
      <c r="BD67" s="7"/>
      <c r="BE67" s="7"/>
      <c r="BF67" s="7" t="n">
        <f aca="false">BF66*(1+AY67)*(1+BA67)*(1-BE67)</f>
        <v>121.821962520831</v>
      </c>
      <c r="BG67" s="7"/>
      <c r="BH67" s="7" t="n">
        <f aca="false">BH66+1</f>
        <v>36</v>
      </c>
      <c r="BI67" s="40" t="n">
        <f aca="false">T74/AG74</f>
        <v>0.0111235195453243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121661683.417078</v>
      </c>
      <c r="E68" s="9"/>
      <c r="F68" s="67" t="n">
        <f aca="false">'Central pensions'!I68</f>
        <v>22113451.097776</v>
      </c>
      <c r="G68" s="9" t="n">
        <f aca="false">'Central pensions'!K68</f>
        <v>1710090.86372872</v>
      </c>
      <c r="H68" s="9" t="n">
        <f aca="false">'Central pensions'!V68</f>
        <v>9408415.37385928</v>
      </c>
      <c r="I68" s="67" t="n">
        <f aca="false">'Central pensions'!M68</f>
        <v>52889.40815656</v>
      </c>
      <c r="J68" s="9" t="n">
        <f aca="false">'Central pensions'!W68</f>
        <v>290981.918779162</v>
      </c>
      <c r="K68" s="9"/>
      <c r="L68" s="67" t="n">
        <f aca="false">'Central pensions'!N68</f>
        <v>2966607.15171213</v>
      </c>
      <c r="M68" s="67"/>
      <c r="N68" s="67" t="n">
        <f aca="false">'Central pensions'!L68</f>
        <v>998013.657911941</v>
      </c>
      <c r="O68" s="9"/>
      <c r="P68" s="9" t="n">
        <f aca="false">'Central pensions'!X68</f>
        <v>20884515.2970885</v>
      </c>
      <c r="Q68" s="67"/>
      <c r="R68" s="67" t="n">
        <f aca="false">'Central SIPA income'!G63</f>
        <v>19379282.8037324</v>
      </c>
      <c r="S68" s="67"/>
      <c r="T68" s="9" t="n">
        <f aca="false">'Central SIPA income'!J63</f>
        <v>74098367.4354563</v>
      </c>
      <c r="U68" s="9"/>
      <c r="V68" s="67" t="n">
        <f aca="false">'Central SIPA income'!F63</f>
        <v>131271.569403987</v>
      </c>
      <c r="W68" s="67"/>
      <c r="X68" s="67" t="n">
        <f aca="false">'Central SIPA income'!M63</f>
        <v>329716.335699184</v>
      </c>
      <c r="Y68" s="9"/>
      <c r="Z68" s="9" t="n">
        <f aca="false">R68+V68-N68-L68-F68</f>
        <v>-6567517.53426365</v>
      </c>
      <c r="AA68" s="9"/>
      <c r="AB68" s="9" t="n">
        <f aca="false">T68-P68-D68</f>
        <v>-68447831.2787102</v>
      </c>
      <c r="AC68" s="50"/>
      <c r="AD68" s="9"/>
      <c r="AE68" s="9"/>
      <c r="AF68" s="9"/>
      <c r="AG68" s="9" t="n">
        <f aca="false">BF68/100*$AG$53</f>
        <v>6698091644.16264</v>
      </c>
      <c r="AH68" s="40" t="n">
        <f aca="false">(AG68-AG67)/AG67</f>
        <v>0.00651033750446836</v>
      </c>
      <c r="AI68" s="40"/>
      <c r="AJ68" s="40" t="n">
        <f aca="false">AB68/AG68</f>
        <v>-0.0102190048919922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12670409</v>
      </c>
      <c r="AY68" s="40" t="n">
        <f aca="false">(AW68-AW67)/AW67</f>
        <v>0.00151312919987612</v>
      </c>
      <c r="AZ68" s="39" t="n">
        <f aca="false">workers_and_wage_central!B56</f>
        <v>7186.48861284814</v>
      </c>
      <c r="BA68" s="40" t="n">
        <f aca="false">(AZ68-AZ67)/AZ67</f>
        <v>0.00498965830691052</v>
      </c>
      <c r="BB68" s="7"/>
      <c r="BC68" s="7"/>
      <c r="BD68" s="7"/>
      <c r="BE68" s="7"/>
      <c r="BF68" s="7" t="n">
        <f aca="false">BF67*(1+AY68)*(1+BA68)*(1-BE68)</f>
        <v>122.615064612299</v>
      </c>
      <c r="BG68" s="7"/>
      <c r="BH68" s="0" t="n">
        <f aca="false">BH67+1</f>
        <v>37</v>
      </c>
      <c r="BI68" s="40" t="n">
        <f aca="false">T75/AG75</f>
        <v>0.0130998979082542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121845288.57757</v>
      </c>
      <c r="E69" s="9"/>
      <c r="F69" s="67" t="n">
        <f aca="false">'Central pensions'!I69</f>
        <v>22146823.509071</v>
      </c>
      <c r="G69" s="9" t="n">
        <f aca="false">'Central pensions'!K69</f>
        <v>1786365.92187187</v>
      </c>
      <c r="H69" s="9" t="n">
        <f aca="false">'Central pensions'!V69</f>
        <v>9828058.23898242</v>
      </c>
      <c r="I69" s="67" t="n">
        <f aca="false">'Central pensions'!M69</f>
        <v>55248.4305733598</v>
      </c>
      <c r="J69" s="9" t="n">
        <f aca="false">'Central pensions'!W69</f>
        <v>303960.564092256</v>
      </c>
      <c r="K69" s="9"/>
      <c r="L69" s="67" t="n">
        <f aca="false">'Central pensions'!N69</f>
        <v>2976282.88324032</v>
      </c>
      <c r="M69" s="67"/>
      <c r="N69" s="67" t="n">
        <f aca="false">'Central pensions'!L69</f>
        <v>1001486.15370534</v>
      </c>
      <c r="O69" s="9"/>
      <c r="P69" s="9" t="n">
        <f aca="false">'Central pensions'!X69</f>
        <v>20953827.3612881</v>
      </c>
      <c r="Q69" s="67"/>
      <c r="R69" s="67" t="n">
        <f aca="false">'Central SIPA income'!G64</f>
        <v>23035522.8536541</v>
      </c>
      <c r="S69" s="67"/>
      <c r="T69" s="9" t="n">
        <f aca="false">'Central SIPA income'!J64</f>
        <v>88078318.1588724</v>
      </c>
      <c r="U69" s="9"/>
      <c r="V69" s="67" t="n">
        <f aca="false">'Central SIPA income'!F64</f>
        <v>128535.521691779</v>
      </c>
      <c r="W69" s="67"/>
      <c r="X69" s="67" t="n">
        <f aca="false">'Central SIPA income'!M64</f>
        <v>322844.172670561</v>
      </c>
      <c r="Y69" s="9"/>
      <c r="Z69" s="9" t="n">
        <f aca="false">R69+V69-N69-L69-F69</f>
        <v>-2960534.17067085</v>
      </c>
      <c r="AA69" s="9"/>
      <c r="AB69" s="9" t="n">
        <f aca="false">T69-P69-D69</f>
        <v>-54720797.7799859</v>
      </c>
      <c r="AC69" s="50"/>
      <c r="AD69" s="9"/>
      <c r="AE69" s="9"/>
      <c r="AF69" s="9"/>
      <c r="AG69" s="9" t="n">
        <f aca="false">BF69/100*$AG$53</f>
        <v>6758265603.96566</v>
      </c>
      <c r="AH69" s="40" t="n">
        <f aca="false">(AG69-AG68)/AG68</f>
        <v>0.00898374686399747</v>
      </c>
      <c r="AI69" s="40" t="n">
        <f aca="false">(AG69-AG65)/AG65</f>
        <v>0.028869404527061</v>
      </c>
      <c r="AJ69" s="40" t="n">
        <f aca="false">AB69/AG69</f>
        <v>-0.00809686996437022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12745911</v>
      </c>
      <c r="AY69" s="40" t="n">
        <f aca="false">(AW69-AW68)/AW68</f>
        <v>0.00595892366221169</v>
      </c>
      <c r="AZ69" s="39" t="n">
        <f aca="false">workers_and_wage_central!B57</f>
        <v>7208.09770342251</v>
      </c>
      <c r="BA69" s="40" t="n">
        <f aca="false">(AZ69-AZ68)/AZ68</f>
        <v>0.00300690528274634</v>
      </c>
      <c r="BB69" s="7"/>
      <c r="BC69" s="7"/>
      <c r="BD69" s="7"/>
      <c r="BE69" s="7"/>
      <c r="BF69" s="7" t="n">
        <f aca="false">BF68*(1+AY69)*(1+BA69)*(1-BE69)</f>
        <v>123.716607314488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0.0112555716422353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122380231.53444</v>
      </c>
      <c r="E70" s="6"/>
      <c r="F70" s="8" t="n">
        <f aca="false">'Central pensions'!I70</f>
        <v>22244055.7237223</v>
      </c>
      <c r="G70" s="6" t="n">
        <f aca="false">'Central pensions'!K70</f>
        <v>1851101.70586691</v>
      </c>
      <c r="H70" s="6" t="n">
        <f aca="false">'Central pensions'!V70</f>
        <v>10184215.422379</v>
      </c>
      <c r="I70" s="8" t="n">
        <f aca="false">'Central pensions'!M70</f>
        <v>57250.5682226899</v>
      </c>
      <c r="J70" s="6" t="n">
        <f aca="false">'Central pensions'!W70</f>
        <v>314975.734712762</v>
      </c>
      <c r="K70" s="6"/>
      <c r="L70" s="8" t="n">
        <f aca="false">'Central pensions'!N70</f>
        <v>3614948.21142305</v>
      </c>
      <c r="M70" s="8"/>
      <c r="N70" s="8" t="n">
        <f aca="false">'Central pensions'!L70</f>
        <v>1007334.45723521</v>
      </c>
      <c r="O70" s="6"/>
      <c r="P70" s="6" t="n">
        <f aca="false">'Central pensions'!X70</f>
        <v>24300040.4258084</v>
      </c>
      <c r="Q70" s="8"/>
      <c r="R70" s="8" t="n">
        <f aca="false">'Central SIPA income'!G65</f>
        <v>19950239.9717731</v>
      </c>
      <c r="S70" s="8"/>
      <c r="T70" s="6" t="n">
        <f aca="false">'Central SIPA income'!J65</f>
        <v>76281471.6532881</v>
      </c>
      <c r="U70" s="6"/>
      <c r="V70" s="8" t="n">
        <f aca="false">'Central SIPA income'!F65</f>
        <v>128890.241998184</v>
      </c>
      <c r="W70" s="8"/>
      <c r="X70" s="8" t="n">
        <f aca="false">'Central SIPA income'!M65</f>
        <v>323735.127811548</v>
      </c>
      <c r="Y70" s="6"/>
      <c r="Z70" s="6" t="n">
        <f aca="false">R70+V70-N70-L70-F70</f>
        <v>-6787208.17860929</v>
      </c>
      <c r="AA70" s="6"/>
      <c r="AB70" s="6" t="n">
        <f aca="false">T70-P70-D70</f>
        <v>-70398800.3069603</v>
      </c>
      <c r="AC70" s="50"/>
      <c r="AD70" s="6"/>
      <c r="AE70" s="6"/>
      <c r="AF70" s="6"/>
      <c r="AG70" s="6" t="n">
        <f aca="false">BF70/100*$AG$53</f>
        <v>6857483217.02241</v>
      </c>
      <c r="AH70" s="61" t="n">
        <f aca="false">(AG70-AG69)/AG69</f>
        <v>0.0146809283432918</v>
      </c>
      <c r="AI70" s="61"/>
      <c r="AJ70" s="61" t="n">
        <f aca="false">AB70/AG70</f>
        <v>-0.010265982151033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0.00889929883775639</v>
      </c>
      <c r="AV70" s="5"/>
      <c r="AW70" s="65" t="n">
        <f aca="false">workers_and_wage_central!C58</f>
        <v>12767264</v>
      </c>
      <c r="AX70" s="5"/>
      <c r="AY70" s="61" t="n">
        <f aca="false">(AW70-AW69)/AW69</f>
        <v>0.00167528237095018</v>
      </c>
      <c r="AZ70" s="66" t="n">
        <f aca="false">workers_and_wage_central!B58</f>
        <v>7301.68688198631</v>
      </c>
      <c r="BA70" s="61" t="n">
        <f aca="false">(AZ70-AZ69)/AZ69</f>
        <v>0.0129838942831426</v>
      </c>
      <c r="BB70" s="5"/>
      <c r="BC70" s="5"/>
      <c r="BD70" s="5"/>
      <c r="BE70" s="5"/>
      <c r="BF70" s="5" t="n">
        <f aca="false">BF69*(1+AY70)*(1+BA70)*(1-BE70)</f>
        <v>125.532881961347</v>
      </c>
      <c r="BG70" s="5"/>
      <c r="BH70" s="5" t="n">
        <f aca="false">BH69+1</f>
        <v>39</v>
      </c>
      <c r="BI70" s="61" t="n">
        <f aca="false">T77/AG77</f>
        <v>0.0132484138997257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122656061.775373</v>
      </c>
      <c r="E71" s="9"/>
      <c r="F71" s="67" t="n">
        <f aca="false">'Central pensions'!I71</f>
        <v>22294191.1350765</v>
      </c>
      <c r="G71" s="9" t="n">
        <f aca="false">'Central pensions'!K71</f>
        <v>1936870.68683006</v>
      </c>
      <c r="H71" s="9" t="n">
        <f aca="false">'Central pensions'!V71</f>
        <v>10656091.0496976</v>
      </c>
      <c r="I71" s="67" t="n">
        <f aca="false">'Central pensions'!M71</f>
        <v>59903.21711845</v>
      </c>
      <c r="J71" s="9" t="n">
        <f aca="false">'Central pensions'!W71</f>
        <v>329569.826279278</v>
      </c>
      <c r="K71" s="9"/>
      <c r="L71" s="67" t="n">
        <f aca="false">'Central pensions'!N71</f>
        <v>2921163.28572625</v>
      </c>
      <c r="M71" s="67"/>
      <c r="N71" s="67" t="n">
        <f aca="false">'Central pensions'!L71</f>
        <v>1012376.25388405</v>
      </c>
      <c r="O71" s="9"/>
      <c r="P71" s="9" t="n">
        <f aca="false">'Central pensions'!X71</f>
        <v>20727725.6258443</v>
      </c>
      <c r="Q71" s="67"/>
      <c r="R71" s="67" t="n">
        <f aca="false">'Central SIPA income'!G66</f>
        <v>23626897.6579509</v>
      </c>
      <c r="S71" s="67"/>
      <c r="T71" s="9" t="n">
        <f aca="false">'Central SIPA income'!J66</f>
        <v>90339490.9785609</v>
      </c>
      <c r="U71" s="9"/>
      <c r="V71" s="67" t="n">
        <f aca="false">'Central SIPA income'!F66</f>
        <v>133477.502263062</v>
      </c>
      <c r="W71" s="67"/>
      <c r="X71" s="67" t="n">
        <f aca="false">'Central SIPA income'!M66</f>
        <v>335257.003053089</v>
      </c>
      <c r="Y71" s="9"/>
      <c r="Z71" s="9" t="n">
        <f aca="false">R71+V71-N71-L71-F71</f>
        <v>-2467355.51447293</v>
      </c>
      <c r="AA71" s="9"/>
      <c r="AB71" s="9" t="n">
        <f aca="false">T71-P71-D71</f>
        <v>-53044296.4226569</v>
      </c>
      <c r="AC71" s="50"/>
      <c r="AD71" s="9"/>
      <c r="AE71" s="9"/>
      <c r="AF71" s="9"/>
      <c r="AG71" s="9" t="n">
        <f aca="false">BF71/100*$AG$53</f>
        <v>6914848509.09331</v>
      </c>
      <c r="AH71" s="40" t="n">
        <f aca="false">(AG71-AG70)/AG70</f>
        <v>0.00836535653904441</v>
      </c>
      <c r="AI71" s="40"/>
      <c r="AJ71" s="40" t="n">
        <f aca="false">AB71/AG71</f>
        <v>-0.00767107136951755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12826265</v>
      </c>
      <c r="AX71" s="7"/>
      <c r="AY71" s="40" t="n">
        <f aca="false">(AW71-AW70)/AW70</f>
        <v>0.00462127202821215</v>
      </c>
      <c r="AZ71" s="39" t="n">
        <f aca="false">workers_and_wage_central!B59</f>
        <v>7328.89925894763</v>
      </c>
      <c r="BA71" s="40" t="n">
        <f aca="false">(AZ71-AZ70)/AZ70</f>
        <v>0.00372686166924721</v>
      </c>
      <c r="BB71" s="7"/>
      <c r="BC71" s="7"/>
      <c r="BD71" s="7"/>
      <c r="BE71" s="7"/>
      <c r="BF71" s="7" t="n">
        <f aca="false">BF70*(1+AY71)*(1+BA71)*(1-BE71)</f>
        <v>126.583009276328</v>
      </c>
      <c r="BG71" s="7"/>
      <c r="BH71" s="7" t="n">
        <f aca="false">BH70+1</f>
        <v>40</v>
      </c>
      <c r="BI71" s="40" t="n">
        <f aca="false">T78/AG78</f>
        <v>0.0112612075266161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122478503.455204</v>
      </c>
      <c r="E72" s="9"/>
      <c r="F72" s="67" t="n">
        <f aca="false">'Central pensions'!I72</f>
        <v>22261917.808588</v>
      </c>
      <c r="G72" s="9" t="n">
        <f aca="false">'Central pensions'!K72</f>
        <v>2013987.52308621</v>
      </c>
      <c r="H72" s="9" t="n">
        <f aca="false">'Central pensions'!V72</f>
        <v>11080365.1296338</v>
      </c>
      <c r="I72" s="67" t="n">
        <f aca="false">'Central pensions'!M72</f>
        <v>62288.2739098801</v>
      </c>
      <c r="J72" s="9" t="n">
        <f aca="false">'Central pensions'!W72</f>
        <v>342691.705040206</v>
      </c>
      <c r="K72" s="9"/>
      <c r="L72" s="67" t="n">
        <f aca="false">'Central pensions'!N72</f>
        <v>2904356.67627676</v>
      </c>
      <c r="M72" s="67"/>
      <c r="N72" s="67" t="n">
        <f aca="false">'Central pensions'!L72</f>
        <v>1012787.06120442</v>
      </c>
      <c r="O72" s="9"/>
      <c r="P72" s="9" t="n">
        <f aca="false">'Central pensions'!X72</f>
        <v>20642776.1901846</v>
      </c>
      <c r="Q72" s="67"/>
      <c r="R72" s="67" t="n">
        <f aca="false">'Central SIPA income'!G67</f>
        <v>20375112.8264342</v>
      </c>
      <c r="S72" s="67"/>
      <c r="T72" s="9" t="n">
        <f aca="false">'Central SIPA income'!J67</f>
        <v>77906009.8375374</v>
      </c>
      <c r="U72" s="9"/>
      <c r="V72" s="67" t="n">
        <f aca="false">'Central SIPA income'!F67</f>
        <v>135658.091222339</v>
      </c>
      <c r="W72" s="67"/>
      <c r="X72" s="67" t="n">
        <f aca="false">'Central SIPA income'!M67</f>
        <v>340734.013837551</v>
      </c>
      <c r="Y72" s="9"/>
      <c r="Z72" s="9" t="n">
        <f aca="false">R72+V72-N72-L72-F72</f>
        <v>-5668290.62841267</v>
      </c>
      <c r="AA72" s="9"/>
      <c r="AB72" s="9" t="n">
        <f aca="false">T72-P72-D72</f>
        <v>-65215269.8078513</v>
      </c>
      <c r="AC72" s="50"/>
      <c r="AD72" s="9"/>
      <c r="AE72" s="9"/>
      <c r="AF72" s="9"/>
      <c r="AG72" s="9" t="n">
        <f aca="false">BF72/100*$AG$53</f>
        <v>6975131120.27482</v>
      </c>
      <c r="AH72" s="40" t="n">
        <f aca="false">(AG72-AG71)/AG71</f>
        <v>0.0087178498707866</v>
      </c>
      <c r="AI72" s="40"/>
      <c r="AJ72" s="40" t="n">
        <f aca="false">AB72/AG72</f>
        <v>-0.00934968370964212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12872200</v>
      </c>
      <c r="AY72" s="40" t="n">
        <f aca="false">(AW72-AW71)/AW71</f>
        <v>0.00358132316773433</v>
      </c>
      <c r="AZ72" s="39" t="n">
        <f aca="false">workers_and_wage_central!B60</f>
        <v>7366.41000758207</v>
      </c>
      <c r="BA72" s="40" t="n">
        <f aca="false">(AZ72-AZ71)/AZ71</f>
        <v>0.0051181967863242</v>
      </c>
      <c r="BB72" s="7"/>
      <c r="BC72" s="7"/>
      <c r="BD72" s="7"/>
      <c r="BE72" s="7"/>
      <c r="BF72" s="7" t="n">
        <f aca="false">BF71*(1+AY72)*(1+BA72)*(1-BE72)</f>
        <v>127.686540947391</v>
      </c>
      <c r="BG72" s="7"/>
      <c r="BH72" s="0" t="n">
        <f aca="false">BH71+1</f>
        <v>41</v>
      </c>
      <c r="BI72" s="40" t="n">
        <f aca="false">T79/AG79</f>
        <v>0.0132057785358835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122617405.219543</v>
      </c>
      <c r="E73" s="9"/>
      <c r="F73" s="67" t="n">
        <f aca="false">'Central pensions'!I73</f>
        <v>22287164.848468</v>
      </c>
      <c r="G73" s="9" t="n">
        <f aca="false">'Central pensions'!K73</f>
        <v>2086930.14326106</v>
      </c>
      <c r="H73" s="9" t="n">
        <f aca="false">'Central pensions'!V73</f>
        <v>11481673.9042835</v>
      </c>
      <c r="I73" s="67" t="n">
        <f aca="false">'Central pensions'!M73</f>
        <v>64544.2312348799</v>
      </c>
      <c r="J73" s="9" t="n">
        <f aca="false">'Central pensions'!W73</f>
        <v>355103.316627335</v>
      </c>
      <c r="K73" s="9"/>
      <c r="L73" s="67" t="n">
        <f aca="false">'Central pensions'!N73</f>
        <v>2896305.78804538</v>
      </c>
      <c r="M73" s="67"/>
      <c r="N73" s="67" t="n">
        <f aca="false">'Central pensions'!L73</f>
        <v>1015808.27477812</v>
      </c>
      <c r="O73" s="9"/>
      <c r="P73" s="9" t="n">
        <f aca="false">'Central pensions'!X73</f>
        <v>20617621.91856</v>
      </c>
      <c r="Q73" s="67"/>
      <c r="R73" s="67" t="n">
        <f aca="false">'Central SIPA income'!G68</f>
        <v>24019271.4533382</v>
      </c>
      <c r="S73" s="67"/>
      <c r="T73" s="9" t="n">
        <f aca="false">'Central SIPA income'!J68</f>
        <v>91839766.1929281</v>
      </c>
      <c r="U73" s="9"/>
      <c r="V73" s="67" t="n">
        <f aca="false">'Central SIPA income'!F68</f>
        <v>140465.089839472</v>
      </c>
      <c r="W73" s="67"/>
      <c r="X73" s="67" t="n">
        <f aca="false">'Central SIPA income'!M68</f>
        <v>352807.808467632</v>
      </c>
      <c r="Y73" s="9"/>
      <c r="Z73" s="9" t="n">
        <f aca="false">R73+V73-N73-L73-F73</f>
        <v>-2039542.3681139</v>
      </c>
      <c r="AA73" s="9"/>
      <c r="AB73" s="9" t="n">
        <f aca="false">T73-P73-D73</f>
        <v>-51395260.945175</v>
      </c>
      <c r="AC73" s="50"/>
      <c r="AD73" s="9"/>
      <c r="AE73" s="9"/>
      <c r="AF73" s="9"/>
      <c r="AG73" s="9" t="n">
        <f aca="false">BF73/100*$AG$53</f>
        <v>7001867220.53715</v>
      </c>
      <c r="AH73" s="40" t="n">
        <f aca="false">(AG73-AG72)/AG72</f>
        <v>0.0038330605979028</v>
      </c>
      <c r="AI73" s="40" t="n">
        <f aca="false">(AG73-AG69)/AG69</f>
        <v>0.0360449900679482</v>
      </c>
      <c r="AJ73" s="40" t="n">
        <f aca="false">AB73/AG73</f>
        <v>-0.00734022216165821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12890008</v>
      </c>
      <c r="AY73" s="40" t="n">
        <f aca="false">(AW73-AW72)/AW72</f>
        <v>0.00138344649710228</v>
      </c>
      <c r="AZ73" s="39" t="n">
        <f aca="false">workers_and_wage_central!B61</f>
        <v>7384.42993979682</v>
      </c>
      <c r="BA73" s="40" t="n">
        <f aca="false">(AZ73-AZ72)/AZ72</f>
        <v>0.00244622987265202</v>
      </c>
      <c r="BB73" s="7"/>
      <c r="BC73" s="7"/>
      <c r="BD73" s="7"/>
      <c r="BE73" s="7"/>
      <c r="BF73" s="7" t="n">
        <f aca="false">BF72*(1+AY73)*(1+BA73)*(1-BE73)</f>
        <v>128.175971196379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0.0113512668505354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122525218.582804</v>
      </c>
      <c r="E74" s="6"/>
      <c r="F74" s="8" t="n">
        <f aca="false">'Central pensions'!I74</f>
        <v>22270408.8360067</v>
      </c>
      <c r="G74" s="6" t="n">
        <f aca="false">'Central pensions'!K74</f>
        <v>2169336.74721064</v>
      </c>
      <c r="H74" s="6" t="n">
        <f aca="false">'Central pensions'!V74</f>
        <v>11935050.7253352</v>
      </c>
      <c r="I74" s="8" t="n">
        <f aca="false">'Central pensions'!M74</f>
        <v>67092.8890889902</v>
      </c>
      <c r="J74" s="6" t="n">
        <f aca="false">'Central pensions'!W74</f>
        <v>369125.280165012</v>
      </c>
      <c r="K74" s="6"/>
      <c r="L74" s="8" t="n">
        <f aca="false">'Central pensions'!N74</f>
        <v>3524859.15054497</v>
      </c>
      <c r="M74" s="8"/>
      <c r="N74" s="8" t="n">
        <f aca="false">'Central pensions'!L74</f>
        <v>1015840.63027411</v>
      </c>
      <c r="O74" s="6"/>
      <c r="P74" s="6" t="n">
        <f aca="false">'Central pensions'!X74</f>
        <v>23879366.3149799</v>
      </c>
      <c r="Q74" s="8"/>
      <c r="R74" s="8" t="n">
        <f aca="false">'Central SIPA income'!G69</f>
        <v>20337918.5693477</v>
      </c>
      <c r="S74" s="8"/>
      <c r="T74" s="6" t="n">
        <f aca="false">'Central SIPA income'!J69</f>
        <v>77763794.3718777</v>
      </c>
      <c r="U74" s="6"/>
      <c r="V74" s="8" t="n">
        <f aca="false">'Central SIPA income'!F69</f>
        <v>134694.955435467</v>
      </c>
      <c r="W74" s="8"/>
      <c r="X74" s="8" t="n">
        <f aca="false">'Central SIPA income'!M69</f>
        <v>338314.894420681</v>
      </c>
      <c r="Y74" s="6"/>
      <c r="Z74" s="6" t="n">
        <f aca="false">R74+V74-N74-L74-F74</f>
        <v>-6338495.0920426</v>
      </c>
      <c r="AA74" s="6"/>
      <c r="AB74" s="6" t="n">
        <f aca="false">T74-P74-D74</f>
        <v>-68640790.5259057</v>
      </c>
      <c r="AC74" s="50"/>
      <c r="AD74" s="6"/>
      <c r="AE74" s="6"/>
      <c r="AF74" s="6"/>
      <c r="AG74" s="6" t="n">
        <f aca="false">BF74/100*$AG$53</f>
        <v>6990934304.11285</v>
      </c>
      <c r="AH74" s="61" t="n">
        <f aca="false">(AG74-AG73)/AG73</f>
        <v>-0.00156142869893817</v>
      </c>
      <c r="AI74" s="61"/>
      <c r="AJ74" s="61" t="n">
        <f aca="false">AB74/AG74</f>
        <v>-0.00981854320752571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0.00466443091545845</v>
      </c>
      <c r="AV74" s="5"/>
      <c r="AW74" s="65" t="n">
        <f aca="false">workers_and_wage_central!C62</f>
        <v>12851936</v>
      </c>
      <c r="AX74" s="5"/>
      <c r="AY74" s="61" t="n">
        <f aca="false">(AW74-AW73)/AW73</f>
        <v>-0.0029536056145194</v>
      </c>
      <c r="AZ74" s="66" t="n">
        <f aca="false">workers_and_wage_central!B62</f>
        <v>7394.74082698803</v>
      </c>
      <c r="BA74" s="61" t="n">
        <f aca="false">(AZ74-AZ73)/AZ73</f>
        <v>0.00139630103816703</v>
      </c>
      <c r="BB74" s="5"/>
      <c r="BC74" s="5"/>
      <c r="BD74" s="5"/>
      <c r="BE74" s="5"/>
      <c r="BF74" s="5" t="n">
        <f aca="false">BF73*(1+AY74)*(1+BA74)*(1-BE74)</f>
        <v>127.975833556439</v>
      </c>
      <c r="BG74" s="5"/>
      <c r="BH74" s="5" t="n">
        <f aca="false">BH73+1</f>
        <v>43</v>
      </c>
      <c r="BI74" s="61" t="n">
        <f aca="false">T81/AG81</f>
        <v>0.0133620739566807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123125468.063737</v>
      </c>
      <c r="E75" s="9"/>
      <c r="F75" s="67" t="n">
        <f aca="false">'Central pensions'!I75</f>
        <v>22379511.2844544</v>
      </c>
      <c r="G75" s="9" t="n">
        <f aca="false">'Central pensions'!K75</f>
        <v>2246493.34820727</v>
      </c>
      <c r="H75" s="9" t="n">
        <f aca="false">'Central pensions'!V75</f>
        <v>12359543.5791409</v>
      </c>
      <c r="I75" s="67" t="n">
        <f aca="false">'Central pensions'!M75</f>
        <v>69479.1757177501</v>
      </c>
      <c r="J75" s="9" t="n">
        <f aca="false">'Central pensions'!W75</f>
        <v>382253.925128068</v>
      </c>
      <c r="K75" s="9"/>
      <c r="L75" s="67" t="n">
        <f aca="false">'Central pensions'!N75</f>
        <v>2917420.91616936</v>
      </c>
      <c r="M75" s="67"/>
      <c r="N75" s="67" t="n">
        <f aca="false">'Central pensions'!L75</f>
        <v>1023131.14005135</v>
      </c>
      <c r="O75" s="9"/>
      <c r="P75" s="9" t="n">
        <f aca="false">'Central pensions'!X75</f>
        <v>20767476.6629112</v>
      </c>
      <c r="Q75" s="67"/>
      <c r="R75" s="67" t="n">
        <f aca="false">'Central SIPA income'!G70</f>
        <v>24096817.6756367</v>
      </c>
      <c r="S75" s="67"/>
      <c r="T75" s="9" t="n">
        <f aca="false">'Central SIPA income'!J70</f>
        <v>92136270.8949497</v>
      </c>
      <c r="U75" s="9"/>
      <c r="V75" s="67" t="n">
        <f aca="false">'Central SIPA income'!F70</f>
        <v>135559.251341938</v>
      </c>
      <c r="W75" s="67"/>
      <c r="X75" s="67" t="n">
        <f aca="false">'Central SIPA income'!M70</f>
        <v>340485.756554312</v>
      </c>
      <c r="Y75" s="9"/>
      <c r="Z75" s="9" t="n">
        <f aca="false">R75+V75-N75-L75-F75</f>
        <v>-2087686.41369645</v>
      </c>
      <c r="AA75" s="9"/>
      <c r="AB75" s="9" t="n">
        <f aca="false">T75-P75-D75</f>
        <v>-51756673.8316982</v>
      </c>
      <c r="AC75" s="50"/>
      <c r="AD75" s="9"/>
      <c r="AE75" s="9"/>
      <c r="AF75" s="9"/>
      <c r="AG75" s="9" t="n">
        <f aca="false">BF75/100*$AG$53</f>
        <v>7033357934.5603</v>
      </c>
      <c r="AH75" s="40" t="n">
        <f aca="false">(AG75-AG74)/AG74</f>
        <v>0.00606837778785753</v>
      </c>
      <c r="AI75" s="40"/>
      <c r="AJ75" s="40" t="n">
        <f aca="false">AB75/AG75</f>
        <v>-0.00735874305179008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12909946</v>
      </c>
      <c r="AX75" s="7"/>
      <c r="AY75" s="40" t="n">
        <f aca="false">(AW75-AW74)/AW74</f>
        <v>0.00451371684390585</v>
      </c>
      <c r="AZ75" s="39" t="n">
        <f aca="false">workers_and_wage_central!B63</f>
        <v>7406.18548380216</v>
      </c>
      <c r="BA75" s="40" t="n">
        <f aca="false">(AZ75-AZ74)/AZ74</f>
        <v>0.00154767517643911</v>
      </c>
      <c r="BB75" s="7"/>
      <c r="BC75" s="7"/>
      <c r="BD75" s="7"/>
      <c r="BE75" s="7"/>
      <c r="BF75" s="7" t="n">
        <f aca="false">BF74*(1+AY75)*(1+BA75)*(1-BE75)</f>
        <v>128.752439262175</v>
      </c>
      <c r="BG75" s="7"/>
      <c r="BH75" s="7" t="n">
        <f aca="false">BH74+1</f>
        <v>44</v>
      </c>
      <c r="BI75" s="40" t="n">
        <f aca="false">T82/AG82</f>
        <v>0.0112970553214714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123544125.187439</v>
      </c>
      <c r="E76" s="9"/>
      <c r="F76" s="67" t="n">
        <f aca="false">'Central pensions'!I76</f>
        <v>22455607.1724259</v>
      </c>
      <c r="G76" s="9" t="n">
        <f aca="false">'Central pensions'!K76</f>
        <v>2251052.81048422</v>
      </c>
      <c r="H76" s="9" t="n">
        <f aca="false">'Central pensions'!V76</f>
        <v>12384628.3953299</v>
      </c>
      <c r="I76" s="67" t="n">
        <f aca="false">'Central pensions'!M76</f>
        <v>69620.19001497</v>
      </c>
      <c r="J76" s="9" t="n">
        <f aca="false">'Central pensions'!W76</f>
        <v>383029.744185428</v>
      </c>
      <c r="K76" s="9"/>
      <c r="L76" s="67" t="n">
        <f aca="false">'Central pensions'!N76</f>
        <v>2928490.38602453</v>
      </c>
      <c r="M76" s="67"/>
      <c r="N76" s="67" t="n">
        <f aca="false">'Central pensions'!L76</f>
        <v>1027847.61443823</v>
      </c>
      <c r="O76" s="9"/>
      <c r="P76" s="9" t="n">
        <f aca="false">'Central pensions'!X76</f>
        <v>20850864.8451034</v>
      </c>
      <c r="Q76" s="67"/>
      <c r="R76" s="67" t="n">
        <f aca="false">'Central SIPA income'!G71</f>
        <v>20866654.3634914</v>
      </c>
      <c r="S76" s="67"/>
      <c r="T76" s="9" t="n">
        <f aca="false">'Central SIPA income'!J71</f>
        <v>79785461.5072165</v>
      </c>
      <c r="U76" s="9"/>
      <c r="V76" s="67" t="n">
        <f aca="false">'Central SIPA income'!F71</f>
        <v>138127.632651821</v>
      </c>
      <c r="W76" s="67"/>
      <c r="X76" s="67" t="n">
        <f aca="false">'Central SIPA income'!M71</f>
        <v>346936.78991986</v>
      </c>
      <c r="Y76" s="9"/>
      <c r="Z76" s="9" t="n">
        <f aca="false">R76+V76-N76-L76-F76</f>
        <v>-5407163.17674539</v>
      </c>
      <c r="AA76" s="9"/>
      <c r="AB76" s="9" t="n">
        <f aca="false">T76-P76-D76</f>
        <v>-64609528.5253258</v>
      </c>
      <c r="AC76" s="50"/>
      <c r="AD76" s="9"/>
      <c r="AE76" s="9"/>
      <c r="AF76" s="9"/>
      <c r="AG76" s="9" t="n">
        <f aca="false">BF76/100*$AG$53</f>
        <v>7088530377.95345</v>
      </c>
      <c r="AH76" s="40" t="n">
        <f aca="false">(AG76-AG75)/AG75</f>
        <v>0.00784439579308767</v>
      </c>
      <c r="AI76" s="40"/>
      <c r="AJ76" s="40" t="n">
        <f aca="false">AB76/AG76</f>
        <v>-0.0091146577753652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12933032</v>
      </c>
      <c r="AY76" s="40" t="n">
        <f aca="false">(AW76-AW75)/AW75</f>
        <v>0.0017882336610858</v>
      </c>
      <c r="AZ76" s="39" t="n">
        <f aca="false">workers_and_wage_central!B64</f>
        <v>7450.9584792941</v>
      </c>
      <c r="BA76" s="40" t="n">
        <f aca="false">(AZ76-AZ75)/AZ75</f>
        <v>0.00604535163072289</v>
      </c>
      <c r="BB76" s="7"/>
      <c r="BC76" s="7"/>
      <c r="BD76" s="7"/>
      <c r="BE76" s="7"/>
      <c r="BF76" s="7" t="n">
        <f aca="false">BF75*(1+AY76)*(1+BA76)*(1-BE76)</f>
        <v>129.762424355073</v>
      </c>
      <c r="BG76" s="7"/>
      <c r="BH76" s="0" t="n">
        <f aca="false">BH75+1</f>
        <v>45</v>
      </c>
      <c r="BI76" s="40" t="n">
        <f aca="false">T83/AG83</f>
        <v>0.0132920435319389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124006595.266768</v>
      </c>
      <c r="E77" s="9"/>
      <c r="F77" s="67" t="n">
        <f aca="false">'Central pensions'!I77</f>
        <v>22539666.5837064</v>
      </c>
      <c r="G77" s="9" t="n">
        <f aca="false">'Central pensions'!K77</f>
        <v>2287162.76303723</v>
      </c>
      <c r="H77" s="9" t="n">
        <f aca="false">'Central pensions'!V77</f>
        <v>12583294.7001181</v>
      </c>
      <c r="I77" s="67" t="n">
        <f aca="false">'Central pensions'!M77</f>
        <v>70736.9926712601</v>
      </c>
      <c r="J77" s="9" t="n">
        <f aca="false">'Central pensions'!W77</f>
        <v>389174.062890281</v>
      </c>
      <c r="K77" s="9"/>
      <c r="L77" s="67" t="n">
        <f aca="false">'Central pensions'!N77</f>
        <v>2915095.233211</v>
      </c>
      <c r="M77" s="67"/>
      <c r="N77" s="67" t="n">
        <f aca="false">'Central pensions'!L77</f>
        <v>1032643.11549924</v>
      </c>
      <c r="O77" s="9"/>
      <c r="P77" s="9" t="n">
        <f aca="false">'Central pensions'!X77</f>
        <v>20807740.7654123</v>
      </c>
      <c r="Q77" s="67"/>
      <c r="R77" s="67" t="n">
        <f aca="false">'Central SIPA income'!G72</f>
        <v>24716067.8667521</v>
      </c>
      <c r="S77" s="67"/>
      <c r="T77" s="9" t="n">
        <f aca="false">'Central SIPA income'!J72</f>
        <v>94504027.6721459</v>
      </c>
      <c r="U77" s="9"/>
      <c r="V77" s="67" t="n">
        <f aca="false">'Central SIPA income'!F72</f>
        <v>137168.498344182</v>
      </c>
      <c r="W77" s="67"/>
      <c r="X77" s="67" t="n">
        <f aca="false">'Central SIPA income'!M72</f>
        <v>344527.721065165</v>
      </c>
      <c r="Y77" s="9"/>
      <c r="Z77" s="9" t="n">
        <f aca="false">R77+V77-N77-L77-F77</f>
        <v>-1634168.56732035</v>
      </c>
      <c r="AA77" s="9"/>
      <c r="AB77" s="9" t="n">
        <f aca="false">T77-P77-D77</f>
        <v>-50310308.3600345</v>
      </c>
      <c r="AC77" s="50"/>
      <c r="AD77" s="9"/>
      <c r="AE77" s="9"/>
      <c r="AF77" s="9"/>
      <c r="AG77" s="9" t="n">
        <f aca="false">BF77/100*$AG$53</f>
        <v>7133233335.50913</v>
      </c>
      <c r="AH77" s="40" t="n">
        <f aca="false">(AG77-AG76)/AG76</f>
        <v>0.00630637877982678</v>
      </c>
      <c r="AI77" s="40" t="n">
        <f aca="false">(AG77-AG73)/AG73</f>
        <v>0.0187615832797667</v>
      </c>
      <c r="AJ77" s="40" t="n">
        <f aca="false">AB77/AG77</f>
        <v>-0.00705294583728119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12930343</v>
      </c>
      <c r="AY77" s="40" t="n">
        <f aca="false">(AW77-AW76)/AW76</f>
        <v>-0.000207917215390792</v>
      </c>
      <c r="AZ77" s="39" t="n">
        <f aca="false">workers_and_wage_central!B65</f>
        <v>7499.50632220861</v>
      </c>
      <c r="BA77" s="40" t="n">
        <f aca="false">(AZ77-AZ76)/AZ76</f>
        <v>0.00651565071116997</v>
      </c>
      <c r="BB77" s="7"/>
      <c r="BC77" s="7"/>
      <c r="BD77" s="7"/>
      <c r="BE77" s="7"/>
      <c r="BF77" s="7" t="n">
        <f aca="false">BF76*(1+AY77)*(1+BA77)*(1-BE77)</f>
        <v>130.580755354445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0.0113488919220928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124903535.534846</v>
      </c>
      <c r="E78" s="6"/>
      <c r="F78" s="8" t="n">
        <f aca="false">'Central pensions'!I78</f>
        <v>22702696.0947132</v>
      </c>
      <c r="G78" s="6" t="n">
        <f aca="false">'Central pensions'!K78</f>
        <v>2324758.13546106</v>
      </c>
      <c r="H78" s="6" t="n">
        <f aca="false">'Central pensions'!V78</f>
        <v>12790133.3467658</v>
      </c>
      <c r="I78" s="8" t="n">
        <f aca="false">'Central pensions'!M78</f>
        <v>71899.7361482801</v>
      </c>
      <c r="J78" s="6" t="n">
        <f aca="false">'Central pensions'!W78</f>
        <v>395571.134436056</v>
      </c>
      <c r="K78" s="6"/>
      <c r="L78" s="8" t="n">
        <f aca="false">'Central pensions'!N78</f>
        <v>3444800.65001379</v>
      </c>
      <c r="M78" s="8"/>
      <c r="N78" s="8" t="n">
        <f aca="false">'Central pensions'!L78</f>
        <v>1041301.97300042</v>
      </c>
      <c r="O78" s="6"/>
      <c r="P78" s="6" t="n">
        <f aca="false">'Central pensions'!X78</f>
        <v>23604023.170511</v>
      </c>
      <c r="Q78" s="8"/>
      <c r="R78" s="8" t="n">
        <f aca="false">'Central SIPA income'!G73</f>
        <v>21105999.7364481</v>
      </c>
      <c r="S78" s="8"/>
      <c r="T78" s="6" t="n">
        <f aca="false">'Central SIPA income'!J73</f>
        <v>80700619.2851869</v>
      </c>
      <c r="U78" s="6"/>
      <c r="V78" s="8" t="n">
        <f aca="false">'Central SIPA income'!F73</f>
        <v>137044.151279356</v>
      </c>
      <c r="W78" s="8"/>
      <c r="X78" s="8" t="n">
        <f aca="false">'Central SIPA income'!M73</f>
        <v>344215.397088575</v>
      </c>
      <c r="Y78" s="6"/>
      <c r="Z78" s="6" t="n">
        <f aca="false">R78+V78-N78-L78-F78</f>
        <v>-5945754.82999994</v>
      </c>
      <c r="AA78" s="6"/>
      <c r="AB78" s="6" t="n">
        <f aca="false">T78-P78-D78</f>
        <v>-67806939.4201699</v>
      </c>
      <c r="AC78" s="50"/>
      <c r="AD78" s="6"/>
      <c r="AE78" s="6"/>
      <c r="AF78" s="6"/>
      <c r="AG78" s="6" t="n">
        <f aca="false">BF78/100*$AG$53</f>
        <v>7166249187.26069</v>
      </c>
      <c r="AH78" s="61" t="n">
        <f aca="false">(AG78-AG77)/AG77</f>
        <v>0.00462845531593769</v>
      </c>
      <c r="AI78" s="61"/>
      <c r="AJ78" s="61" t="n">
        <f aca="false">AB78/AG78</f>
        <v>-0.00946198459589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0.00750644286687154</v>
      </c>
      <c r="AV78" s="5"/>
      <c r="AW78" s="65" t="n">
        <f aca="false">workers_and_wage_central!C66</f>
        <v>12938591</v>
      </c>
      <c r="AX78" s="5"/>
      <c r="AY78" s="61" t="n">
        <f aca="false">(AW78-AW77)/AW77</f>
        <v>0.00063787944372396</v>
      </c>
      <c r="AZ78" s="66" t="n">
        <f aca="false">workers_and_wage_central!B66</f>
        <v>7529.41459332019</v>
      </c>
      <c r="BA78" s="61" t="n">
        <f aca="false">(AZ78-AZ77)/AZ77</f>
        <v>0.00398803198858719</v>
      </c>
      <c r="BB78" s="5"/>
      <c r="BC78" s="5"/>
      <c r="BD78" s="5"/>
      <c r="BE78" s="5"/>
      <c r="BF78" s="5" t="n">
        <f aca="false">BF77*(1+AY78)*(1+BA78)*(1-BE78)</f>
        <v>131.185142545725</v>
      </c>
      <c r="BG78" s="5"/>
      <c r="BH78" s="5" t="n">
        <f aca="false">BH77+1</f>
        <v>47</v>
      </c>
      <c r="BI78" s="61" t="n">
        <f aca="false">T85/AG85</f>
        <v>0.0134116678111117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124851652.171746</v>
      </c>
      <c r="E79" s="9"/>
      <c r="F79" s="67" t="n">
        <f aca="false">'Central pensions'!I79</f>
        <v>22693265.6793148</v>
      </c>
      <c r="G79" s="9" t="n">
        <f aca="false">'Central pensions'!K79</f>
        <v>2369426.09612014</v>
      </c>
      <c r="H79" s="9" t="n">
        <f aca="false">'Central pensions'!V79</f>
        <v>13035883.287133</v>
      </c>
      <c r="I79" s="67" t="n">
        <f aca="false">'Central pensions'!M79</f>
        <v>73281.2194676301</v>
      </c>
      <c r="J79" s="9" t="n">
        <f aca="false">'Central pensions'!W79</f>
        <v>403171.648055644</v>
      </c>
      <c r="K79" s="9"/>
      <c r="L79" s="67" t="n">
        <f aca="false">'Central pensions'!N79</f>
        <v>2813193.35931753</v>
      </c>
      <c r="M79" s="67"/>
      <c r="N79" s="67" t="n">
        <f aca="false">'Central pensions'!L79</f>
        <v>1041135.85557497</v>
      </c>
      <c r="O79" s="9"/>
      <c r="P79" s="9" t="n">
        <f aca="false">'Central pensions'!X79</f>
        <v>20325696.0074912</v>
      </c>
      <c r="Q79" s="67"/>
      <c r="R79" s="67" t="n">
        <f aca="false">'Central SIPA income'!G74</f>
        <v>24997162.2678094</v>
      </c>
      <c r="S79" s="67"/>
      <c r="T79" s="9" t="n">
        <f aca="false">'Central SIPA income'!J74</f>
        <v>95578816.4775182</v>
      </c>
      <c r="U79" s="9"/>
      <c r="V79" s="67" t="n">
        <f aca="false">'Central SIPA income'!F74</f>
        <v>137965.685116714</v>
      </c>
      <c r="W79" s="67"/>
      <c r="X79" s="67" t="n">
        <f aca="false">'Central SIPA income'!M74</f>
        <v>346530.024402441</v>
      </c>
      <c r="Y79" s="9"/>
      <c r="Z79" s="9" t="n">
        <f aca="false">R79+V79-N79-L79-F79</f>
        <v>-1412466.94128114</v>
      </c>
      <c r="AA79" s="9"/>
      <c r="AB79" s="9" t="n">
        <f aca="false">T79-P79-D79</f>
        <v>-49598531.7017186</v>
      </c>
      <c r="AC79" s="50"/>
      <c r="AD79" s="9"/>
      <c r="AE79" s="9"/>
      <c r="AF79" s="9"/>
      <c r="AG79" s="9" t="n">
        <f aca="false">BF79/100*$AG$53</f>
        <v>7237651019.04486</v>
      </c>
      <c r="AH79" s="40" t="n">
        <f aca="false">(AG79-AG78)/AG78</f>
        <v>0.0099636267060177</v>
      </c>
      <c r="AI79" s="40"/>
      <c r="AJ79" s="40" t="n">
        <f aca="false">AB79/AG79</f>
        <v>-0.0068528492975424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13054503</v>
      </c>
      <c r="AX79" s="7"/>
      <c r="AY79" s="40" t="n">
        <f aca="false">(AW79-AW78)/AW78</f>
        <v>0.00895862617498304</v>
      </c>
      <c r="AZ79" s="39" t="n">
        <f aca="false">workers_and_wage_central!B67</f>
        <v>7536.91447038983</v>
      </c>
      <c r="BA79" s="40" t="n">
        <f aca="false">(AZ79-AZ78)/AZ78</f>
        <v>0.000996077049110008</v>
      </c>
      <c r="BB79" s="7"/>
      <c r="BC79" s="7"/>
      <c r="BD79" s="7"/>
      <c r="BE79" s="7"/>
      <c r="BF79" s="7" t="n">
        <f aca="false">BF78*(1+AY79)*(1+BA79)*(1-BE79)</f>
        <v>132.492222335426</v>
      </c>
      <c r="BG79" s="7"/>
      <c r="BH79" s="7" t="n">
        <f aca="false">BH78+1</f>
        <v>48</v>
      </c>
      <c r="BI79" s="40" t="n">
        <f aca="false">T86/AG86</f>
        <v>0.0113953442487645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124933762.229948</v>
      </c>
      <c r="E80" s="9"/>
      <c r="F80" s="67" t="n">
        <f aca="false">'Central pensions'!I80</f>
        <v>22708190.1543482</v>
      </c>
      <c r="G80" s="9" t="n">
        <f aca="false">'Central pensions'!K80</f>
        <v>2434837.67330228</v>
      </c>
      <c r="H80" s="9" t="n">
        <f aca="false">'Central pensions'!V80</f>
        <v>13395758.4852538</v>
      </c>
      <c r="I80" s="67" t="n">
        <f aca="false">'Central pensions'!M80</f>
        <v>75304.2579371803</v>
      </c>
      <c r="J80" s="9" t="n">
        <f aca="false">'Central pensions'!W80</f>
        <v>414301.808822262</v>
      </c>
      <c r="K80" s="9"/>
      <c r="L80" s="67" t="n">
        <f aca="false">'Central pensions'!N80</f>
        <v>2811619.97086322</v>
      </c>
      <c r="M80" s="67"/>
      <c r="N80" s="67" t="n">
        <f aca="false">'Central pensions'!L80</f>
        <v>1044107.19843652</v>
      </c>
      <c r="O80" s="9"/>
      <c r="P80" s="9" t="n">
        <f aca="false">'Central pensions'!X80</f>
        <v>20333879.1390586</v>
      </c>
      <c r="Q80" s="67"/>
      <c r="R80" s="67" t="n">
        <f aca="false">'Central SIPA income'!G75</f>
        <v>21576238.5530899</v>
      </c>
      <c r="S80" s="67"/>
      <c r="T80" s="9" t="n">
        <f aca="false">'Central SIPA income'!J75</f>
        <v>82498618.1570142</v>
      </c>
      <c r="U80" s="9"/>
      <c r="V80" s="67" t="n">
        <f aca="false">'Central SIPA income'!F75</f>
        <v>138385.832771176</v>
      </c>
      <c r="W80" s="67"/>
      <c r="X80" s="67" t="n">
        <f aca="false">'Central SIPA income'!M75</f>
        <v>347585.31417852</v>
      </c>
      <c r="Y80" s="9"/>
      <c r="Z80" s="9" t="n">
        <f aca="false">R80+V80-N80-L80-F80</f>
        <v>-4849292.93778691</v>
      </c>
      <c r="AA80" s="9"/>
      <c r="AB80" s="9" t="n">
        <f aca="false">T80-P80-D80</f>
        <v>-62769023.2119921</v>
      </c>
      <c r="AC80" s="50"/>
      <c r="AD80" s="9"/>
      <c r="AE80" s="9"/>
      <c r="AF80" s="9"/>
      <c r="AG80" s="9" t="n">
        <f aca="false">BF80/100*$AG$53</f>
        <v>7267789511.3639</v>
      </c>
      <c r="AH80" s="40" t="n">
        <f aca="false">(AG80-AG79)/AG79</f>
        <v>0.00416412621163122</v>
      </c>
      <c r="AI80" s="40"/>
      <c r="AJ80" s="40" t="n">
        <f aca="false">AB80/AG80</f>
        <v>-0.00863660444676426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13062496</v>
      </c>
      <c r="AY80" s="40" t="n">
        <f aca="false">(AW80-AW79)/AW79</f>
        <v>0.000612279149960745</v>
      </c>
      <c r="AZ80" s="39" t="n">
        <f aca="false">workers_and_wage_central!B68</f>
        <v>7563.66805724213</v>
      </c>
      <c r="BA80" s="40" t="n">
        <f aca="false">(AZ80-AZ79)/AZ79</f>
        <v>0.00354967367049294</v>
      </c>
      <c r="BB80" s="7"/>
      <c r="BC80" s="7"/>
      <c r="BD80" s="7"/>
      <c r="BE80" s="7"/>
      <c r="BF80" s="7" t="n">
        <f aca="false">BF79*(1+AY80)*(1+BA80)*(1-BE80)</f>
        <v>133.04393667129</v>
      </c>
      <c r="BG80" s="7"/>
      <c r="BH80" s="0" t="n">
        <f aca="false">BH79+1</f>
        <v>49</v>
      </c>
      <c r="BI80" s="40" t="n">
        <f aca="false">T87/AG87</f>
        <v>0.0134441664649622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125411319.505343</v>
      </c>
      <c r="E81" s="9"/>
      <c r="F81" s="67" t="n">
        <f aca="false">'Central pensions'!I81</f>
        <v>22794991.8421042</v>
      </c>
      <c r="G81" s="9" t="n">
        <f aca="false">'Central pensions'!K81</f>
        <v>2490582.5443208</v>
      </c>
      <c r="H81" s="9" t="n">
        <f aca="false">'Central pensions'!V81</f>
        <v>13702450.3182017</v>
      </c>
      <c r="I81" s="67" t="n">
        <f aca="false">'Central pensions'!M81</f>
        <v>77028.3261130103</v>
      </c>
      <c r="J81" s="9" t="n">
        <f aca="false">'Central pensions'!W81</f>
        <v>423787.123243328</v>
      </c>
      <c r="K81" s="9"/>
      <c r="L81" s="67" t="n">
        <f aca="false">'Central pensions'!N81</f>
        <v>2769344.8849954</v>
      </c>
      <c r="M81" s="67"/>
      <c r="N81" s="67" t="n">
        <f aca="false">'Central pensions'!L81</f>
        <v>1049276.45778889</v>
      </c>
      <c r="O81" s="9"/>
      <c r="P81" s="9" t="n">
        <f aca="false">'Central pensions'!X81</f>
        <v>20142953.2573017</v>
      </c>
      <c r="Q81" s="67"/>
      <c r="R81" s="67" t="n">
        <f aca="false">'Central SIPA income'!G76</f>
        <v>25684564.6665437</v>
      </c>
      <c r="S81" s="67"/>
      <c r="T81" s="9" t="n">
        <f aca="false">'Central SIPA income'!J76</f>
        <v>98207159.1274134</v>
      </c>
      <c r="U81" s="9"/>
      <c r="V81" s="67" t="n">
        <f aca="false">'Central SIPA income'!F76</f>
        <v>136296.936495355</v>
      </c>
      <c r="W81" s="67"/>
      <c r="X81" s="67" t="n">
        <f aca="false">'Central SIPA income'!M76</f>
        <v>342338.608979165</v>
      </c>
      <c r="Y81" s="9"/>
      <c r="Z81" s="9" t="n">
        <f aca="false">R81+V81-N81-L81-F81</f>
        <v>-792751.581849381</v>
      </c>
      <c r="AA81" s="9"/>
      <c r="AB81" s="9" t="n">
        <f aca="false">T81-P81-D81</f>
        <v>-47347113.6352311</v>
      </c>
      <c r="AC81" s="50"/>
      <c r="AD81" s="9"/>
      <c r="AE81" s="9"/>
      <c r="AF81" s="9"/>
      <c r="AG81" s="9" t="n">
        <f aca="false">BF81/100*$AG$53</f>
        <v>7349694324.83289</v>
      </c>
      <c r="AH81" s="40" t="n">
        <f aca="false">(AG81-AG80)/AG80</f>
        <v>0.0112695632338996</v>
      </c>
      <c r="AI81" s="40" t="n">
        <f aca="false">(AG81-AG77)/AG77</f>
        <v>0.0303454238972138</v>
      </c>
      <c r="AJ81" s="40" t="n">
        <f aca="false">AB81/AG81</f>
        <v>-0.00644205208307185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13141586</v>
      </c>
      <c r="AY81" s="40" t="n">
        <f aca="false">(AW81-AW80)/AW80</f>
        <v>0.00605473869618793</v>
      </c>
      <c r="AZ81" s="39" t="n">
        <f aca="false">workers_and_wage_central!B69</f>
        <v>7602.87387802195</v>
      </c>
      <c r="BA81" s="40" t="n">
        <f aca="false">(AZ81-AZ80)/AZ80</f>
        <v>0.00518344016198342</v>
      </c>
      <c r="BB81" s="7"/>
      <c r="BC81" s="7"/>
      <c r="BD81" s="7"/>
      <c r="BE81" s="7"/>
      <c r="BF81" s="7" t="n">
        <f aca="false">BF80*(1+AY81)*(1+BA81)*(1-BE81)</f>
        <v>134.543283728494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0.0114876101798485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125858823.738721</v>
      </c>
      <c r="E82" s="6"/>
      <c r="F82" s="8" t="n">
        <f aca="false">'Central pensions'!I82</f>
        <v>22876331.033729</v>
      </c>
      <c r="G82" s="6" t="n">
        <f aca="false">'Central pensions'!K82</f>
        <v>2569814.25327273</v>
      </c>
      <c r="H82" s="6" t="n">
        <f aca="false">'Central pensions'!V82</f>
        <v>14138359.8037217</v>
      </c>
      <c r="I82" s="8" t="n">
        <f aca="false">'Central pensions'!M82</f>
        <v>79478.7913383399</v>
      </c>
      <c r="J82" s="6" t="n">
        <f aca="false">'Central pensions'!W82</f>
        <v>437268.859908963</v>
      </c>
      <c r="K82" s="6"/>
      <c r="L82" s="8" t="n">
        <f aca="false">'Central pensions'!N82</f>
        <v>3392442.60235803</v>
      </c>
      <c r="M82" s="8"/>
      <c r="N82" s="8" t="n">
        <f aca="false">'Central pensions'!L82</f>
        <v>1054548.70267676</v>
      </c>
      <c r="O82" s="6"/>
      <c r="P82" s="6" t="n">
        <f aca="false">'Central pensions'!X82</f>
        <v>23405216.6105877</v>
      </c>
      <c r="Q82" s="8"/>
      <c r="R82" s="8" t="n">
        <f aca="false">'Central SIPA income'!G77</f>
        <v>21788657.7953766</v>
      </c>
      <c r="S82" s="8"/>
      <c r="T82" s="6" t="n">
        <f aca="false">'Central SIPA income'!J77</f>
        <v>83310821.5406341</v>
      </c>
      <c r="U82" s="6"/>
      <c r="V82" s="8" t="n">
        <f aca="false">'Central SIPA income'!F77</f>
        <v>137789.834543493</v>
      </c>
      <c r="W82" s="8"/>
      <c r="X82" s="8" t="n">
        <f aca="false">'Central SIPA income'!M77</f>
        <v>346088.338461637</v>
      </c>
      <c r="Y82" s="6"/>
      <c r="Z82" s="6" t="n">
        <f aca="false">R82+V82-N82-L82-F82</f>
        <v>-5396874.70884371</v>
      </c>
      <c r="AA82" s="6"/>
      <c r="AB82" s="6" t="n">
        <f aca="false">T82-P82-D82</f>
        <v>-65953218.8086745</v>
      </c>
      <c r="AC82" s="50"/>
      <c r="AD82" s="6"/>
      <c r="AE82" s="6"/>
      <c r="AF82" s="6"/>
      <c r="AG82" s="6" t="n">
        <f aca="false">BF82/100*$AG$53</f>
        <v>7374560818.71987</v>
      </c>
      <c r="AH82" s="61" t="n">
        <f aca="false">(AG82-AG81)/AG81</f>
        <v>0.00338333715498371</v>
      </c>
      <c r="AI82" s="61"/>
      <c r="AJ82" s="61" t="n">
        <f aca="false">AB82/AG82</f>
        <v>-0.0089433419060368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0.0038991902598231</v>
      </c>
      <c r="AV82" s="5"/>
      <c r="AW82" s="65" t="n">
        <f aca="false">workers_and_wage_central!C70</f>
        <v>13136918</v>
      </c>
      <c r="AX82" s="5"/>
      <c r="AY82" s="61" t="n">
        <f aca="false">(AW82-AW81)/AW81</f>
        <v>-0.000355208267860515</v>
      </c>
      <c r="AZ82" s="66" t="n">
        <f aca="false">workers_and_wage_central!B70</f>
        <v>7631.30766727612</v>
      </c>
      <c r="BA82" s="61" t="n">
        <f aca="false">(AZ82-AZ81)/AZ81</f>
        <v>0.00373987385695887</v>
      </c>
      <c r="BB82" s="5"/>
      <c r="BC82" s="5"/>
      <c r="BD82" s="5"/>
      <c r="BE82" s="5"/>
      <c r="BF82" s="5" t="n">
        <f aca="false">BF81*(1+AY82)*(1+BA82)*(1-BE82)</f>
        <v>134.998489019286</v>
      </c>
      <c r="BG82" s="5"/>
      <c r="BH82" s="5" t="n">
        <f aca="false">BH81+1</f>
        <v>51</v>
      </c>
      <c r="BI82" s="61" t="n">
        <f aca="false">T89/AG89</f>
        <v>0.0134577402836579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126011626.471015</v>
      </c>
      <c r="E83" s="9"/>
      <c r="F83" s="67" t="n">
        <f aca="false">'Central pensions'!I83</f>
        <v>22904104.7390837</v>
      </c>
      <c r="G83" s="9" t="n">
        <f aca="false">'Central pensions'!K83</f>
        <v>2634899.33070997</v>
      </c>
      <c r="H83" s="9" t="n">
        <f aca="false">'Central pensions'!V83</f>
        <v>14496438.696579</v>
      </c>
      <c r="I83" s="67" t="n">
        <f aca="false">'Central pensions'!M83</f>
        <v>81491.7318776199</v>
      </c>
      <c r="J83" s="9" t="n">
        <f aca="false">'Central pensions'!W83</f>
        <v>448343.464842605</v>
      </c>
      <c r="K83" s="9"/>
      <c r="L83" s="67" t="n">
        <f aca="false">'Central pensions'!N83</f>
        <v>2766971.07070364</v>
      </c>
      <c r="M83" s="67"/>
      <c r="N83" s="67" t="n">
        <f aca="false">'Central pensions'!L83</f>
        <v>1057176.55557658</v>
      </c>
      <c r="O83" s="9"/>
      <c r="P83" s="9" t="n">
        <f aca="false">'Central pensions'!X83</f>
        <v>20174099.5307794</v>
      </c>
      <c r="Q83" s="67"/>
      <c r="R83" s="67" t="n">
        <f aca="false">'Central SIPA income'!G78</f>
        <v>25808764.4756433</v>
      </c>
      <c r="S83" s="67"/>
      <c r="T83" s="9" t="n">
        <f aca="false">'Central SIPA income'!J78</f>
        <v>98682047.8621142</v>
      </c>
      <c r="U83" s="9"/>
      <c r="V83" s="67" t="n">
        <f aca="false">'Central SIPA income'!F78</f>
        <v>141132.165417143</v>
      </c>
      <c r="W83" s="67"/>
      <c r="X83" s="67" t="n">
        <f aca="false">'Central SIPA income'!M78</f>
        <v>354483.309995516</v>
      </c>
      <c r="Y83" s="9"/>
      <c r="Z83" s="9" t="n">
        <f aca="false">R83+V83-N83-L83-F83</f>
        <v>-778355.724303506</v>
      </c>
      <c r="AA83" s="9"/>
      <c r="AB83" s="9" t="n">
        <f aca="false">T83-P83-D83</f>
        <v>-47503678.1396801</v>
      </c>
      <c r="AC83" s="50"/>
      <c r="AD83" s="9"/>
      <c r="AE83" s="9"/>
      <c r="AF83" s="9"/>
      <c r="AG83" s="9" t="n">
        <f aca="false">BF83/100*$AG$53</f>
        <v>7424144197.61683</v>
      </c>
      <c r="AH83" s="40" t="n">
        <f aca="false">(AG83-AG82)/AG82</f>
        <v>0.0067235704085716</v>
      </c>
      <c r="AI83" s="40"/>
      <c r="AJ83" s="40" t="n">
        <f aca="false">AB83/AG83</f>
        <v>-0.00639853926260335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13198785</v>
      </c>
      <c r="AX83" s="7"/>
      <c r="AY83" s="40" t="n">
        <f aca="false">(AW83-AW82)/AW82</f>
        <v>0.00470939987598309</v>
      </c>
      <c r="AZ83" s="39" t="n">
        <f aca="false">workers_and_wage_central!B71</f>
        <v>7646.60637457441</v>
      </c>
      <c r="BA83" s="40" t="n">
        <f aca="false">(AZ83-AZ82)/AZ82</f>
        <v>0.00200472945991852</v>
      </c>
      <c r="BB83" s="7"/>
      <c r="BC83" s="7"/>
      <c r="BD83" s="7"/>
      <c r="BE83" s="7"/>
      <c r="BF83" s="7" t="n">
        <f aca="false">BF82*(1+AY83)*(1+BA83)*(1-BE83)</f>
        <v>135.906160865258</v>
      </c>
      <c r="BG83" s="7"/>
      <c r="BH83" s="7" t="n">
        <f aca="false">BH82+1</f>
        <v>52</v>
      </c>
      <c r="BI83" s="40" t="n">
        <f aca="false">T90/AG90</f>
        <v>0.0114184620325917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126561905.405244</v>
      </c>
      <c r="E84" s="9"/>
      <c r="F84" s="67" t="n">
        <f aca="false">'Central pensions'!I84</f>
        <v>23004124.4491555</v>
      </c>
      <c r="G84" s="9" t="n">
        <f aca="false">'Central pensions'!K84</f>
        <v>2767172.88807313</v>
      </c>
      <c r="H84" s="9" t="n">
        <f aca="false">'Central pensions'!V84</f>
        <v>15224168.7821822</v>
      </c>
      <c r="I84" s="67" t="n">
        <f aca="false">'Central pensions'!M84</f>
        <v>85582.66664143</v>
      </c>
      <c r="J84" s="9" t="n">
        <f aca="false">'Central pensions'!W84</f>
        <v>470850.580892195</v>
      </c>
      <c r="K84" s="9"/>
      <c r="L84" s="67" t="n">
        <f aca="false">'Central pensions'!N84</f>
        <v>2798656.50759676</v>
      </c>
      <c r="M84" s="67"/>
      <c r="N84" s="67" t="n">
        <f aca="false">'Central pensions'!L84</f>
        <v>1064613.51079967</v>
      </c>
      <c r="O84" s="9"/>
      <c r="P84" s="9" t="n">
        <f aca="false">'Central pensions'!X84</f>
        <v>20379431.3468249</v>
      </c>
      <c r="Q84" s="67"/>
      <c r="R84" s="67" t="n">
        <f aca="false">'Central SIPA income'!G79</f>
        <v>22014392.7423115</v>
      </c>
      <c r="S84" s="67"/>
      <c r="T84" s="9" t="n">
        <f aca="false">'Central SIPA income'!J79</f>
        <v>84173938.6750715</v>
      </c>
      <c r="U84" s="9"/>
      <c r="V84" s="67" t="n">
        <f aca="false">'Central SIPA income'!F79</f>
        <v>141956.415008846</v>
      </c>
      <c r="W84" s="67"/>
      <c r="X84" s="67" t="n">
        <f aca="false">'Central SIPA income'!M79</f>
        <v>356553.587332123</v>
      </c>
      <c r="Y84" s="9"/>
      <c r="Z84" s="9" t="n">
        <f aca="false">R84+V84-N84-L84-F84</f>
        <v>-4711045.31023154</v>
      </c>
      <c r="AA84" s="9"/>
      <c r="AB84" s="9" t="n">
        <f aca="false">T84-P84-D84</f>
        <v>-62767398.0769976</v>
      </c>
      <c r="AC84" s="50"/>
      <c r="AD84" s="9"/>
      <c r="AE84" s="9"/>
      <c r="AF84" s="9"/>
      <c r="AG84" s="9" t="n">
        <f aca="false">BF84/100*$AG$53</f>
        <v>7416930150.79393</v>
      </c>
      <c r="AH84" s="40" t="n">
        <f aca="false">(AG84-AG83)/AG83</f>
        <v>-0.000971700795522099</v>
      </c>
      <c r="AI84" s="40"/>
      <c r="AJ84" s="40" t="n">
        <f aca="false">AB84/AG84</f>
        <v>-0.00846271931929664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13170310</v>
      </c>
      <c r="AY84" s="40" t="n">
        <f aca="false">(AW84-AW83)/AW83</f>
        <v>-0.00215739554815083</v>
      </c>
      <c r="AZ84" s="39" t="n">
        <f aca="false">workers_and_wage_central!B72</f>
        <v>7655.69251803361</v>
      </c>
      <c r="BA84" s="40" t="n">
        <f aca="false">(AZ84-AZ83)/AZ83</f>
        <v>0.00118825829578621</v>
      </c>
      <c r="BB84" s="7"/>
      <c r="BC84" s="7"/>
      <c r="BD84" s="7"/>
      <c r="BE84" s="7"/>
      <c r="BF84" s="7" t="n">
        <f aca="false">BF83*(1+AY84)*(1+BA84)*(1-BE84)</f>
        <v>135.774100740629</v>
      </c>
      <c r="BG84" s="7"/>
      <c r="BH84" s="0" t="n">
        <f aca="false">BH83+1</f>
        <v>53</v>
      </c>
      <c r="BI84" s="40" t="n">
        <f aca="false">T91/AG91</f>
        <v>0.0133858071205359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126822628.551421</v>
      </c>
      <c r="E85" s="9"/>
      <c r="F85" s="67" t="n">
        <f aca="false">'Central pensions'!I85</f>
        <v>23051513.9672116</v>
      </c>
      <c r="G85" s="9" t="n">
        <f aca="false">'Central pensions'!K85</f>
        <v>2843992.24302007</v>
      </c>
      <c r="H85" s="9" t="n">
        <f aca="false">'Central pensions'!V85</f>
        <v>15646806.2077263</v>
      </c>
      <c r="I85" s="67" t="n">
        <f aca="false">'Central pensions'!M85</f>
        <v>87958.5229800004</v>
      </c>
      <c r="J85" s="9" t="n">
        <f aca="false">'Central pensions'!W85</f>
        <v>483921.841476061</v>
      </c>
      <c r="K85" s="9"/>
      <c r="L85" s="67" t="n">
        <f aca="false">'Central pensions'!N85</f>
        <v>2729049.05301559</v>
      </c>
      <c r="M85" s="67"/>
      <c r="N85" s="67" t="n">
        <f aca="false">'Central pensions'!L85</f>
        <v>1068367.4707793</v>
      </c>
      <c r="O85" s="9"/>
      <c r="P85" s="9" t="n">
        <f aca="false">'Central pensions'!X85</f>
        <v>20038891.114314</v>
      </c>
      <c r="Q85" s="67"/>
      <c r="R85" s="67" t="n">
        <f aca="false">'Central SIPA income'!G80</f>
        <v>26183833.3353423</v>
      </c>
      <c r="S85" s="67"/>
      <c r="T85" s="9" t="n">
        <f aca="false">'Central SIPA income'!J80</f>
        <v>100116156.155029</v>
      </c>
      <c r="U85" s="9"/>
      <c r="V85" s="67" t="n">
        <f aca="false">'Central SIPA income'!F80</f>
        <v>140974.886753436</v>
      </c>
      <c r="W85" s="67"/>
      <c r="X85" s="67" t="n">
        <f aca="false">'Central SIPA income'!M80</f>
        <v>354088.271336981</v>
      </c>
      <c r="Y85" s="9"/>
      <c r="Z85" s="9" t="n">
        <f aca="false">R85+V85-N85-L85-F85</f>
        <v>-524122.268910792</v>
      </c>
      <c r="AA85" s="9"/>
      <c r="AB85" s="9" t="n">
        <f aca="false">T85-P85-D85</f>
        <v>-46745363.5107059</v>
      </c>
      <c r="AC85" s="50"/>
      <c r="AD85" s="9"/>
      <c r="AE85" s="9"/>
      <c r="AF85" s="9"/>
      <c r="AG85" s="9" t="n">
        <f aca="false">BF85/100*$AG$53</f>
        <v>7464855047.48943</v>
      </c>
      <c r="AH85" s="40" t="n">
        <f aca="false">(AG85-AG84)/AG84</f>
        <v>0.0064615542712592</v>
      </c>
      <c r="AI85" s="40" t="n">
        <f aca="false">(AG85-AG81)/AG81</f>
        <v>0.0156687771717844</v>
      </c>
      <c r="AJ85" s="40" t="n">
        <f aca="false">AB85/AG85</f>
        <v>-0.00626205910407158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13200713</v>
      </c>
      <c r="AY85" s="40" t="n">
        <f aca="false">(AW85-AW84)/AW84</f>
        <v>0.00230844983906985</v>
      </c>
      <c r="AZ85" s="39" t="n">
        <f aca="false">workers_and_wage_central!B73</f>
        <v>7687.41418069467</v>
      </c>
      <c r="BA85" s="40" t="n">
        <f aca="false">(AZ85-AZ84)/AZ84</f>
        <v>0.00414353927960623</v>
      </c>
      <c r="BB85" s="7"/>
      <c r="BC85" s="7"/>
      <c r="BD85" s="7"/>
      <c r="BE85" s="7"/>
      <c r="BF85" s="7" t="n">
        <f aca="false">BF84*(1+AY85)*(1+BA85)*(1-BE85)</f>
        <v>136.651412461196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0.0115175243410751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126957749.953206</v>
      </c>
      <c r="E86" s="6"/>
      <c r="F86" s="8" t="n">
        <f aca="false">'Central pensions'!I86</f>
        <v>23076073.8814485</v>
      </c>
      <c r="G86" s="6" t="n">
        <f aca="false">'Central pensions'!K86</f>
        <v>2936196.49740952</v>
      </c>
      <c r="H86" s="6" t="n">
        <f aca="false">'Central pensions'!V86</f>
        <v>16154086.8107239</v>
      </c>
      <c r="I86" s="8" t="n">
        <f aca="false">'Central pensions'!M86</f>
        <v>90810.2009508098</v>
      </c>
      <c r="J86" s="6" t="n">
        <f aca="false">'Central pensions'!W86</f>
        <v>499610.932290428</v>
      </c>
      <c r="K86" s="6"/>
      <c r="L86" s="8" t="n">
        <f aca="false">'Central pensions'!N86</f>
        <v>3369036.32199947</v>
      </c>
      <c r="M86" s="8"/>
      <c r="N86" s="8" t="n">
        <f aca="false">'Central pensions'!L86</f>
        <v>1070726.43269139</v>
      </c>
      <c r="O86" s="6"/>
      <c r="P86" s="6" t="n">
        <f aca="false">'Central pensions'!X86</f>
        <v>23372766.4078768</v>
      </c>
      <c r="Q86" s="8"/>
      <c r="R86" s="8" t="n">
        <f aca="false">'Central SIPA income'!G81</f>
        <v>22499809.4609162</v>
      </c>
      <c r="S86" s="8"/>
      <c r="T86" s="6" t="n">
        <f aca="false">'Central SIPA income'!J81</f>
        <v>86029971.5705486</v>
      </c>
      <c r="U86" s="6"/>
      <c r="V86" s="8" t="n">
        <f aca="false">'Central SIPA income'!F81</f>
        <v>138712.95475576</v>
      </c>
      <c r="W86" s="8"/>
      <c r="X86" s="8" t="n">
        <f aca="false">'Central SIPA income'!M81</f>
        <v>348406.950291909</v>
      </c>
      <c r="Y86" s="6"/>
      <c r="Z86" s="6" t="n">
        <f aca="false">R86+V86-N86-L86-F86</f>
        <v>-4877314.22046741</v>
      </c>
      <c r="AA86" s="6"/>
      <c r="AB86" s="6" t="n">
        <f aca="false">T86-P86-D86</f>
        <v>-64300544.790534</v>
      </c>
      <c r="AC86" s="50"/>
      <c r="AD86" s="6"/>
      <c r="AE86" s="6"/>
      <c r="AF86" s="6"/>
      <c r="AG86" s="6" t="n">
        <f aca="false">BF86/100*$AG$53</f>
        <v>7549571973.64846</v>
      </c>
      <c r="AH86" s="61" t="n">
        <f aca="false">(AG86-AG85)/AG85</f>
        <v>0.0113487704208711</v>
      </c>
      <c r="AI86" s="61"/>
      <c r="AJ86" s="61" t="n">
        <f aca="false">AB86/AG86</f>
        <v>-0.00851711130312724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0.0065896755880882</v>
      </c>
      <c r="AV86" s="5"/>
      <c r="AW86" s="65" t="n">
        <f aca="false">workers_and_wage_central!C74</f>
        <v>13245518</v>
      </c>
      <c r="AX86" s="5"/>
      <c r="AY86" s="61" t="n">
        <f aca="false">(AW86-AW85)/AW85</f>
        <v>0.00339413484711015</v>
      </c>
      <c r="AZ86" s="66" t="n">
        <f aca="false">workers_and_wage_central!B74</f>
        <v>7748.35790777885</v>
      </c>
      <c r="BA86" s="61" t="n">
        <f aca="false">(AZ86-AZ85)/AZ85</f>
        <v>0.00792772779658827</v>
      </c>
      <c r="BB86" s="5"/>
      <c r="BC86" s="5"/>
      <c r="BD86" s="5"/>
      <c r="BE86" s="5"/>
      <c r="BF86" s="5" t="n">
        <f aca="false">BF85*(1+AY86)*(1+BA86)*(1-BE86)</f>
        <v>138.202237968906</v>
      </c>
      <c r="BG86" s="5"/>
      <c r="BH86" s="5" t="n">
        <f aca="false">BH85+1</f>
        <v>55</v>
      </c>
      <c r="BI86" s="61" t="n">
        <f aca="false">T93/AG93</f>
        <v>0.0135212717873752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127668122.423397</v>
      </c>
      <c r="E87" s="9"/>
      <c r="F87" s="67" t="n">
        <f aca="false">'Central pensions'!I87</f>
        <v>23205192.4867446</v>
      </c>
      <c r="G87" s="9" t="n">
        <f aca="false">'Central pensions'!K87</f>
        <v>3009784.83115855</v>
      </c>
      <c r="H87" s="9" t="n">
        <f aca="false">'Central pensions'!V87</f>
        <v>16558948.1109424</v>
      </c>
      <c r="I87" s="67" t="n">
        <f aca="false">'Central pensions'!M87</f>
        <v>93086.12879872</v>
      </c>
      <c r="J87" s="9" t="n">
        <f aca="false">'Central pensions'!W87</f>
        <v>512132.415802353</v>
      </c>
      <c r="K87" s="9"/>
      <c r="L87" s="67" t="n">
        <f aca="false">'Central pensions'!N87</f>
        <v>2785415.49631698</v>
      </c>
      <c r="M87" s="67"/>
      <c r="N87" s="67" t="n">
        <f aca="false">'Central pensions'!L87</f>
        <v>1078113.79039127</v>
      </c>
      <c r="O87" s="9"/>
      <c r="P87" s="9" t="n">
        <f aca="false">'Central pensions'!X87</f>
        <v>20384998.2314356</v>
      </c>
      <c r="Q87" s="67"/>
      <c r="R87" s="67" t="n">
        <f aca="false">'Central SIPA income'!G82</f>
        <v>26651791.332558</v>
      </c>
      <c r="S87" s="67"/>
      <c r="T87" s="9" t="n">
        <f aca="false">'Central SIPA income'!J82</f>
        <v>101905434.116099</v>
      </c>
      <c r="U87" s="9"/>
      <c r="V87" s="67" t="n">
        <f aca="false">'Central SIPA income'!F82</f>
        <v>137290.336877082</v>
      </c>
      <c r="W87" s="67"/>
      <c r="X87" s="67" t="n">
        <f aca="false">'Central SIPA income'!M82</f>
        <v>344833.744332786</v>
      </c>
      <c r="Y87" s="9"/>
      <c r="Z87" s="9" t="n">
        <f aca="false">R87+V87-N87-L87-F87</f>
        <v>-279640.104017679</v>
      </c>
      <c r="AA87" s="9"/>
      <c r="AB87" s="9" t="n">
        <f aca="false">T87-P87-D87</f>
        <v>-46147686.5387343</v>
      </c>
      <c r="AC87" s="50"/>
      <c r="AD87" s="9"/>
      <c r="AE87" s="9"/>
      <c r="AF87" s="9"/>
      <c r="AG87" s="9" t="n">
        <f aca="false">BF87/100*$AG$53</f>
        <v>7579899756.64775</v>
      </c>
      <c r="AH87" s="40" t="n">
        <f aca="false">(AG87-AG86)/AG86</f>
        <v>0.00401715264191704</v>
      </c>
      <c r="AI87" s="40"/>
      <c r="AJ87" s="40" t="n">
        <f aca="false">AB87/AG87</f>
        <v>-0.00608816580961532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13304578</v>
      </c>
      <c r="AX87" s="7"/>
      <c r="AY87" s="40" t="n">
        <f aca="false">(AW87-AW86)/AW86</f>
        <v>0.00445886676534659</v>
      </c>
      <c r="AZ87" s="39" t="n">
        <f aca="false">workers_and_wage_central!B75</f>
        <v>7744.95054164919</v>
      </c>
      <c r="BA87" s="40" t="n">
        <f aca="false">(AZ87-AZ86)/AZ86</f>
        <v>-0.000439753321957285</v>
      </c>
      <c r="BB87" s="7"/>
      <c r="BC87" s="7"/>
      <c r="BD87" s="7"/>
      <c r="BE87" s="7"/>
      <c r="BF87" s="7" t="n">
        <f aca="false">BF86*(1+AY87)*(1+BA87)*(1-BE87)</f>
        <v>138.757417454282</v>
      </c>
      <c r="BG87" s="7"/>
      <c r="BH87" s="7" t="n">
        <f aca="false">BH86+1</f>
        <v>56</v>
      </c>
      <c r="BI87" s="40" t="n">
        <f aca="false">T94/AG94</f>
        <v>0.0115160331066523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127541983.087614</v>
      </c>
      <c r="E88" s="9"/>
      <c r="F88" s="67" t="n">
        <f aca="false">'Central pensions'!I88</f>
        <v>23182265.1693263</v>
      </c>
      <c r="G88" s="9" t="n">
        <f aca="false">'Central pensions'!K88</f>
        <v>3076938.4002845</v>
      </c>
      <c r="H88" s="9" t="n">
        <f aca="false">'Central pensions'!V88</f>
        <v>16928407.2347673</v>
      </c>
      <c r="I88" s="67" t="n">
        <f aca="false">'Central pensions'!M88</f>
        <v>95163.04330777</v>
      </c>
      <c r="J88" s="9" t="n">
        <f aca="false">'Central pensions'!W88</f>
        <v>523558.986642298</v>
      </c>
      <c r="K88" s="9"/>
      <c r="L88" s="67" t="n">
        <f aca="false">'Central pensions'!N88</f>
        <v>2774092.43659278</v>
      </c>
      <c r="M88" s="67"/>
      <c r="N88" s="67" t="n">
        <f aca="false">'Central pensions'!L88</f>
        <v>1078223.48726413</v>
      </c>
      <c r="O88" s="9"/>
      <c r="P88" s="9" t="n">
        <f aca="false">'Central pensions'!X88</f>
        <v>20326846.3405278</v>
      </c>
      <c r="Q88" s="67"/>
      <c r="R88" s="67" t="n">
        <f aca="false">'Central SIPA income'!G83</f>
        <v>22755891.4984605</v>
      </c>
      <c r="S88" s="67"/>
      <c r="T88" s="9" t="n">
        <f aca="false">'Central SIPA income'!J83</f>
        <v>87009123.4361648</v>
      </c>
      <c r="U88" s="9"/>
      <c r="V88" s="67" t="n">
        <f aca="false">'Central SIPA income'!F83</f>
        <v>134721.093739743</v>
      </c>
      <c r="W88" s="67"/>
      <c r="X88" s="67" t="n">
        <f aca="false">'Central SIPA income'!M83</f>
        <v>338380.54630514</v>
      </c>
      <c r="Y88" s="9"/>
      <c r="Z88" s="9" t="n">
        <f aca="false">R88+V88-N88-L88-F88</f>
        <v>-4143968.50098299</v>
      </c>
      <c r="AA88" s="9"/>
      <c r="AB88" s="9" t="n">
        <f aca="false">T88-P88-D88</f>
        <v>-60859705.9919773</v>
      </c>
      <c r="AC88" s="50"/>
      <c r="AD88" s="9"/>
      <c r="AE88" s="9"/>
      <c r="AF88" s="9"/>
      <c r="AG88" s="9" t="n">
        <f aca="false">BF88/100*$AG$53</f>
        <v>7574170961.0582</v>
      </c>
      <c r="AH88" s="40" t="n">
        <f aca="false">(AG88-AG87)/AG87</f>
        <v>-0.000755787777341365</v>
      </c>
      <c r="AI88" s="40"/>
      <c r="AJ88" s="40" t="n">
        <f aca="false">AB88/AG88</f>
        <v>-0.0080351640205748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13295780</v>
      </c>
      <c r="AY88" s="40" t="n">
        <f aca="false">(AW88-AW87)/AW87</f>
        <v>-0.000661276141189897</v>
      </c>
      <c r="AZ88" s="39" t="n">
        <f aca="false">workers_and_wage_central!B76</f>
        <v>7744.21806933512</v>
      </c>
      <c r="BA88" s="40" t="n">
        <f aca="false">(AZ88-AZ87)/AZ87</f>
        <v>-9.45741757976503E-005</v>
      </c>
      <c r="BB88" s="7"/>
      <c r="BC88" s="7"/>
      <c r="BD88" s="7"/>
      <c r="BE88" s="7"/>
      <c r="BF88" s="7" t="n">
        <f aca="false">BF87*(1+AY88)*(1+BA88)*(1-BE88)</f>
        <v>138.652546294154</v>
      </c>
      <c r="BG88" s="7"/>
      <c r="BH88" s="0" t="n">
        <f aca="false">BH87+1</f>
        <v>57</v>
      </c>
      <c r="BI88" s="40" t="n">
        <f aca="false">T95/AG95</f>
        <v>0.0134947043948522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127569934.549381</v>
      </c>
      <c r="E89" s="9"/>
      <c r="F89" s="67" t="n">
        <f aca="false">'Central pensions'!I89</f>
        <v>23187345.6783701</v>
      </c>
      <c r="G89" s="9" t="n">
        <f aca="false">'Central pensions'!K89</f>
        <v>3132661.44106497</v>
      </c>
      <c r="H89" s="9" t="n">
        <f aca="false">'Central pensions'!V89</f>
        <v>17234978.9641864</v>
      </c>
      <c r="I89" s="67" t="n">
        <f aca="false">'Central pensions'!M89</f>
        <v>96886.4363215999</v>
      </c>
      <c r="J89" s="9" t="n">
        <f aca="false">'Central pensions'!W89</f>
        <v>533040.586521245</v>
      </c>
      <c r="K89" s="9"/>
      <c r="L89" s="67" t="n">
        <f aca="false">'Central pensions'!N89</f>
        <v>2734203.76669762</v>
      </c>
      <c r="M89" s="67"/>
      <c r="N89" s="67" t="n">
        <f aca="false">'Central pensions'!L89</f>
        <v>1079003.8324898</v>
      </c>
      <c r="O89" s="9"/>
      <c r="P89" s="9" t="n">
        <f aca="false">'Central pensions'!X89</f>
        <v>20124157.0720116</v>
      </c>
      <c r="Q89" s="67"/>
      <c r="R89" s="67" t="n">
        <f aca="false">'Central SIPA income'!G84</f>
        <v>26971736.3181799</v>
      </c>
      <c r="S89" s="67"/>
      <c r="T89" s="9" t="n">
        <f aca="false">'Central SIPA income'!J84</f>
        <v>103128771.498799</v>
      </c>
      <c r="U89" s="9"/>
      <c r="V89" s="67" t="n">
        <f aca="false">'Central SIPA income'!F84</f>
        <v>141189.91520144</v>
      </c>
      <c r="W89" s="67"/>
      <c r="X89" s="67" t="n">
        <f aca="false">'Central SIPA income'!M84</f>
        <v>354628.360803945</v>
      </c>
      <c r="Y89" s="9"/>
      <c r="Z89" s="9" t="n">
        <f aca="false">R89+V89-N89-L89-F89</f>
        <v>112372.955823783</v>
      </c>
      <c r="AA89" s="9"/>
      <c r="AB89" s="9" t="n">
        <f aca="false">T89-P89-D89</f>
        <v>-44565320.1225931</v>
      </c>
      <c r="AC89" s="50"/>
      <c r="AD89" s="9"/>
      <c r="AE89" s="9"/>
      <c r="AF89" s="9"/>
      <c r="AG89" s="9" t="n">
        <f aca="false">BF89/100*$AG$53</f>
        <v>7663156616.57041</v>
      </c>
      <c r="AH89" s="40" t="n">
        <f aca="false">(AG89-AG88)/AG88</f>
        <v>0.011748567066906</v>
      </c>
      <c r="AI89" s="40" t="n">
        <f aca="false">(AG89-AG85)/AG85</f>
        <v>0.026564691185487</v>
      </c>
      <c r="AJ89" s="40" t="n">
        <f aca="false">AB89/AG89</f>
        <v>-0.00581553038159593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13358377</v>
      </c>
      <c r="AY89" s="40" t="n">
        <f aca="false">(AW89-AW88)/AW88</f>
        <v>0.00470803518108753</v>
      </c>
      <c r="AZ89" s="39" t="n">
        <f aca="false">workers_and_wage_central!B77</f>
        <v>7798.48598831126</v>
      </c>
      <c r="BA89" s="40" t="n">
        <f aca="false">(AZ89-AZ88)/AZ88</f>
        <v>0.00700754014030488</v>
      </c>
      <c r="BB89" s="7"/>
      <c r="BC89" s="7"/>
      <c r="BD89" s="7"/>
      <c r="BE89" s="7"/>
      <c r="BF89" s="7" t="n">
        <f aca="false">BF88*(1+AY89)*(1+BA89)*(1-BE89)</f>
        <v>140.281515033288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0.0115921068258048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128175261.952806</v>
      </c>
      <c r="E90" s="6"/>
      <c r="F90" s="8" t="n">
        <f aca="false">'Central pensions'!I90</f>
        <v>23297371.0993392</v>
      </c>
      <c r="G90" s="6" t="n">
        <f aca="false">'Central pensions'!K90</f>
        <v>3195913.50958597</v>
      </c>
      <c r="H90" s="6" t="n">
        <f aca="false">'Central pensions'!V90</f>
        <v>17582973.1828116</v>
      </c>
      <c r="I90" s="8" t="n">
        <f aca="false">'Central pensions'!M90</f>
        <v>98842.68586348</v>
      </c>
      <c r="J90" s="6" t="n">
        <f aca="false">'Central pensions'!W90</f>
        <v>543803.294313741</v>
      </c>
      <c r="K90" s="6"/>
      <c r="L90" s="8" t="n">
        <f aca="false">'Central pensions'!N90</f>
        <v>3336958.31085797</v>
      </c>
      <c r="M90" s="8"/>
      <c r="N90" s="8" t="n">
        <f aca="false">'Central pensions'!L90</f>
        <v>1084561.46038682</v>
      </c>
      <c r="O90" s="6"/>
      <c r="P90" s="6" t="n">
        <f aca="false">'Central pensions'!X90</f>
        <v>23282429.6959583</v>
      </c>
      <c r="Q90" s="8"/>
      <c r="R90" s="8" t="n">
        <f aca="false">'Central SIPA income'!G85</f>
        <v>22923196.5323984</v>
      </c>
      <c r="S90" s="8"/>
      <c r="T90" s="6" t="n">
        <f aca="false">'Central SIPA income'!J85</f>
        <v>87648828.7340383</v>
      </c>
      <c r="U90" s="6"/>
      <c r="V90" s="8" t="n">
        <f aca="false">'Central SIPA income'!F85</f>
        <v>139266.873822944</v>
      </c>
      <c r="W90" s="8"/>
      <c r="X90" s="8" t="n">
        <f aca="false">'Central SIPA income'!M85</f>
        <v>349798.235289377</v>
      </c>
      <c r="Y90" s="6"/>
      <c r="Z90" s="6" t="n">
        <f aca="false">R90+V90-N90-L90-F90</f>
        <v>-4656427.46436265</v>
      </c>
      <c r="AA90" s="6"/>
      <c r="AB90" s="6" t="n">
        <f aca="false">T90-P90-D90</f>
        <v>-63808862.9147256</v>
      </c>
      <c r="AC90" s="50"/>
      <c r="AD90" s="6"/>
      <c r="AE90" s="6"/>
      <c r="AF90" s="6"/>
      <c r="AG90" s="6" t="n">
        <f aca="false">BF90/100*$AG$53</f>
        <v>7676062545.36404</v>
      </c>
      <c r="AH90" s="61" t="n">
        <f aca="false">(AG90-AG89)/AG89</f>
        <v>0.00168415307677812</v>
      </c>
      <c r="AI90" s="61"/>
      <c r="AJ90" s="61" t="n">
        <f aca="false">AB90/AG90</f>
        <v>-0.00831270752910462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0.00499111355093308</v>
      </c>
      <c r="AV90" s="5"/>
      <c r="AW90" s="65" t="n">
        <f aca="false">workers_and_wage_central!C78</f>
        <v>13356879</v>
      </c>
      <c r="AX90" s="5"/>
      <c r="AY90" s="61" t="n">
        <f aca="false">(AW90-AW89)/AW89</f>
        <v>-0.000112139371422142</v>
      </c>
      <c r="AZ90" s="66" t="n">
        <f aca="false">workers_and_wage_central!B78</f>
        <v>7812.49592086449</v>
      </c>
      <c r="BA90" s="61" t="n">
        <f aca="false">(AZ90-AZ89)/AZ89</f>
        <v>0.00179649390589762</v>
      </c>
      <c r="BB90" s="5"/>
      <c r="BC90" s="5"/>
      <c r="BD90" s="5"/>
      <c r="BE90" s="5"/>
      <c r="BF90" s="5" t="n">
        <f aca="false">BF89*(1+AY90)*(1+BA90)*(1-BE90)</f>
        <v>140.517770578447</v>
      </c>
      <c r="BG90" s="5"/>
      <c r="BH90" s="5" t="n">
        <f aca="false">BH89+1</f>
        <v>59</v>
      </c>
      <c r="BI90" s="61" t="n">
        <f aca="false">T97/AG97</f>
        <v>0.013649133474805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128558826.852265</v>
      </c>
      <c r="E91" s="9"/>
      <c r="F91" s="67" t="n">
        <f aca="false">'Central pensions'!I91</f>
        <v>23367088.56016</v>
      </c>
      <c r="G91" s="9" t="n">
        <f aca="false">'Central pensions'!K91</f>
        <v>3297381.2311881</v>
      </c>
      <c r="H91" s="9" t="n">
        <f aca="false">'Central pensions'!V91</f>
        <v>18141218.6492486</v>
      </c>
      <c r="I91" s="67" t="n">
        <f aca="false">'Central pensions'!M91</f>
        <v>101980.86282025</v>
      </c>
      <c r="J91" s="9" t="n">
        <f aca="false">'Central pensions'!W91</f>
        <v>561068.618017996</v>
      </c>
      <c r="K91" s="9"/>
      <c r="L91" s="67" t="n">
        <f aca="false">'Central pensions'!N91</f>
        <v>2717396.09934134</v>
      </c>
      <c r="M91" s="67"/>
      <c r="N91" s="67" t="n">
        <f aca="false">'Central pensions'!L91</f>
        <v>1089777.40693025</v>
      </c>
      <c r="O91" s="9"/>
      <c r="P91" s="9" t="n">
        <f aca="false">'Central pensions'!X91</f>
        <v>20096215.0340526</v>
      </c>
      <c r="Q91" s="67"/>
      <c r="R91" s="67" t="n">
        <f aca="false">'Central SIPA income'!G86</f>
        <v>26959074.2130717</v>
      </c>
      <c r="S91" s="67"/>
      <c r="T91" s="9" t="n">
        <f aca="false">'Central SIPA income'!J86</f>
        <v>103080356.842472</v>
      </c>
      <c r="U91" s="9"/>
      <c r="V91" s="67" t="n">
        <f aca="false">'Central SIPA income'!F86</f>
        <v>146178.96034467</v>
      </c>
      <c r="W91" s="67"/>
      <c r="X91" s="67" t="n">
        <f aca="false">'Central SIPA income'!M86</f>
        <v>367159.403822112</v>
      </c>
      <c r="Y91" s="9"/>
      <c r="Z91" s="9" t="n">
        <f aca="false">R91+V91-N91-L91-F91</f>
        <v>-69008.8930151947</v>
      </c>
      <c r="AA91" s="9"/>
      <c r="AB91" s="9" t="n">
        <f aca="false">T91-P91-D91</f>
        <v>-45574685.0438453</v>
      </c>
      <c r="AC91" s="50"/>
      <c r="AD91" s="9"/>
      <c r="AE91" s="9"/>
      <c r="AF91" s="9"/>
      <c r="AG91" s="9" t="n">
        <f aca="false">BF91/100*$AG$53</f>
        <v>7700720316.24682</v>
      </c>
      <c r="AH91" s="40" t="n">
        <f aca="false">(AG91-AG90)/AG90</f>
        <v>0.00321229415954653</v>
      </c>
      <c r="AI91" s="40"/>
      <c r="AJ91" s="40" t="n">
        <f aca="false">AB91/AG91</f>
        <v>-0.00591823662881157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13381799</v>
      </c>
      <c r="AX91" s="7"/>
      <c r="AY91" s="40" t="n">
        <f aca="false">(AW91-AW90)/AW90</f>
        <v>0.0018657053043604</v>
      </c>
      <c r="AZ91" s="39" t="n">
        <f aca="false">workers_and_wage_central!B79</f>
        <v>7822.99654972375</v>
      </c>
      <c r="BA91" s="40" t="n">
        <f aca="false">(AZ91-AZ90)/AZ90</f>
        <v>0.00134408119576956</v>
      </c>
      <c r="BB91" s="7"/>
      <c r="BC91" s="7"/>
      <c r="BD91" s="7"/>
      <c r="BE91" s="7"/>
      <c r="BF91" s="7" t="n">
        <f aca="false">BF90*(1+AY91)*(1+BA91)*(1-BE91)</f>
        <v>140.969154992188</v>
      </c>
      <c r="BG91" s="7"/>
      <c r="BH91" s="7" t="n">
        <f aca="false">BH90+1</f>
        <v>60</v>
      </c>
      <c r="BI91" s="40" t="n">
        <f aca="false">T98/AG98</f>
        <v>0.0116002174020536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128406711.310921</v>
      </c>
      <c r="E92" s="9"/>
      <c r="F92" s="67" t="n">
        <f aca="false">'Central pensions'!I92</f>
        <v>23339439.7598948</v>
      </c>
      <c r="G92" s="9" t="n">
        <f aca="false">'Central pensions'!K92</f>
        <v>3345749.43557939</v>
      </c>
      <c r="H92" s="9" t="n">
        <f aca="false">'Central pensions'!V92</f>
        <v>18407326.2388821</v>
      </c>
      <c r="I92" s="67" t="n">
        <f aca="false">'Central pensions'!M92</f>
        <v>103476.7866674</v>
      </c>
      <c r="J92" s="9" t="n">
        <f aca="false">'Central pensions'!W92</f>
        <v>569298.749656126</v>
      </c>
      <c r="K92" s="9"/>
      <c r="L92" s="67" t="n">
        <f aca="false">'Central pensions'!N92</f>
        <v>2686623.9069209</v>
      </c>
      <c r="M92" s="67"/>
      <c r="N92" s="67" t="n">
        <f aca="false">'Central pensions'!L92</f>
        <v>1089626.7938693</v>
      </c>
      <c r="O92" s="9"/>
      <c r="P92" s="9" t="n">
        <f aca="false">'Central pensions'!X92</f>
        <v>19935709.3526748</v>
      </c>
      <c r="Q92" s="67"/>
      <c r="R92" s="67" t="n">
        <f aca="false">'Central SIPA income'!G87</f>
        <v>23380124.688386</v>
      </c>
      <c r="S92" s="67"/>
      <c r="T92" s="9" t="n">
        <f aca="false">'Central SIPA income'!J87</f>
        <v>89395933.141197</v>
      </c>
      <c r="U92" s="9"/>
      <c r="V92" s="67" t="n">
        <f aca="false">'Central SIPA income'!F87</f>
        <v>140747.0765021</v>
      </c>
      <c r="W92" s="67"/>
      <c r="X92" s="67" t="n">
        <f aca="false">'Central SIPA income'!M87</f>
        <v>353516.077665143</v>
      </c>
      <c r="Y92" s="9"/>
      <c r="Z92" s="9" t="n">
        <f aca="false">R92+V92-N92-L92-F92</f>
        <v>-3594818.69579688</v>
      </c>
      <c r="AA92" s="9"/>
      <c r="AB92" s="9" t="n">
        <f aca="false">T92-P92-D92</f>
        <v>-58946487.5223986</v>
      </c>
      <c r="AC92" s="50"/>
      <c r="AD92" s="9"/>
      <c r="AE92" s="9"/>
      <c r="AF92" s="9"/>
      <c r="AG92" s="9" t="n">
        <f aca="false">BF92/100*$AG$53</f>
        <v>7761731644.22002</v>
      </c>
      <c r="AH92" s="40" t="n">
        <f aca="false">(AG92-AG91)/AG91</f>
        <v>0.00792280792804221</v>
      </c>
      <c r="AI92" s="40"/>
      <c r="AJ92" s="40" t="n">
        <f aca="false">AB92/AG92</f>
        <v>-0.00759450213230378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13414099</v>
      </c>
      <c r="AY92" s="40" t="n">
        <f aca="false">(AW92-AW91)/AW91</f>
        <v>0.00241372628597993</v>
      </c>
      <c r="AZ92" s="39" t="n">
        <f aca="false">workers_and_wage_central!B80</f>
        <v>7865.99030125355</v>
      </c>
      <c r="BA92" s="40" t="n">
        <f aca="false">(AZ92-AZ91)/AZ91</f>
        <v>0.00549581624592663</v>
      </c>
      <c r="BB92" s="7"/>
      <c r="BC92" s="7"/>
      <c r="BD92" s="7"/>
      <c r="BE92" s="7"/>
      <c r="BF92" s="7" t="n">
        <f aca="false">BF91*(1+AY92)*(1+BA92)*(1-BE92)</f>
        <v>142.08602653097</v>
      </c>
      <c r="BG92" s="7"/>
      <c r="BH92" s="0" t="n">
        <f aca="false">BH91+1</f>
        <v>61</v>
      </c>
      <c r="BI92" s="40" t="n">
        <f aca="false">T99/AG99</f>
        <v>0.0136585630988129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128326253.693474</v>
      </c>
      <c r="E93" s="9"/>
      <c r="F93" s="67" t="n">
        <f aca="false">'Central pensions'!I93</f>
        <v>23324815.635529</v>
      </c>
      <c r="G93" s="9" t="n">
        <f aca="false">'Central pensions'!K93</f>
        <v>3414369.4714668</v>
      </c>
      <c r="H93" s="9" t="n">
        <f aca="false">'Central pensions'!V93</f>
        <v>18784853.4301508</v>
      </c>
      <c r="I93" s="67" t="n">
        <f aca="false">'Central pensions'!M93</f>
        <v>105599.05581856</v>
      </c>
      <c r="J93" s="9" t="n">
        <f aca="false">'Central pensions'!W93</f>
        <v>580974.848355173</v>
      </c>
      <c r="K93" s="9"/>
      <c r="L93" s="67" t="n">
        <f aca="false">'Central pensions'!N93</f>
        <v>2697207.58186515</v>
      </c>
      <c r="M93" s="67"/>
      <c r="N93" s="67" t="n">
        <f aca="false">'Central pensions'!L93</f>
        <v>1089625.89832784</v>
      </c>
      <c r="O93" s="9"/>
      <c r="P93" s="9" t="n">
        <f aca="false">'Central pensions'!X93</f>
        <v>19990623.1652683</v>
      </c>
      <c r="Q93" s="67"/>
      <c r="R93" s="67" t="n">
        <f aca="false">'Central SIPA income'!G88</f>
        <v>27643772.7134924</v>
      </c>
      <c r="S93" s="67"/>
      <c r="T93" s="9" t="n">
        <f aca="false">'Central SIPA income'!J88</f>
        <v>105698360.902814</v>
      </c>
      <c r="U93" s="9"/>
      <c r="V93" s="67" t="n">
        <f aca="false">'Central SIPA income'!F88</f>
        <v>144679.032505418</v>
      </c>
      <c r="W93" s="67"/>
      <c r="X93" s="67" t="n">
        <f aca="false">'Central SIPA income'!M88</f>
        <v>363392.017531106</v>
      </c>
      <c r="Y93" s="9"/>
      <c r="Z93" s="9" t="n">
        <f aca="false">R93+V93-N93-L93-F93</f>
        <v>676802.630275838</v>
      </c>
      <c r="AA93" s="9"/>
      <c r="AB93" s="9" t="n">
        <f aca="false">T93-P93-D93</f>
        <v>-42618515.9559289</v>
      </c>
      <c r="AC93" s="50"/>
      <c r="AD93" s="9"/>
      <c r="AE93" s="9"/>
      <c r="AF93" s="9"/>
      <c r="AG93" s="9" t="n">
        <f aca="false">BF93/100*$AG$53</f>
        <v>7817190761.70811</v>
      </c>
      <c r="AH93" s="40" t="n">
        <f aca="false">(AG93-AG92)/AG92</f>
        <v>0.00714519903936546</v>
      </c>
      <c r="AI93" s="40" t="n">
        <f aca="false">(AG93-AG89)/AG89</f>
        <v>0.0201006129516694</v>
      </c>
      <c r="AJ93" s="40" t="n">
        <f aca="false">AB93/AG93</f>
        <v>-0.00545189662822255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13507897</v>
      </c>
      <c r="AY93" s="40" t="n">
        <f aca="false">(AW93-AW92)/AW92</f>
        <v>0.0069924934950905</v>
      </c>
      <c r="AZ93" s="39" t="n">
        <f aca="false">workers_and_wage_central!B81</f>
        <v>7867.18314066196</v>
      </c>
      <c r="BA93" s="40" t="n">
        <f aca="false">(AZ93-AZ92)/AZ92</f>
        <v>0.000151645166435127</v>
      </c>
      <c r="BB93" s="7"/>
      <c r="BC93" s="7"/>
      <c r="BD93" s="7"/>
      <c r="BE93" s="7"/>
      <c r="BF93" s="7" t="n">
        <f aca="false">BF92*(1+AY93)*(1+BA93)*(1-BE93)</f>
        <v>143.101259471246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0.0116351706762355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128692377.771084</v>
      </c>
      <c r="E94" s="6"/>
      <c r="F94" s="8" t="n">
        <f aca="false">'Central pensions'!I94</f>
        <v>23391363.0205276</v>
      </c>
      <c r="G94" s="6" t="n">
        <f aca="false">'Central pensions'!K94</f>
        <v>3469364.2896302</v>
      </c>
      <c r="H94" s="6" t="n">
        <f aca="false">'Central pensions'!V94</f>
        <v>19087418.6935912</v>
      </c>
      <c r="I94" s="8" t="n">
        <f aca="false">'Central pensions'!M94</f>
        <v>107299.92648341</v>
      </c>
      <c r="J94" s="6" t="n">
        <f aca="false">'Central pensions'!W94</f>
        <v>590332.536915205</v>
      </c>
      <c r="K94" s="6"/>
      <c r="L94" s="8" t="n">
        <f aca="false">'Central pensions'!N94</f>
        <v>3226299.93526157</v>
      </c>
      <c r="M94" s="8"/>
      <c r="N94" s="8" t="n">
        <f aca="false">'Central pensions'!L94</f>
        <v>1092927.455523</v>
      </c>
      <c r="O94" s="6"/>
      <c r="P94" s="6" t="n">
        <f aca="false">'Central pensions'!X94</f>
        <v>22754250.0958124</v>
      </c>
      <c r="Q94" s="8"/>
      <c r="R94" s="8" t="n">
        <f aca="false">'Central SIPA income'!G89</f>
        <v>23655575.3513624</v>
      </c>
      <c r="S94" s="8"/>
      <c r="T94" s="6" t="n">
        <f aca="false">'Central SIPA income'!J89</f>
        <v>90449142.6248645</v>
      </c>
      <c r="U94" s="6"/>
      <c r="V94" s="8" t="n">
        <f aca="false">'Central SIPA income'!F89</f>
        <v>142188.595227507</v>
      </c>
      <c r="W94" s="8"/>
      <c r="X94" s="8" t="n">
        <f aca="false">'Central SIPA income'!M89</f>
        <v>357136.757101985</v>
      </c>
      <c r="Y94" s="6"/>
      <c r="Z94" s="6" t="n">
        <f aca="false">R94+V94-N94-L94-F94</f>
        <v>-3912826.46472221</v>
      </c>
      <c r="AA94" s="6"/>
      <c r="AB94" s="6" t="n">
        <f aca="false">T94-P94-D94</f>
        <v>-60997485.2420317</v>
      </c>
      <c r="AC94" s="50"/>
      <c r="AD94" s="6"/>
      <c r="AE94" s="6"/>
      <c r="AF94" s="6"/>
      <c r="AG94" s="6" t="n">
        <f aca="false">BF94/100*$AG$53</f>
        <v>7854192653.59839</v>
      </c>
      <c r="AH94" s="61" t="n">
        <f aca="false">(AG94-AG93)/AG93</f>
        <v>0.00473340014567992</v>
      </c>
      <c r="AI94" s="61"/>
      <c r="AJ94" s="61" t="n">
        <f aca="false">AB94/AG94</f>
        <v>-0.00776623237196579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0.00572341290733649</v>
      </c>
      <c r="AV94" s="5"/>
      <c r="AW94" s="65" t="n">
        <f aca="false">workers_and_wage_central!C82</f>
        <v>13503211</v>
      </c>
      <c r="AX94" s="5"/>
      <c r="AY94" s="61" t="n">
        <f aca="false">(AW94-AW93)/AW93</f>
        <v>-0.000346908182672699</v>
      </c>
      <c r="AZ94" s="66" t="n">
        <f aca="false">workers_and_wage_central!B82</f>
        <v>7907.16472663147</v>
      </c>
      <c r="BA94" s="61" t="n">
        <f aca="false">(AZ94-AZ93)/AZ93</f>
        <v>0.00508207134048564</v>
      </c>
      <c r="BB94" s="5"/>
      <c r="BC94" s="5"/>
      <c r="BD94" s="5"/>
      <c r="BE94" s="5"/>
      <c r="BF94" s="5" t="n">
        <f aca="false">BF93*(1+AY94)*(1+BA94)*(1-BE94)</f>
        <v>143.778614993674</v>
      </c>
      <c r="BG94" s="5"/>
      <c r="BH94" s="5" t="n">
        <f aca="false">BH93+1</f>
        <v>63</v>
      </c>
      <c r="BI94" s="61" t="n">
        <f aca="false">T101/AG101</f>
        <v>0.0136991347013118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129124389.160745</v>
      </c>
      <c r="E95" s="9"/>
      <c r="F95" s="67" t="n">
        <f aca="false">'Central pensions'!I95</f>
        <v>23469886.2044145</v>
      </c>
      <c r="G95" s="9" t="n">
        <f aca="false">'Central pensions'!K95</f>
        <v>3544839.53603809</v>
      </c>
      <c r="H95" s="9" t="n">
        <f aca="false">'Central pensions'!V95</f>
        <v>19502661.2305296</v>
      </c>
      <c r="I95" s="67" t="n">
        <f aca="false">'Central pensions'!M95</f>
        <v>109634.21245478</v>
      </c>
      <c r="J95" s="9" t="n">
        <f aca="false">'Central pensions'!W95</f>
        <v>603175.089603973</v>
      </c>
      <c r="K95" s="9"/>
      <c r="L95" s="67" t="n">
        <f aca="false">'Central pensions'!N95</f>
        <v>2676879.64830027</v>
      </c>
      <c r="M95" s="67"/>
      <c r="N95" s="67" t="n">
        <f aca="false">'Central pensions'!L95</f>
        <v>1098268.85376122</v>
      </c>
      <c r="O95" s="9"/>
      <c r="P95" s="9" t="n">
        <f aca="false">'Central pensions'!X95</f>
        <v>19932692.4120755</v>
      </c>
      <c r="Q95" s="67"/>
      <c r="R95" s="67" t="n">
        <f aca="false">'Central SIPA income'!G90</f>
        <v>27914551.092246</v>
      </c>
      <c r="S95" s="67"/>
      <c r="T95" s="9" t="n">
        <f aca="false">'Central SIPA income'!J90</f>
        <v>106733705.5028</v>
      </c>
      <c r="U95" s="9"/>
      <c r="V95" s="67" t="n">
        <f aca="false">'Central SIPA income'!F90</f>
        <v>144242.861862743</v>
      </c>
      <c r="W95" s="67"/>
      <c r="X95" s="67" t="n">
        <f aca="false">'Central SIPA income'!M90</f>
        <v>362296.482628193</v>
      </c>
      <c r="Y95" s="9"/>
      <c r="Z95" s="9" t="n">
        <f aca="false">R95+V95-N95-L95-F95</f>
        <v>813759.24763272</v>
      </c>
      <c r="AA95" s="9"/>
      <c r="AB95" s="9" t="n">
        <f aca="false">T95-P95-D95</f>
        <v>-42323376.0700199</v>
      </c>
      <c r="AC95" s="50"/>
      <c r="AD95" s="9"/>
      <c r="AE95" s="9"/>
      <c r="AF95" s="9"/>
      <c r="AG95" s="9" t="n">
        <f aca="false">BF95/100*$AG$53</f>
        <v>7909302966.54115</v>
      </c>
      <c r="AH95" s="40" t="n">
        <f aca="false">(AG95-AG94)/AG94</f>
        <v>0.00701667445316712</v>
      </c>
      <c r="AI95" s="40"/>
      <c r="AJ95" s="40" t="n">
        <f aca="false">AB95/AG95</f>
        <v>-0.00535108798449891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13603470</v>
      </c>
      <c r="AX95" s="7"/>
      <c r="AY95" s="40" t="n">
        <f aca="false">(AW95-AW94)/AW94</f>
        <v>0.00742482658383995</v>
      </c>
      <c r="AZ95" s="39" t="n">
        <f aca="false">workers_and_wage_central!B83</f>
        <v>7903.96118623263</v>
      </c>
      <c r="BA95" s="40" t="n">
        <f aca="false">(AZ95-AZ94)/AZ94</f>
        <v>-0.00040514400668177</v>
      </c>
      <c r="BB95" s="7"/>
      <c r="BC95" s="7"/>
      <c r="BD95" s="7"/>
      <c r="BE95" s="7"/>
      <c r="BF95" s="7" t="n">
        <f aca="false">BF94*(1+AY95)*(1+BA95)*(1-BE95)</f>
        <v>144.787462728412</v>
      </c>
      <c r="BG95" s="7"/>
      <c r="BH95" s="7" t="n">
        <f aca="false">BH94+1</f>
        <v>64</v>
      </c>
      <c r="BI95" s="40" t="n">
        <f aca="false">T102/AG102</f>
        <v>0.0116447091460735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129020218.98343</v>
      </c>
      <c r="E96" s="9"/>
      <c r="F96" s="67" t="n">
        <f aca="false">'Central pensions'!I96</f>
        <v>23450952.0416017</v>
      </c>
      <c r="G96" s="9" t="n">
        <f aca="false">'Central pensions'!K96</f>
        <v>3605905.77546163</v>
      </c>
      <c r="H96" s="9" t="n">
        <f aca="false">'Central pensions'!V96</f>
        <v>19838629.6623844</v>
      </c>
      <c r="I96" s="67" t="n">
        <f aca="false">'Central pensions'!M96</f>
        <v>111522.85903489</v>
      </c>
      <c r="J96" s="9" t="n">
        <f aca="false">'Central pensions'!W96</f>
        <v>613565.865846908</v>
      </c>
      <c r="K96" s="9"/>
      <c r="L96" s="67" t="n">
        <f aca="false">'Central pensions'!N96</f>
        <v>2651610.88505127</v>
      </c>
      <c r="M96" s="67"/>
      <c r="N96" s="67" t="n">
        <f aca="false">'Central pensions'!L96</f>
        <v>1097864.98921461</v>
      </c>
      <c r="O96" s="9"/>
      <c r="P96" s="9" t="n">
        <f aca="false">'Central pensions'!X96</f>
        <v>19799350.7358777</v>
      </c>
      <c r="Q96" s="67"/>
      <c r="R96" s="67" t="n">
        <f aca="false">'Central SIPA income'!G91</f>
        <v>24050483.6502594</v>
      </c>
      <c r="S96" s="67"/>
      <c r="T96" s="9" t="n">
        <f aca="false">'Central SIPA income'!J91</f>
        <v>91959108.7330708</v>
      </c>
      <c r="U96" s="9"/>
      <c r="V96" s="67" t="n">
        <f aca="false">'Central SIPA income'!F91</f>
        <v>142628.068278501</v>
      </c>
      <c r="W96" s="67"/>
      <c r="X96" s="67" t="n">
        <f aca="false">'Central SIPA income'!M91</f>
        <v>358240.586702485</v>
      </c>
      <c r="Y96" s="9"/>
      <c r="Z96" s="9" t="n">
        <f aca="false">R96+V96-N96-L96-F96</f>
        <v>-3007316.1973296</v>
      </c>
      <c r="AA96" s="9"/>
      <c r="AB96" s="9" t="n">
        <f aca="false">T96-P96-D96</f>
        <v>-56860460.9862366</v>
      </c>
      <c r="AC96" s="50"/>
      <c r="AD96" s="9"/>
      <c r="AE96" s="9"/>
      <c r="AF96" s="9"/>
      <c r="AG96" s="9" t="n">
        <f aca="false">BF96/100*$AG$53</f>
        <v>7932907288.98079</v>
      </c>
      <c r="AH96" s="40" t="n">
        <f aca="false">(AG96-AG95)/AG95</f>
        <v>0.00298437454469701</v>
      </c>
      <c r="AI96" s="40"/>
      <c r="AJ96" s="40" t="n">
        <f aca="false">AB96/AG96</f>
        <v>-0.00716766992414227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13618142</v>
      </c>
      <c r="AY96" s="40" t="n">
        <f aca="false">(AW96-AW95)/AW95</f>
        <v>0.00107854834097477</v>
      </c>
      <c r="AZ96" s="39" t="n">
        <f aca="false">workers_and_wage_central!B84</f>
        <v>7919.00853328336</v>
      </c>
      <c r="BA96" s="40" t="n">
        <f aca="false">(AZ96-AZ95)/AZ95</f>
        <v>0.00190377289262749</v>
      </c>
      <c r="BB96" s="7"/>
      <c r="BC96" s="7"/>
      <c r="BD96" s="7"/>
      <c r="BE96" s="7"/>
      <c r="BF96" s="7" t="n">
        <f aca="false">BF95*(1+AY96)*(1+BA96)*(1-BE96)</f>
        <v>145.21956274657</v>
      </c>
      <c r="BG96" s="7"/>
      <c r="BH96" s="0" t="n">
        <f aca="false">BH95+1</f>
        <v>65</v>
      </c>
      <c r="BI96" s="40" t="n">
        <f aca="false">T103/AG103</f>
        <v>0.0137111859910065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128998121.462822</v>
      </c>
      <c r="E97" s="9"/>
      <c r="F97" s="67" t="n">
        <f aca="false">'Central pensions'!I97</f>
        <v>23446935.5556578</v>
      </c>
      <c r="G97" s="9" t="n">
        <f aca="false">'Central pensions'!K97</f>
        <v>3678663.67960576</v>
      </c>
      <c r="H97" s="9" t="n">
        <f aca="false">'Central pensions'!V97</f>
        <v>20238922.1839331</v>
      </c>
      <c r="I97" s="67" t="n">
        <f aca="false">'Central pensions'!M97</f>
        <v>113773.10349296</v>
      </c>
      <c r="J97" s="9" t="n">
        <f aca="false">'Central pensions'!W97</f>
        <v>625946.046925758</v>
      </c>
      <c r="K97" s="9"/>
      <c r="L97" s="67" t="n">
        <f aca="false">'Central pensions'!N97</f>
        <v>2575337.05827559</v>
      </c>
      <c r="M97" s="67"/>
      <c r="N97" s="67" t="n">
        <f aca="false">'Central pensions'!L97</f>
        <v>1097833.51533844</v>
      </c>
      <c r="O97" s="9"/>
      <c r="P97" s="9" t="n">
        <f aca="false">'Central pensions'!X97</f>
        <v>19403392.3261678</v>
      </c>
      <c r="Q97" s="67"/>
      <c r="R97" s="67" t="n">
        <f aca="false">'Central SIPA income'!G92</f>
        <v>28549311.4982638</v>
      </c>
      <c r="S97" s="67"/>
      <c r="T97" s="9" t="n">
        <f aca="false">'Central SIPA income'!J92</f>
        <v>109160766.930973</v>
      </c>
      <c r="U97" s="9"/>
      <c r="V97" s="67" t="n">
        <f aca="false">'Central SIPA income'!F92</f>
        <v>144492.947326955</v>
      </c>
      <c r="W97" s="67"/>
      <c r="X97" s="67" t="n">
        <f aca="false">'Central SIPA income'!M92</f>
        <v>362924.625212653</v>
      </c>
      <c r="Y97" s="9"/>
      <c r="Z97" s="9" t="n">
        <f aca="false">R97+V97-N97-L97-F97</f>
        <v>1573698.31631891</v>
      </c>
      <c r="AA97" s="9"/>
      <c r="AB97" s="9" t="n">
        <f aca="false">T97-P97-D97</f>
        <v>-39240746.8580163</v>
      </c>
      <c r="AC97" s="50"/>
      <c r="AD97" s="9"/>
      <c r="AE97" s="9"/>
      <c r="AF97" s="9"/>
      <c r="AG97" s="9" t="n">
        <f aca="false">BF97/100*$AG$53</f>
        <v>7997633485.85268</v>
      </c>
      <c r="AH97" s="40" t="n">
        <f aca="false">(AG97-AG96)/AG96</f>
        <v>0.00815920248580191</v>
      </c>
      <c r="AI97" s="40" t="n">
        <f aca="false">(AG97-AG93)/AG93</f>
        <v>0.023082809367842</v>
      </c>
      <c r="AJ97" s="40" t="n">
        <f aca="false">AB97/AG97</f>
        <v>-0.00490654478320753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13672520</v>
      </c>
      <c r="AY97" s="40" t="n">
        <f aca="false">(AW97-AW96)/AW96</f>
        <v>0.00399305573403479</v>
      </c>
      <c r="AZ97" s="39" t="n">
        <f aca="false">workers_and_wage_central!B85</f>
        <v>7951.86907100295</v>
      </c>
      <c r="BA97" s="40" t="n">
        <f aca="false">(AZ97-AZ96)/AZ96</f>
        <v>0.00414957725850125</v>
      </c>
      <c r="BB97" s="7"/>
      <c r="BC97" s="7"/>
      <c r="BD97" s="7"/>
      <c r="BE97" s="7"/>
      <c r="BF97" s="7" t="n">
        <f aca="false">BF96*(1+AY97)*(1+BA97)*(1-BE97)</f>
        <v>146.404438563919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0.011723389408913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129335986.239015</v>
      </c>
      <c r="E98" s="6"/>
      <c r="F98" s="8" t="n">
        <f aca="false">'Central pensions'!I98</f>
        <v>23508346.4781124</v>
      </c>
      <c r="G98" s="6" t="n">
        <f aca="false">'Central pensions'!K98</f>
        <v>3721894.62972415</v>
      </c>
      <c r="H98" s="6" t="n">
        <f aca="false">'Central pensions'!V98</f>
        <v>20476766.1162921</v>
      </c>
      <c r="I98" s="8" t="n">
        <f aca="false">'Central pensions'!M98</f>
        <v>115110.14318734</v>
      </c>
      <c r="J98" s="6" t="n">
        <f aca="false">'Central pensions'!W98</f>
        <v>633302.04483375</v>
      </c>
      <c r="K98" s="6"/>
      <c r="L98" s="8" t="n">
        <f aca="false">'Central pensions'!N98</f>
        <v>3192274.95176676</v>
      </c>
      <c r="M98" s="8"/>
      <c r="N98" s="8" t="n">
        <f aca="false">'Central pensions'!L98</f>
        <v>1102073.04891166</v>
      </c>
      <c r="O98" s="6"/>
      <c r="P98" s="6" t="n">
        <f aca="false">'Central pensions'!X98</f>
        <v>22628010.6511481</v>
      </c>
      <c r="Q98" s="8"/>
      <c r="R98" s="8" t="n">
        <f aca="false">'Central SIPA income'!G93</f>
        <v>24374009.9626534</v>
      </c>
      <c r="S98" s="8"/>
      <c r="T98" s="6" t="n">
        <f aca="false">'Central SIPA income'!J93</f>
        <v>93196139.6290845</v>
      </c>
      <c r="U98" s="6"/>
      <c r="V98" s="8" t="n">
        <f aca="false">'Central SIPA income'!F93</f>
        <v>143564.251380167</v>
      </c>
      <c r="W98" s="8"/>
      <c r="X98" s="8" t="n">
        <f aca="false">'Central SIPA income'!M93</f>
        <v>360592.008744793</v>
      </c>
      <c r="Y98" s="6"/>
      <c r="Z98" s="6" t="n">
        <f aca="false">R98+V98-N98-L98-F98</f>
        <v>-3285120.26475723</v>
      </c>
      <c r="AA98" s="6"/>
      <c r="AB98" s="6" t="n">
        <f aca="false">T98-P98-D98</f>
        <v>-58767857.2610786</v>
      </c>
      <c r="AC98" s="50"/>
      <c r="AD98" s="6"/>
      <c r="AE98" s="6"/>
      <c r="AF98" s="6"/>
      <c r="AG98" s="6" t="n">
        <f aca="false">BF98/100*$AG$53</f>
        <v>8033999398.37212</v>
      </c>
      <c r="AH98" s="61" t="n">
        <f aca="false">(AG98-AG97)/AG97</f>
        <v>0.00454708415730362</v>
      </c>
      <c r="AI98" s="61"/>
      <c r="AJ98" s="61" t="n">
        <f aca="false">AB98/AG98</f>
        <v>-0.00731489440651269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0.00599649749721847</v>
      </c>
      <c r="AV98" s="5"/>
      <c r="AW98" s="65" t="n">
        <f aca="false">workers_and_wage_central!C86</f>
        <v>13656959</v>
      </c>
      <c r="AX98" s="5"/>
      <c r="AY98" s="61" t="n">
        <f aca="false">(AW98-AW97)/AW97</f>
        <v>-0.00113812230664135</v>
      </c>
      <c r="AZ98" s="66" t="n">
        <f aca="false">workers_and_wage_central!B86</f>
        <v>7997.12859932463</v>
      </c>
      <c r="BA98" s="61" t="n">
        <f aca="false">(AZ98-AZ97)/AZ97</f>
        <v>0.00569168429680547</v>
      </c>
      <c r="BB98" s="5"/>
      <c r="BC98" s="5"/>
      <c r="BD98" s="5"/>
      <c r="BE98" s="5"/>
      <c r="BF98" s="5" t="n">
        <f aca="false">BF97*(1+AY98)*(1+BA98)*(1-BE98)</f>
        <v>147.070151867072</v>
      </c>
      <c r="BG98" s="5"/>
      <c r="BH98" s="5" t="n">
        <f aca="false">BH97+1</f>
        <v>67</v>
      </c>
      <c r="BI98" s="61" t="n">
        <f aca="false">T105/AG105</f>
        <v>0.0137709643377923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129548944.359509</v>
      </c>
      <c r="E99" s="9"/>
      <c r="F99" s="67" t="n">
        <f aca="false">'Central pensions'!I99</f>
        <v>23547054.1373452</v>
      </c>
      <c r="G99" s="9" t="n">
        <f aca="false">'Central pensions'!K99</f>
        <v>3824851.50630055</v>
      </c>
      <c r="H99" s="9" t="n">
        <f aca="false">'Central pensions'!V99</f>
        <v>21043204.4740258</v>
      </c>
      <c r="I99" s="67" t="n">
        <f aca="false">'Central pensions'!M99</f>
        <v>118294.37648352</v>
      </c>
      <c r="J99" s="9" t="n">
        <f aca="false">'Central pensions'!W99</f>
        <v>650820.756928623</v>
      </c>
      <c r="K99" s="9"/>
      <c r="L99" s="67" t="n">
        <f aca="false">'Central pensions'!N99</f>
        <v>2586709.69656603</v>
      </c>
      <c r="M99" s="67"/>
      <c r="N99" s="67" t="n">
        <f aca="false">'Central pensions'!L99</f>
        <v>1104819.58690648</v>
      </c>
      <c r="O99" s="9"/>
      <c r="P99" s="9" t="n">
        <f aca="false">'Central pensions'!X99</f>
        <v>19500840.3048631</v>
      </c>
      <c r="Q99" s="67"/>
      <c r="R99" s="67" t="n">
        <f aca="false">'Central SIPA income'!G94</f>
        <v>28896489.0298154</v>
      </c>
      <c r="S99" s="67"/>
      <c r="T99" s="9" t="n">
        <f aca="false">'Central SIPA income'!J94</f>
        <v>110488230.313327</v>
      </c>
      <c r="U99" s="9"/>
      <c r="V99" s="67" t="n">
        <f aca="false">'Central SIPA income'!F94</f>
        <v>144141.865865288</v>
      </c>
      <c r="W99" s="67"/>
      <c r="X99" s="67" t="n">
        <f aca="false">'Central SIPA income'!M94</f>
        <v>362042.80980054</v>
      </c>
      <c r="Y99" s="9"/>
      <c r="Z99" s="9" t="n">
        <f aca="false">R99+V99-N99-L99-F99</f>
        <v>1802047.47486293</v>
      </c>
      <c r="AA99" s="9"/>
      <c r="AB99" s="9" t="n">
        <f aca="false">T99-P99-D99</f>
        <v>-38561554.3510442</v>
      </c>
      <c r="AC99" s="50"/>
      <c r="AD99" s="9"/>
      <c r="AE99" s="9"/>
      <c r="AF99" s="9"/>
      <c r="AG99" s="9" t="n">
        <f aca="false">BF99/100*$AG$53</f>
        <v>8089301159.57295</v>
      </c>
      <c r="AH99" s="40" t="n">
        <f aca="false">(AG99-AG98)/AG98</f>
        <v>0.00688346593753017</v>
      </c>
      <c r="AI99" s="40"/>
      <c r="AJ99" s="40" t="n">
        <f aca="false">AB99/AG99</f>
        <v>-0.00476698216451123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13688210</v>
      </c>
      <c r="AX99" s="7"/>
      <c r="AY99" s="40" t="n">
        <f aca="false">(AW99-AW98)/AW98</f>
        <v>0.00228828394373887</v>
      </c>
      <c r="AZ99" s="39" t="n">
        <f aca="false">workers_and_wage_central!B87</f>
        <v>8033.79296219342</v>
      </c>
      <c r="BA99" s="40" t="n">
        <f aca="false">(AZ99-AZ98)/AZ98</f>
        <v>0.00458469091917393</v>
      </c>
      <c r="BB99" s="7"/>
      <c r="BC99" s="7"/>
      <c r="BD99" s="7"/>
      <c r="BE99" s="7"/>
      <c r="BF99" s="7" t="n">
        <f aca="false">BF98*(1+AY99)*(1+BA99)*(1-BE99)</f>
        <v>148.082504247876</v>
      </c>
      <c r="BG99" s="7"/>
      <c r="BH99" s="7" t="n">
        <f aca="false">BH98+1</f>
        <v>68</v>
      </c>
      <c r="BI99" s="40" t="n">
        <f aca="false">T106/AG106</f>
        <v>0.0117112364066228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130025145.115721</v>
      </c>
      <c r="E100" s="9"/>
      <c r="F100" s="67" t="n">
        <f aca="false">'Central pensions'!I100</f>
        <v>23633609.2616824</v>
      </c>
      <c r="G100" s="9" t="n">
        <f aca="false">'Central pensions'!K100</f>
        <v>3872662.45949219</v>
      </c>
      <c r="H100" s="9" t="n">
        <f aca="false">'Central pensions'!V100</f>
        <v>21306246.2319745</v>
      </c>
      <c r="I100" s="67" t="n">
        <f aca="false">'Central pensions'!M100</f>
        <v>119773.06575749</v>
      </c>
      <c r="J100" s="9" t="n">
        <f aca="false">'Central pensions'!W100</f>
        <v>658956.069030138</v>
      </c>
      <c r="K100" s="9"/>
      <c r="L100" s="67" t="n">
        <f aca="false">'Central pensions'!N100</f>
        <v>2543367.53127984</v>
      </c>
      <c r="M100" s="67"/>
      <c r="N100" s="67" t="n">
        <f aca="false">'Central pensions'!L100</f>
        <v>1108773.44681641</v>
      </c>
      <c r="O100" s="9"/>
      <c r="P100" s="9" t="n">
        <f aca="false">'Central pensions'!X100</f>
        <v>19297690.5738002</v>
      </c>
      <c r="Q100" s="67"/>
      <c r="R100" s="67" t="n">
        <f aca="false">'Central SIPA income'!G95</f>
        <v>24798744.259894</v>
      </c>
      <c r="S100" s="67"/>
      <c r="T100" s="9" t="n">
        <f aca="false">'Central SIPA income'!J95</f>
        <v>94820148.0270276</v>
      </c>
      <c r="U100" s="9"/>
      <c r="V100" s="67" t="n">
        <f aca="false">'Central SIPA income'!F95</f>
        <v>144717.025646573</v>
      </c>
      <c r="W100" s="67"/>
      <c r="X100" s="67" t="n">
        <f aca="false">'Central SIPA income'!M95</f>
        <v>363487.445347961</v>
      </c>
      <c r="Y100" s="9"/>
      <c r="Z100" s="9" t="n">
        <f aca="false">R100+V100-N100-L100-F100</f>
        <v>-2342288.95423809</v>
      </c>
      <c r="AA100" s="9"/>
      <c r="AB100" s="9" t="n">
        <f aca="false">T100-P100-D100</f>
        <v>-54502687.6624939</v>
      </c>
      <c r="AC100" s="50"/>
      <c r="AD100" s="9"/>
      <c r="AE100" s="9"/>
      <c r="AF100" s="9"/>
      <c r="AG100" s="9" t="n">
        <f aca="false">BF100/100*$AG$53</f>
        <v>8149441951.95132</v>
      </c>
      <c r="AH100" s="40" t="n">
        <f aca="false">(AG100-AG99)/AG99</f>
        <v>0.00743460914509226</v>
      </c>
      <c r="AI100" s="40"/>
      <c r="AJ100" s="40" t="n">
        <f aca="false">AB100/AG100</f>
        <v>-0.00668790427416244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13817842</v>
      </c>
      <c r="AY100" s="40" t="n">
        <f aca="false">(AW100-AW99)/AW99</f>
        <v>0.00947033980337823</v>
      </c>
      <c r="AZ100" s="39" t="n">
        <f aca="false">workers_and_wage_central!B88</f>
        <v>8017.59175450004</v>
      </c>
      <c r="BA100" s="40" t="n">
        <f aca="false">(AZ100-AZ99)/AZ99</f>
        <v>-0.00201663246359742</v>
      </c>
      <c r="BB100" s="7"/>
      <c r="BC100" s="7"/>
      <c r="BD100" s="7"/>
      <c r="BE100" s="7"/>
      <c r="BF100" s="7" t="n">
        <f aca="false">BF99*(1+AY100)*(1+BA100)*(1-BE100)</f>
        <v>149.183439788186</v>
      </c>
      <c r="BG100" s="7"/>
      <c r="BH100" s="0" t="n">
        <f aca="false">BH99+1</f>
        <v>69</v>
      </c>
      <c r="BI100" s="40" t="n">
        <f aca="false">T107/AG107</f>
        <v>0.0137493239231721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129945119.789443</v>
      </c>
      <c r="E101" s="9"/>
      <c r="F101" s="67" t="n">
        <f aca="false">'Central pensions'!I101</f>
        <v>23619063.7113536</v>
      </c>
      <c r="G101" s="9" t="n">
        <f aca="false">'Central pensions'!K101</f>
        <v>3927279.03577712</v>
      </c>
      <c r="H101" s="9" t="n">
        <f aca="false">'Central pensions'!V101</f>
        <v>21606730.5201989</v>
      </c>
      <c r="I101" s="67" t="n">
        <f aca="false">'Central pensions'!M101</f>
        <v>121462.23821991</v>
      </c>
      <c r="J101" s="9" t="n">
        <f aca="false">'Central pensions'!W101</f>
        <v>668249.397531923</v>
      </c>
      <c r="K101" s="9"/>
      <c r="L101" s="67" t="n">
        <f aca="false">'Central pensions'!N101</f>
        <v>2526389.09730208</v>
      </c>
      <c r="M101" s="67"/>
      <c r="N101" s="67" t="n">
        <f aca="false">'Central pensions'!L101</f>
        <v>1108705.39114839</v>
      </c>
      <c r="O101" s="9"/>
      <c r="P101" s="9" t="n">
        <f aca="false">'Central pensions'!X101</f>
        <v>19209214.9769718</v>
      </c>
      <c r="Q101" s="67"/>
      <c r="R101" s="67" t="n">
        <f aca="false">'Central SIPA income'!G96</f>
        <v>29347312.8169061</v>
      </c>
      <c r="S101" s="67"/>
      <c r="T101" s="9" t="n">
        <f aca="false">'Central SIPA income'!J96</f>
        <v>112211994.136933</v>
      </c>
      <c r="U101" s="9"/>
      <c r="V101" s="67" t="n">
        <f aca="false">'Central SIPA income'!F96</f>
        <v>146138.156046723</v>
      </c>
      <c r="W101" s="67"/>
      <c r="X101" s="67" t="n">
        <f aca="false">'Central SIPA income'!M96</f>
        <v>367056.915189875</v>
      </c>
      <c r="Y101" s="9"/>
      <c r="Z101" s="9" t="n">
        <f aca="false">R101+V101-N101-L101-F101</f>
        <v>2239292.77314876</v>
      </c>
      <c r="AA101" s="9"/>
      <c r="AB101" s="9" t="n">
        <f aca="false">T101-P101-D101</f>
        <v>-36942340.6294823</v>
      </c>
      <c r="AC101" s="50"/>
      <c r="AD101" s="9"/>
      <c r="AE101" s="9"/>
      <c r="AF101" s="9"/>
      <c r="AG101" s="9" t="n">
        <f aca="false">BF101/100*$AG$53</f>
        <v>8191173864.88563</v>
      </c>
      <c r="AH101" s="40" t="n">
        <f aca="false">(AG101-AG100)/AG100</f>
        <v>0.00512083074894781</v>
      </c>
      <c r="AI101" s="40" t="n">
        <f aca="false">(AG101-AG97)/AG97</f>
        <v>0.0241997059974453</v>
      </c>
      <c r="AJ101" s="40" t="n">
        <f aca="false">AB101/AG101</f>
        <v>-0.00451001788496381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13773115</v>
      </c>
      <c r="AY101" s="40" t="n">
        <f aca="false">(AW101-AW100)/AW100</f>
        <v>-0.00323690197065504</v>
      </c>
      <c r="AZ101" s="39" t="n">
        <f aca="false">workers_and_wage_central!B89</f>
        <v>8084.81824901161</v>
      </c>
      <c r="BA101" s="40" t="n">
        <f aca="false">(AZ101-AZ100)/AZ100</f>
        <v>0.00838487373391606</v>
      </c>
      <c r="BB101" s="7"/>
      <c r="BC101" s="7"/>
      <c r="BD101" s="7"/>
      <c r="BE101" s="7"/>
      <c r="BF101" s="7" t="n">
        <f aca="false">BF100*(1+AY101)*(1+BA101)*(1-BE101)</f>
        <v>149.947382933887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0.011784552839484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130348807.687222</v>
      </c>
      <c r="E102" s="6"/>
      <c r="F102" s="8" t="n">
        <f aca="false">'Central pensions'!I102</f>
        <v>23692438.7653194</v>
      </c>
      <c r="G102" s="6" t="n">
        <f aca="false">'Central pensions'!K102</f>
        <v>4004243.3074608</v>
      </c>
      <c r="H102" s="6" t="n">
        <f aca="false">'Central pensions'!V102</f>
        <v>22030165.2348712</v>
      </c>
      <c r="I102" s="8" t="n">
        <f aca="false">'Central pensions'!M102</f>
        <v>123842.57651941</v>
      </c>
      <c r="J102" s="6" t="n">
        <f aca="false">'Central pensions'!W102</f>
        <v>681345.31654243</v>
      </c>
      <c r="K102" s="6"/>
      <c r="L102" s="8" t="n">
        <f aca="false">'Central pensions'!N102</f>
        <v>3183955.67880526</v>
      </c>
      <c r="M102" s="8"/>
      <c r="N102" s="8" t="n">
        <f aca="false">'Central pensions'!L102</f>
        <v>1113189.80872619</v>
      </c>
      <c r="O102" s="6"/>
      <c r="P102" s="6" t="n">
        <f aca="false">'Central pensions'!X102</f>
        <v>22646003.0367278</v>
      </c>
      <c r="Q102" s="8"/>
      <c r="R102" s="8" t="n">
        <f aca="false">'Central SIPA income'!G97</f>
        <v>25108324.1680496</v>
      </c>
      <c r="S102" s="8"/>
      <c r="T102" s="6" t="n">
        <f aca="false">'Central SIPA income'!J97</f>
        <v>96003853.6376774</v>
      </c>
      <c r="U102" s="6"/>
      <c r="V102" s="8" t="n">
        <f aca="false">'Central SIPA income'!F97</f>
        <v>145299.715209303</v>
      </c>
      <c r="W102" s="8"/>
      <c r="X102" s="8" t="n">
        <f aca="false">'Central SIPA income'!M97</f>
        <v>364950.993535477</v>
      </c>
      <c r="Y102" s="6"/>
      <c r="Z102" s="6" t="n">
        <f aca="false">R102+V102-N102-L102-F102</f>
        <v>-2735960.36959197</v>
      </c>
      <c r="AA102" s="6"/>
      <c r="AB102" s="6" t="n">
        <f aca="false">T102-P102-D102</f>
        <v>-56990957.0862726</v>
      </c>
      <c r="AC102" s="50"/>
      <c r="AD102" s="6"/>
      <c r="AE102" s="6"/>
      <c r="AF102" s="6"/>
      <c r="AG102" s="6" t="n">
        <f aca="false">BF102/100*$AG$53</f>
        <v>8244418339.12607</v>
      </c>
      <c r="AH102" s="61" t="n">
        <f aca="false">(AG102-AG101)/AG101</f>
        <v>0.00650022513484774</v>
      </c>
      <c r="AI102" s="61"/>
      <c r="AJ102" s="61" t="n">
        <f aca="false">AB102/AG102</f>
        <v>-0.0069126716697292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0.00430816823036526</v>
      </c>
      <c r="AV102" s="5"/>
      <c r="AW102" s="65" t="n">
        <f aca="false">workers_and_wage_central!C90</f>
        <v>13791235</v>
      </c>
      <c r="AX102" s="5"/>
      <c r="AY102" s="61" t="n">
        <f aca="false">(AW102-AW101)/AW101</f>
        <v>0.00131560652764462</v>
      </c>
      <c r="AZ102" s="66" t="n">
        <f aca="false">workers_and_wage_central!B90</f>
        <v>8126.67987471326</v>
      </c>
      <c r="BA102" s="61" t="n">
        <f aca="false">(AZ102-AZ101)/AZ101</f>
        <v>0.00517780665097423</v>
      </c>
      <c r="BB102" s="5"/>
      <c r="BC102" s="5"/>
      <c r="BD102" s="5"/>
      <c r="BE102" s="5"/>
      <c r="BF102" s="5" t="n">
        <f aca="false">BF101*(1+AY102)*(1+BA102)*(1-BE102)</f>
        <v>150.922074681338</v>
      </c>
      <c r="BG102" s="5"/>
      <c r="BH102" s="5" t="n">
        <f aca="false">BH101+1</f>
        <v>71</v>
      </c>
      <c r="BI102" s="61" t="n">
        <f aca="false">T109/AG109</f>
        <v>0.0138946916333086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130620739.14285</v>
      </c>
      <c r="E103" s="9"/>
      <c r="F103" s="67" t="n">
        <f aca="false">'Central pensions'!I103</f>
        <v>23741865.5262936</v>
      </c>
      <c r="G103" s="9" t="n">
        <f aca="false">'Central pensions'!K103</f>
        <v>4089798.13020583</v>
      </c>
      <c r="H103" s="9" t="n">
        <f aca="false">'Central pensions'!V103</f>
        <v>22500862.6268607</v>
      </c>
      <c r="I103" s="67" t="n">
        <f aca="false">'Central pensions'!M103</f>
        <v>126488.60196513</v>
      </c>
      <c r="J103" s="9" t="n">
        <f aca="false">'Central pensions'!W103</f>
        <v>695902.967841058</v>
      </c>
      <c r="K103" s="9"/>
      <c r="L103" s="67" t="n">
        <f aca="false">'Central pensions'!N103</f>
        <v>2584371.42441477</v>
      </c>
      <c r="M103" s="67"/>
      <c r="N103" s="67" t="n">
        <f aca="false">'Central pensions'!L103</f>
        <v>1116998.82867547</v>
      </c>
      <c r="O103" s="9"/>
      <c r="P103" s="9" t="n">
        <f aca="false">'Central pensions'!X103</f>
        <v>19555713.5943102</v>
      </c>
      <c r="Q103" s="67"/>
      <c r="R103" s="67" t="n">
        <f aca="false">'Central SIPA income'!G98</f>
        <v>29588843.4754458</v>
      </c>
      <c r="S103" s="67"/>
      <c r="T103" s="9" t="n">
        <f aca="false">'Central SIPA income'!J98</f>
        <v>113135507.543732</v>
      </c>
      <c r="U103" s="9"/>
      <c r="V103" s="67" t="n">
        <f aca="false">'Central SIPA income'!F98</f>
        <v>142240.910173966</v>
      </c>
      <c r="W103" s="67"/>
      <c r="X103" s="67" t="n">
        <f aca="false">'Central SIPA income'!M98</f>
        <v>357268.157164672</v>
      </c>
      <c r="Y103" s="9"/>
      <c r="Z103" s="9" t="n">
        <f aca="false">R103+V103-N103-L103-F103</f>
        <v>2287848.60623598</v>
      </c>
      <c r="AA103" s="9"/>
      <c r="AB103" s="9" t="n">
        <f aca="false">T103-P103-D103</f>
        <v>-37040945.1934281</v>
      </c>
      <c r="AC103" s="50"/>
      <c r="AD103" s="9"/>
      <c r="AE103" s="9"/>
      <c r="AF103" s="9"/>
      <c r="AG103" s="9" t="n">
        <f aca="false">BF103/100*$AG$53</f>
        <v>8251329069.41387</v>
      </c>
      <c r="AH103" s="40" t="n">
        <f aca="false">(AG103-AG102)/AG102</f>
        <v>0.000838231395294009</v>
      </c>
      <c r="AI103" s="40"/>
      <c r="AJ103" s="40" t="n">
        <f aca="false">AB103/AG103</f>
        <v>-0.00448908834950383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13793075</v>
      </c>
      <c r="AX103" s="7"/>
      <c r="AY103" s="40" t="n">
        <f aca="false">(AW103-AW102)/AW102</f>
        <v>0.000133418073145734</v>
      </c>
      <c r="AZ103" s="39" t="n">
        <f aca="false">workers_and_wage_central!B91</f>
        <v>8132.40690286473</v>
      </c>
      <c r="BA103" s="40" t="n">
        <f aca="false">(AZ103-AZ102)/AZ102</f>
        <v>0.00070471929985704</v>
      </c>
      <c r="BB103" s="7"/>
      <c r="BC103" s="7"/>
      <c r="BD103" s="7"/>
      <c r="BE103" s="7"/>
      <c r="BF103" s="7" t="n">
        <f aca="false">BF102*(1+AY103)*(1+BA103)*(1-BE103)</f>
        <v>151.048582302579</v>
      </c>
      <c r="BG103" s="7"/>
      <c r="BH103" s="7" t="n">
        <f aca="false">BH102+1</f>
        <v>72</v>
      </c>
      <c r="BI103" s="40" t="n">
        <f aca="false">T110/AG110</f>
        <v>0.0117666762038892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130650334.748801</v>
      </c>
      <c r="E104" s="9"/>
      <c r="F104" s="67" t="n">
        <f aca="false">'Central pensions'!I104</f>
        <v>23747244.878005</v>
      </c>
      <c r="G104" s="9" t="n">
        <f aca="false">'Central pensions'!K104</f>
        <v>4210573.88521655</v>
      </c>
      <c r="H104" s="9" t="n">
        <f aca="false">'Central pensions'!V104</f>
        <v>23165335.1963209</v>
      </c>
      <c r="I104" s="67" t="n">
        <f aca="false">'Central pensions'!M104</f>
        <v>130223.93459433</v>
      </c>
      <c r="J104" s="9" t="n">
        <f aca="false">'Central pensions'!W104</f>
        <v>716453.665865619</v>
      </c>
      <c r="K104" s="9"/>
      <c r="L104" s="67" t="n">
        <f aca="false">'Central pensions'!N104</f>
        <v>2559182.04298716</v>
      </c>
      <c r="M104" s="67"/>
      <c r="N104" s="67" t="n">
        <f aca="false">'Central pensions'!L104</f>
        <v>1118822.62045907</v>
      </c>
      <c r="O104" s="9"/>
      <c r="P104" s="9" t="n">
        <f aca="false">'Central pensions'!X104</f>
        <v>19435039.7386249</v>
      </c>
      <c r="Q104" s="67"/>
      <c r="R104" s="67" t="n">
        <f aca="false">'Central SIPA income'!G99</f>
        <v>25381798.7852623</v>
      </c>
      <c r="S104" s="67"/>
      <c r="T104" s="9" t="n">
        <f aca="false">'Central SIPA income'!J99</f>
        <v>97049507.5391001</v>
      </c>
      <c r="U104" s="9"/>
      <c r="V104" s="67" t="n">
        <f aca="false">'Central SIPA income'!F99</f>
        <v>139725.28204662</v>
      </c>
      <c r="W104" s="67"/>
      <c r="X104" s="67" t="n">
        <f aca="false">'Central SIPA income'!M99</f>
        <v>350949.624584493</v>
      </c>
      <c r="Y104" s="9"/>
      <c r="Z104" s="9" t="n">
        <f aca="false">R104+V104-N104-L104-F104</f>
        <v>-1903725.4741424</v>
      </c>
      <c r="AA104" s="9"/>
      <c r="AB104" s="9" t="n">
        <f aca="false">T104-P104-D104</f>
        <v>-53035866.948326</v>
      </c>
      <c r="AC104" s="50"/>
      <c r="AD104" s="9"/>
      <c r="AE104" s="9"/>
      <c r="AF104" s="9"/>
      <c r="AG104" s="9" t="n">
        <f aca="false">BF104/100*$AG$53</f>
        <v>8278280636.59778</v>
      </c>
      <c r="AH104" s="40" t="n">
        <f aca="false">(AG104-AG103)/AG103</f>
        <v>0.00326633042473324</v>
      </c>
      <c r="AI104" s="40"/>
      <c r="AJ104" s="40" t="n">
        <f aca="false">AB104/AG104</f>
        <v>-0.00640662829354416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13813313</v>
      </c>
      <c r="AY104" s="40" t="n">
        <f aca="false">(AW104-AW103)/AW103</f>
        <v>0.00146725802621968</v>
      </c>
      <c r="AZ104" s="39" t="n">
        <f aca="false">workers_and_wage_central!B92</f>
        <v>8147.01625596656</v>
      </c>
      <c r="BA104" s="40" t="n">
        <f aca="false">(AZ104-AZ103)/AZ103</f>
        <v>0.00179643656254869</v>
      </c>
      <c r="BB104" s="7"/>
      <c r="BC104" s="7"/>
      <c r="BD104" s="7"/>
      <c r="BE104" s="7"/>
      <c r="BF104" s="7" t="n">
        <f aca="false">BF103*(1+AY104)*(1+BA104)*(1-BE104)</f>
        <v>151.541956882567</v>
      </c>
      <c r="BG104" s="7"/>
      <c r="BH104" s="0" t="n">
        <f aca="false">BH103+1</f>
        <v>73</v>
      </c>
      <c r="BI104" s="40" t="n">
        <f aca="false">T111/AG111</f>
        <v>0.0137975469821308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130624767.792657</v>
      </c>
      <c r="E105" s="9"/>
      <c r="F105" s="67" t="n">
        <f aca="false">'Central pensions'!I105</f>
        <v>23742597.7810841</v>
      </c>
      <c r="G105" s="9" t="n">
        <f aca="false">'Central pensions'!K105</f>
        <v>4313740.12494215</v>
      </c>
      <c r="H105" s="9" t="n">
        <f aca="false">'Central pensions'!V105</f>
        <v>23732925.4083294</v>
      </c>
      <c r="I105" s="67" t="n">
        <f aca="false">'Central pensions'!M105</f>
        <v>133414.64303945</v>
      </c>
      <c r="J105" s="9" t="n">
        <f aca="false">'Central pensions'!W105</f>
        <v>734008.002319479</v>
      </c>
      <c r="K105" s="9"/>
      <c r="L105" s="67" t="n">
        <f aca="false">'Central pensions'!N105</f>
        <v>2538493.13241759</v>
      </c>
      <c r="M105" s="67"/>
      <c r="N105" s="67" t="n">
        <f aca="false">'Central pensions'!L105</f>
        <v>1119287.72765355</v>
      </c>
      <c r="O105" s="9"/>
      <c r="P105" s="9" t="n">
        <f aca="false">'Central pensions'!X105</f>
        <v>19330243.7658837</v>
      </c>
      <c r="Q105" s="67"/>
      <c r="R105" s="67" t="n">
        <f aca="false">'Central SIPA income'!G100</f>
        <v>30012523.754409</v>
      </c>
      <c r="S105" s="67"/>
      <c r="T105" s="9" t="n">
        <f aca="false">'Central SIPA income'!J100</f>
        <v>114755485.811438</v>
      </c>
      <c r="U105" s="9"/>
      <c r="V105" s="67" t="n">
        <f aca="false">'Central SIPA income'!F100</f>
        <v>142686.139809576</v>
      </c>
      <c r="W105" s="67"/>
      <c r="X105" s="67" t="n">
        <f aca="false">'Central SIPA income'!M100</f>
        <v>358386.445646059</v>
      </c>
      <c r="Y105" s="9"/>
      <c r="Z105" s="9" t="n">
        <f aca="false">R105+V105-N105-L105-F105</f>
        <v>2754831.25306338</v>
      </c>
      <c r="AA105" s="9"/>
      <c r="AB105" s="9" t="n">
        <f aca="false">T105-P105-D105</f>
        <v>-35199525.7471029</v>
      </c>
      <c r="AC105" s="50"/>
      <c r="AD105" s="9"/>
      <c r="AE105" s="9"/>
      <c r="AF105" s="9"/>
      <c r="AG105" s="9" t="n">
        <f aca="false">BF105/100*$AG$53</f>
        <v>8333148136.65654</v>
      </c>
      <c r="AH105" s="40" t="n">
        <f aca="false">(AG105-AG104)/AG104</f>
        <v>0.00662788596658604</v>
      </c>
      <c r="AI105" s="40" t="n">
        <f aca="false">(AG105-AG101)/AG101</f>
        <v>0.0173325916544799</v>
      </c>
      <c r="AJ105" s="40" t="n">
        <f aca="false">AB105/AG105</f>
        <v>-0.00422403696296533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13874650</v>
      </c>
      <c r="AY105" s="40" t="n">
        <f aca="false">(AW105-AW104)/AW104</f>
        <v>0.00444042642051186</v>
      </c>
      <c r="AZ105" s="39" t="n">
        <f aca="false">workers_and_wage_central!B93</f>
        <v>8164.75874025171</v>
      </c>
      <c r="BA105" s="40" t="n">
        <f aca="false">(AZ105-AZ104)/AZ104</f>
        <v>0.0021777892332247</v>
      </c>
      <c r="BB105" s="7"/>
      <c r="BC105" s="7"/>
      <c r="BD105" s="7"/>
      <c r="BE105" s="7"/>
      <c r="BF105" s="7" t="n">
        <f aca="false">BF104*(1+AY105)*(1+BA105)*(1-BE105)</f>
        <v>152.546359691938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0.0118198196931137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130570517.912664</v>
      </c>
      <c r="E106" s="6"/>
      <c r="F106" s="8" t="n">
        <f aca="false">'Central pensions'!I106</f>
        <v>23732737.2232273</v>
      </c>
      <c r="G106" s="6" t="n">
        <f aca="false">'Central pensions'!K106</f>
        <v>4330512.35325893</v>
      </c>
      <c r="H106" s="6" t="n">
        <f aca="false">'Central pensions'!V106</f>
        <v>23825201.259921</v>
      </c>
      <c r="I106" s="8" t="n">
        <f aca="false">'Central pensions'!M106</f>
        <v>133933.37175027</v>
      </c>
      <c r="J106" s="6" t="n">
        <f aca="false">'Central pensions'!W106</f>
        <v>736861.894636698</v>
      </c>
      <c r="K106" s="6"/>
      <c r="L106" s="8" t="n">
        <f aca="false">'Central pensions'!N106</f>
        <v>3144265.15507341</v>
      </c>
      <c r="M106" s="8"/>
      <c r="N106" s="8" t="n">
        <f aca="false">'Central pensions'!L106</f>
        <v>1118773.44064963</v>
      </c>
      <c r="O106" s="6"/>
      <c r="P106" s="6" t="n">
        <f aca="false">'Central pensions'!X106</f>
        <v>22470768.2158074</v>
      </c>
      <c r="Q106" s="8"/>
      <c r="R106" s="8" t="n">
        <f aca="false">'Central SIPA income'!G101</f>
        <v>25631075.5115613</v>
      </c>
      <c r="S106" s="8"/>
      <c r="T106" s="6" t="n">
        <f aca="false">'Central SIPA income'!J101</f>
        <v>98002638.7073421</v>
      </c>
      <c r="U106" s="6"/>
      <c r="V106" s="8" t="n">
        <f aca="false">'Central SIPA income'!F101</f>
        <v>138758.983483558</v>
      </c>
      <c r="W106" s="8"/>
      <c r="X106" s="8" t="n">
        <f aca="false">'Central SIPA income'!M101</f>
        <v>348522.561185687</v>
      </c>
      <c r="Y106" s="6"/>
      <c r="Z106" s="6" t="n">
        <f aca="false">R106+V106-N106-L106-F106</f>
        <v>-2225941.32390545</v>
      </c>
      <c r="AA106" s="6"/>
      <c r="AB106" s="6" t="n">
        <f aca="false">T106-P106-D106</f>
        <v>-55038647.4211294</v>
      </c>
      <c r="AC106" s="50"/>
      <c r="AD106" s="6"/>
      <c r="AE106" s="6"/>
      <c r="AF106" s="6"/>
      <c r="AG106" s="6" t="n">
        <f aca="false">BF106/100*$AG$53</f>
        <v>8368257227.89786</v>
      </c>
      <c r="AH106" s="61" t="n">
        <f aca="false">(AG106-AG105)/AG105</f>
        <v>0.00421318458109245</v>
      </c>
      <c r="AI106" s="61"/>
      <c r="AJ106" s="61" t="n">
        <f aca="false">AB106/AG106</f>
        <v>-0.00657707404567381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0.0058143715039393</v>
      </c>
      <c r="AV106" s="5"/>
      <c r="AW106" s="65" t="n">
        <f aca="false">workers_and_wage_central!C94</f>
        <v>13901799</v>
      </c>
      <c r="AX106" s="5"/>
      <c r="AY106" s="61" t="n">
        <f aca="false">(AW106-AW105)/AW105</f>
        <v>0.00195673404374164</v>
      </c>
      <c r="AZ106" s="66" t="n">
        <f aca="false">workers_and_wage_central!B94</f>
        <v>8183.14613525671</v>
      </c>
      <c r="BA106" s="61" t="n">
        <f aca="false">(AZ106-AZ105)/AZ105</f>
        <v>0.00225204388641045</v>
      </c>
      <c r="BB106" s="5"/>
      <c r="BC106" s="5"/>
      <c r="BD106" s="5"/>
      <c r="BE106" s="5"/>
      <c r="BF106" s="5" t="n">
        <f aca="false">BF105*(1+AY106)*(1+BA106)*(1-BE106)</f>
        <v>153.189065662494</v>
      </c>
      <c r="BG106" s="5"/>
      <c r="BH106" s="5" t="n">
        <f aca="false">BH105+1</f>
        <v>75</v>
      </c>
      <c r="BI106" s="61" t="n">
        <f aca="false">T113/AG113</f>
        <v>0.0139045888365681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130364118.37933</v>
      </c>
      <c r="E107" s="9"/>
      <c r="F107" s="67" t="n">
        <f aca="false">'Central pensions'!I107</f>
        <v>23695221.6648461</v>
      </c>
      <c r="G107" s="9" t="n">
        <f aca="false">'Central pensions'!K107</f>
        <v>4364402.17797772</v>
      </c>
      <c r="H107" s="9" t="n">
        <f aca="false">'Central pensions'!V107</f>
        <v>24011653.0764089</v>
      </c>
      <c r="I107" s="67" t="n">
        <f aca="false">'Central pensions'!M107</f>
        <v>134981.5106591</v>
      </c>
      <c r="J107" s="9" t="n">
        <f aca="false">'Central pensions'!W107</f>
        <v>742628.445662103</v>
      </c>
      <c r="K107" s="9"/>
      <c r="L107" s="67" t="n">
        <f aca="false">'Central pensions'!N107</f>
        <v>2489066.6333654</v>
      </c>
      <c r="M107" s="67"/>
      <c r="N107" s="67" t="n">
        <f aca="false">'Central pensions'!L107</f>
        <v>1116800.9370522</v>
      </c>
      <c r="O107" s="9"/>
      <c r="P107" s="9" t="n">
        <f aca="false">'Central pensions'!X107</f>
        <v>19060087.8391714</v>
      </c>
      <c r="Q107" s="67"/>
      <c r="R107" s="67" t="n">
        <f aca="false">'Central SIPA income'!G102</f>
        <v>30281473.7068723</v>
      </c>
      <c r="S107" s="67"/>
      <c r="T107" s="9" t="n">
        <f aca="false">'Central SIPA income'!J102</f>
        <v>115783839.265031</v>
      </c>
      <c r="U107" s="9"/>
      <c r="V107" s="67" t="n">
        <f aca="false">'Central SIPA income'!F102</f>
        <v>148005.153738666</v>
      </c>
      <c r="W107" s="67"/>
      <c r="X107" s="67" t="n">
        <f aca="false">'Central SIPA income'!M102</f>
        <v>371746.275121665</v>
      </c>
      <c r="Y107" s="9"/>
      <c r="Z107" s="9" t="n">
        <f aca="false">R107+V107-N107-L107-F107</f>
        <v>3128389.62534732</v>
      </c>
      <c r="AA107" s="9"/>
      <c r="AB107" s="9" t="n">
        <f aca="false">T107-P107-D107</f>
        <v>-33640366.9534703</v>
      </c>
      <c r="AC107" s="50"/>
      <c r="AD107" s="9"/>
      <c r="AE107" s="9"/>
      <c r="AF107" s="9"/>
      <c r="AG107" s="9" t="n">
        <f aca="false">BF107/100*$AG$53</f>
        <v>8421056912.47095</v>
      </c>
      <c r="AH107" s="40" t="n">
        <f aca="false">(AG107-AG106)/AG106</f>
        <v>0.00630951978830998</v>
      </c>
      <c r="AI107" s="40"/>
      <c r="AJ107" s="40" t="n">
        <f aca="false">AB107/AG107</f>
        <v>-0.00399479154494864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13918878</v>
      </c>
      <c r="AX107" s="7"/>
      <c r="AY107" s="40" t="n">
        <f aca="false">(AW107-AW106)/AW106</f>
        <v>0.00122854603206391</v>
      </c>
      <c r="AZ107" s="39" t="n">
        <f aca="false">workers_and_wage_central!B95</f>
        <v>8224.67346777389</v>
      </c>
      <c r="BA107" s="40" t="n">
        <f aca="false">(AZ107-AZ106)/AZ106</f>
        <v>0.00507473920553131</v>
      </c>
      <c r="BB107" s="7"/>
      <c r="BC107" s="7"/>
      <c r="BD107" s="7"/>
      <c r="BE107" s="7"/>
      <c r="BF107" s="7" t="n">
        <f aca="false">BF106*(1+AY107)*(1+BA107)*(1-BE107)</f>
        <v>154.155615103644</v>
      </c>
      <c r="BG107" s="7"/>
      <c r="BH107" s="7" t="n">
        <f aca="false">BH106+1</f>
        <v>76</v>
      </c>
      <c r="BI107" s="40" t="n">
        <f aca="false">T114/AG114</f>
        <v>0.0118207108242654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130430411.648956</v>
      </c>
      <c r="E108" s="9"/>
      <c r="F108" s="67" t="n">
        <f aca="false">'Central pensions'!I108</f>
        <v>23707271.251329</v>
      </c>
      <c r="G108" s="9" t="n">
        <f aca="false">'Central pensions'!K108</f>
        <v>4424890.55502524</v>
      </c>
      <c r="H108" s="9" t="n">
        <f aca="false">'Central pensions'!V108</f>
        <v>24344442.2799679</v>
      </c>
      <c r="I108" s="67" t="n">
        <f aca="false">'Central pensions'!M108</f>
        <v>136852.28520696</v>
      </c>
      <c r="J108" s="9" t="n">
        <f aca="false">'Central pensions'!W108</f>
        <v>752920.895256702</v>
      </c>
      <c r="K108" s="9"/>
      <c r="L108" s="67" t="n">
        <f aca="false">'Central pensions'!N108</f>
        <v>2536898.84198735</v>
      </c>
      <c r="M108" s="67"/>
      <c r="N108" s="67" t="n">
        <f aca="false">'Central pensions'!L108</f>
        <v>1118794.78507724</v>
      </c>
      <c r="O108" s="9"/>
      <c r="P108" s="9" t="n">
        <f aca="false">'Central pensions'!X108</f>
        <v>19319258.9606489</v>
      </c>
      <c r="Q108" s="67"/>
      <c r="R108" s="67" t="n">
        <f aca="false">'Central SIPA income'!G103</f>
        <v>26111762.0574171</v>
      </c>
      <c r="S108" s="67"/>
      <c r="T108" s="9" t="n">
        <f aca="false">'Central SIPA income'!J103</f>
        <v>99840585.377342</v>
      </c>
      <c r="U108" s="9"/>
      <c r="V108" s="67" t="n">
        <f aca="false">'Central SIPA income'!F103</f>
        <v>141523.721429509</v>
      </c>
      <c r="W108" s="67"/>
      <c r="X108" s="67" t="n">
        <f aca="false">'Central SIPA income'!M103</f>
        <v>355466.785809849</v>
      </c>
      <c r="Y108" s="9"/>
      <c r="Z108" s="9" t="n">
        <f aca="false">R108+V108-N108-L108-F108</f>
        <v>-1109679.0995469</v>
      </c>
      <c r="AA108" s="9"/>
      <c r="AB108" s="9" t="n">
        <f aca="false">T108-P108-D108</f>
        <v>-49909085.2322629</v>
      </c>
      <c r="AC108" s="50"/>
      <c r="AD108" s="9"/>
      <c r="AE108" s="9"/>
      <c r="AF108" s="9"/>
      <c r="AG108" s="9" t="n">
        <f aca="false">BF108/100*$AG$53</f>
        <v>8472157300.93955</v>
      </c>
      <c r="AH108" s="40" t="n">
        <f aca="false">(AG108-AG107)/AG107</f>
        <v>0.00606816804585642</v>
      </c>
      <c r="AI108" s="40"/>
      <c r="AJ108" s="40" t="n">
        <f aca="false">AB108/AG108</f>
        <v>-0.0058909535622914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13934877</v>
      </c>
      <c r="AY108" s="40" t="n">
        <f aca="false">(AW108-AW107)/AW107</f>
        <v>0.00114944609759494</v>
      </c>
      <c r="AZ108" s="39" t="n">
        <f aca="false">workers_and_wage_central!B96</f>
        <v>8265.08190235967</v>
      </c>
      <c r="BA108" s="40" t="n">
        <f aca="false">(AZ108-AZ107)/AZ107</f>
        <v>0.00491307463379673</v>
      </c>
      <c r="BB108" s="7"/>
      <c r="BC108" s="7"/>
      <c r="BD108" s="7"/>
      <c r="BE108" s="7"/>
      <c r="BF108" s="7" t="n">
        <f aca="false">BF107*(1+AY108)*(1+BA108)*(1-BE108)</f>
        <v>155.091057281305</v>
      </c>
      <c r="BG108" s="7"/>
      <c r="BH108" s="0" t="n">
        <f aca="false">BH107+1</f>
        <v>77</v>
      </c>
      <c r="BI108" s="40" t="n">
        <f aca="false">T115/AG115</f>
        <v>0.0138497042543476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131158398.979607</v>
      </c>
      <c r="E109" s="9"/>
      <c r="F109" s="67" t="n">
        <f aca="false">'Central pensions'!I109</f>
        <v>23839591.5660246</v>
      </c>
      <c r="G109" s="9" t="n">
        <f aca="false">'Central pensions'!K109</f>
        <v>4446450.50287249</v>
      </c>
      <c r="H109" s="9" t="n">
        <f aca="false">'Central pensions'!V109</f>
        <v>24463058.7518104</v>
      </c>
      <c r="I109" s="67" t="n">
        <f aca="false">'Central pensions'!M109</f>
        <v>137519.08771771</v>
      </c>
      <c r="J109" s="9" t="n">
        <f aca="false">'Central pensions'!W109</f>
        <v>756589.445932304</v>
      </c>
      <c r="K109" s="9"/>
      <c r="L109" s="67" t="n">
        <f aca="false">'Central pensions'!N109</f>
        <v>2492522.71572058</v>
      </c>
      <c r="M109" s="67"/>
      <c r="N109" s="67" t="n">
        <f aca="false">'Central pensions'!L109</f>
        <v>1125727.84353959</v>
      </c>
      <c r="O109" s="9"/>
      <c r="P109" s="9" t="n">
        <f aca="false">'Central pensions'!X109</f>
        <v>19127134.6725723</v>
      </c>
      <c r="Q109" s="67"/>
      <c r="R109" s="67" t="n">
        <f aca="false">'Central SIPA income'!G104</f>
        <v>30992574.2105238</v>
      </c>
      <c r="S109" s="67"/>
      <c r="T109" s="9" t="n">
        <f aca="false">'Central SIPA income'!J104</f>
        <v>118502793.673032</v>
      </c>
      <c r="U109" s="9"/>
      <c r="V109" s="67" t="n">
        <f aca="false">'Central SIPA income'!F104</f>
        <v>142121.137421774</v>
      </c>
      <c r="W109" s="67"/>
      <c r="X109" s="67" t="n">
        <f aca="false">'Central SIPA income'!M104</f>
        <v>356967.322542609</v>
      </c>
      <c r="Y109" s="9"/>
      <c r="Z109" s="9" t="n">
        <f aca="false">R109+V109-N109-L109-F109</f>
        <v>3676853.22266075</v>
      </c>
      <c r="AA109" s="9"/>
      <c r="AB109" s="9" t="n">
        <f aca="false">T109-P109-D109</f>
        <v>-31782739.9791474</v>
      </c>
      <c r="AC109" s="50"/>
      <c r="AD109" s="9"/>
      <c r="AE109" s="9"/>
      <c r="AF109" s="9"/>
      <c r="AG109" s="9" t="n">
        <f aca="false">BF109/100*$AG$53</f>
        <v>8528637900.02755</v>
      </c>
      <c r="AH109" s="40" t="n">
        <f aca="false">(AG109-AG108)/AG108</f>
        <v>0.00666661360049836</v>
      </c>
      <c r="AI109" s="40" t="n">
        <f aca="false">(AG109-AG105)/AG105</f>
        <v>0.0234592929544926</v>
      </c>
      <c r="AJ109" s="40" t="n">
        <f aca="false">AB109/AG109</f>
        <v>-0.00372659038309561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13995167</v>
      </c>
      <c r="AY109" s="40" t="n">
        <f aca="false">(AW109-AW108)/AW108</f>
        <v>0.00432655415616514</v>
      </c>
      <c r="AZ109" s="39" t="n">
        <f aca="false">workers_and_wage_central!B97</f>
        <v>8284.3393668604</v>
      </c>
      <c r="BA109" s="40" t="n">
        <f aca="false">(AZ109-AZ108)/AZ108</f>
        <v>0.00232997866545422</v>
      </c>
      <c r="BB109" s="7"/>
      <c r="BC109" s="7"/>
      <c r="BD109" s="7"/>
      <c r="BE109" s="7"/>
      <c r="BF109" s="7" t="n">
        <f aca="false">BF108*(1+AY109)*(1+BA109)*(1-BE109)</f>
        <v>156.124989433093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0.0118430080357094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131725554.539022</v>
      </c>
      <c r="E110" s="6"/>
      <c r="F110" s="8" t="n">
        <f aca="false">'Central pensions'!I110</f>
        <v>23942678.8024962</v>
      </c>
      <c r="G110" s="6" t="n">
        <f aca="false">'Central pensions'!K110</f>
        <v>4548435.88531041</v>
      </c>
      <c r="H110" s="6" t="n">
        <f aca="false">'Central pensions'!V110</f>
        <v>25024152.2354313</v>
      </c>
      <c r="I110" s="8" t="n">
        <f aca="false">'Central pensions'!M110</f>
        <v>140673.27480341</v>
      </c>
      <c r="J110" s="6" t="n">
        <f aca="false">'Central pensions'!W110</f>
        <v>773942.852642181</v>
      </c>
      <c r="K110" s="6"/>
      <c r="L110" s="8" t="n">
        <f aca="false">'Central pensions'!N110</f>
        <v>3088222.03534818</v>
      </c>
      <c r="M110" s="8"/>
      <c r="N110" s="8" t="n">
        <f aca="false">'Central pensions'!L110</f>
        <v>1131502.62490389</v>
      </c>
      <c r="O110" s="6"/>
      <c r="P110" s="6" t="n">
        <f aca="false">'Central pensions'!X110</f>
        <v>22249992.4171858</v>
      </c>
      <c r="Q110" s="8"/>
      <c r="R110" s="8" t="n">
        <f aca="false">'Central SIPA income'!G105</f>
        <v>26295754.5353319</v>
      </c>
      <c r="S110" s="8"/>
      <c r="T110" s="6" t="n">
        <f aca="false">'Central SIPA income'!J105</f>
        <v>100544096.56359</v>
      </c>
      <c r="U110" s="6"/>
      <c r="V110" s="8" t="n">
        <f aca="false">'Central SIPA income'!F105</f>
        <v>145153.247673529</v>
      </c>
      <c r="W110" s="8"/>
      <c r="X110" s="8" t="n">
        <f aca="false">'Central SIPA income'!M105</f>
        <v>364583.109313375</v>
      </c>
      <c r="Y110" s="6"/>
      <c r="Z110" s="6" t="n">
        <f aca="false">R110+V110-N110-L110-F110</f>
        <v>-1721495.6797428</v>
      </c>
      <c r="AA110" s="6"/>
      <c r="AB110" s="6" t="n">
        <f aca="false">T110-P110-D110</f>
        <v>-53431450.3926173</v>
      </c>
      <c r="AC110" s="50"/>
      <c r="AD110" s="6"/>
      <c r="AE110" s="6"/>
      <c r="AF110" s="6"/>
      <c r="AG110" s="6" t="n">
        <f aca="false">BF110/100*$AG$53</f>
        <v>8544817144.73945</v>
      </c>
      <c r="AH110" s="61" t="n">
        <f aca="false">(AG110-AG109)/AG109</f>
        <v>0.00189704908351659</v>
      </c>
      <c r="AI110" s="61"/>
      <c r="AJ110" s="61" t="n">
        <f aca="false">AB110/AG110</f>
        <v>-0.00625308294929541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0.00436544562900053</v>
      </c>
      <c r="AV110" s="5"/>
      <c r="AW110" s="65" t="n">
        <f aca="false">workers_and_wage_central!C98</f>
        <v>13970753</v>
      </c>
      <c r="AX110" s="5"/>
      <c r="AY110" s="61" t="n">
        <f aca="false">(AW110-AW109)/AW109</f>
        <v>-0.00174445935514739</v>
      </c>
      <c r="AZ110" s="66" t="n">
        <f aca="false">workers_and_wage_central!B98</f>
        <v>8314.559576501</v>
      </c>
      <c r="BA110" s="61" t="n">
        <f aca="false">(AZ110-AZ109)/AZ109</f>
        <v>0.00364787200310612</v>
      </c>
      <c r="BB110" s="5"/>
      <c r="BC110" s="5"/>
      <c r="BD110" s="5"/>
      <c r="BE110" s="5"/>
      <c r="BF110" s="5" t="n">
        <f aca="false">BF109*(1+AY110)*(1+BA110)*(1-BE110)</f>
        <v>156.421166201211</v>
      </c>
      <c r="BG110" s="5"/>
      <c r="BH110" s="5" t="n">
        <f aca="false">BH109+1</f>
        <v>79</v>
      </c>
      <c r="BI110" s="61" t="n">
        <f aca="false">T117/AG117</f>
        <v>0.0139546371720338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131564354.591018</v>
      </c>
      <c r="E111" s="9"/>
      <c r="F111" s="67" t="n">
        <f aca="false">'Central pensions'!I111</f>
        <v>23913378.8037865</v>
      </c>
      <c r="G111" s="9" t="n">
        <f aca="false">'Central pensions'!K111</f>
        <v>4670401.59955813</v>
      </c>
      <c r="H111" s="9" t="n">
        <f aca="false">'Central pensions'!V111</f>
        <v>25695171.6095188</v>
      </c>
      <c r="I111" s="67" t="n">
        <f aca="false">'Central pensions'!M111</f>
        <v>144445.41029562</v>
      </c>
      <c r="J111" s="9" t="n">
        <f aca="false">'Central pensions'!W111</f>
        <v>794696.029160416</v>
      </c>
      <c r="K111" s="9"/>
      <c r="L111" s="67" t="n">
        <f aca="false">'Central pensions'!N111</f>
        <v>2485010.01322103</v>
      </c>
      <c r="M111" s="67"/>
      <c r="N111" s="67" t="n">
        <f aca="false">'Central pensions'!L111</f>
        <v>1131352.00845068</v>
      </c>
      <c r="O111" s="9"/>
      <c r="P111" s="9" t="n">
        <f aca="false">'Central pensions'!X111</f>
        <v>19119093.7195322</v>
      </c>
      <c r="Q111" s="67"/>
      <c r="R111" s="67" t="n">
        <f aca="false">'Central SIPA income'!G106</f>
        <v>30955982.713353</v>
      </c>
      <c r="S111" s="67"/>
      <c r="T111" s="9" t="n">
        <f aca="false">'Central SIPA income'!J106</f>
        <v>118362882.912152</v>
      </c>
      <c r="U111" s="9"/>
      <c r="V111" s="67" t="n">
        <f aca="false">'Central SIPA income'!F106</f>
        <v>147446.891712982</v>
      </c>
      <c r="W111" s="67"/>
      <c r="X111" s="67" t="n">
        <f aca="false">'Central SIPA income'!M106</f>
        <v>370344.081864555</v>
      </c>
      <c r="Y111" s="9"/>
      <c r="Z111" s="9" t="n">
        <f aca="false">R111+V111-N111-L111-F111</f>
        <v>3573688.77960782</v>
      </c>
      <c r="AA111" s="9"/>
      <c r="AB111" s="9" t="n">
        <f aca="false">T111-P111-D111</f>
        <v>-32320565.3983978</v>
      </c>
      <c r="AC111" s="50"/>
      <c r="AD111" s="9"/>
      <c r="AE111" s="9"/>
      <c r="AF111" s="9"/>
      <c r="AG111" s="9" t="n">
        <f aca="false">BF111/100*$AG$53</f>
        <v>8578545379.51161</v>
      </c>
      <c r="AH111" s="40" t="n">
        <f aca="false">(AG111-AG110)/AG110</f>
        <v>0.0039472155109751</v>
      </c>
      <c r="AI111" s="40"/>
      <c r="AJ111" s="40" t="n">
        <f aca="false">AB111/AG111</f>
        <v>-0.00376760440943636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13981087</v>
      </c>
      <c r="AX111" s="7"/>
      <c r="AY111" s="40" t="n">
        <f aca="false">(AW111-AW110)/AW110</f>
        <v>0.00073968811845718</v>
      </c>
      <c r="AZ111" s="39" t="n">
        <f aca="false">workers_and_wage_central!B99</f>
        <v>8341.2090418065</v>
      </c>
      <c r="BA111" s="40" t="n">
        <f aca="false">(AZ111-AZ110)/AZ110</f>
        <v>0.00320515657628068</v>
      </c>
      <c r="BB111" s="7"/>
      <c r="BC111" s="7"/>
      <c r="BD111" s="7"/>
      <c r="BE111" s="7"/>
      <c r="BF111" s="7" t="n">
        <f aca="false">BF110*(1+AY111)*(1+BA111)*(1-BE111)</f>
        <v>157.038594254685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131711055.767603</v>
      </c>
      <c r="E112" s="9"/>
      <c r="F112" s="67" t="n">
        <f aca="false">'Central pensions'!I112</f>
        <v>23940043.4791657</v>
      </c>
      <c r="G112" s="9" t="n">
        <f aca="false">'Central pensions'!K112</f>
        <v>4745244.53455768</v>
      </c>
      <c r="H112" s="9" t="n">
        <f aca="false">'Central pensions'!V112</f>
        <v>26106935.3556505</v>
      </c>
      <c r="I112" s="67" t="n">
        <f aca="false">'Central pensions'!M112</f>
        <v>146760.14024405</v>
      </c>
      <c r="J112" s="9" t="n">
        <f aca="false">'Central pensions'!W112</f>
        <v>807430.990380932</v>
      </c>
      <c r="K112" s="9"/>
      <c r="L112" s="67" t="n">
        <f aca="false">'Central pensions'!N112</f>
        <v>2461666.63575331</v>
      </c>
      <c r="M112" s="67"/>
      <c r="N112" s="67" t="n">
        <f aca="false">'Central pensions'!L112</f>
        <v>1133274.68989035</v>
      </c>
      <c r="O112" s="9"/>
      <c r="P112" s="9" t="n">
        <f aca="false">'Central pensions'!X112</f>
        <v>19008542.8488808</v>
      </c>
      <c r="Q112" s="67"/>
      <c r="R112" s="67" t="n">
        <f aca="false">'Central SIPA income'!G107</f>
        <v>26725741.263953</v>
      </c>
      <c r="S112" s="67"/>
      <c r="T112" s="9" t="n">
        <f aca="false">'Central SIPA income'!J107</f>
        <v>102188188.088153</v>
      </c>
      <c r="U112" s="9"/>
      <c r="V112" s="67" t="n">
        <f aca="false">'Central SIPA income'!F107</f>
        <v>145859.278098753</v>
      </c>
      <c r="W112" s="67"/>
      <c r="X112" s="67" t="n">
        <f aca="false">'Central SIPA income'!M107</f>
        <v>366356.454187317</v>
      </c>
      <c r="Y112" s="9"/>
      <c r="Z112" s="9" t="n">
        <f aca="false">R112+V112-N112-L112-F112</f>
        <v>-663384.262757652</v>
      </c>
      <c r="AA112" s="9"/>
      <c r="AB112" s="9" t="n">
        <f aca="false">T112-P112-D112</f>
        <v>-48531410.5283308</v>
      </c>
      <c r="AC112" s="50"/>
      <c r="AD112" s="9"/>
      <c r="AE112" s="9"/>
      <c r="AF112" s="9"/>
      <c r="AG112" s="9" t="n">
        <f aca="false">BF112/100*$AG$53</f>
        <v>8645494664.16046</v>
      </c>
      <c r="AH112" s="40" t="n">
        <f aca="false">(AG112-AG111)/AG111</f>
        <v>0.00780427003495874</v>
      </c>
      <c r="AI112" s="40"/>
      <c r="AJ112" s="40" t="n">
        <f aca="false">AB112/AG112</f>
        <v>-0.00561349146735533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14054815</v>
      </c>
      <c r="AY112" s="40" t="n">
        <f aca="false">(AW112-AW111)/AW111</f>
        <v>0.00527340971413739</v>
      </c>
      <c r="AZ112" s="39" t="n">
        <f aca="false">workers_and_wage_central!B100</f>
        <v>8362.2087368025</v>
      </c>
      <c r="BA112" s="40" t="n">
        <f aca="false">(AZ112-AZ111)/AZ111</f>
        <v>0.0025175840685384</v>
      </c>
      <c r="BB112" s="7"/>
      <c r="BC112" s="7"/>
      <c r="BD112" s="7"/>
      <c r="BE112" s="7"/>
      <c r="BF112" s="7" t="n">
        <f aca="false">BF111*(1+AY112)*(1+BA112)*(1-BE112)</f>
        <v>158.264165850159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132103679.020992</v>
      </c>
      <c r="E113" s="9"/>
      <c r="F113" s="67" t="n">
        <f aca="false">'Central pensions'!I113</f>
        <v>24011407.4030388</v>
      </c>
      <c r="G113" s="9" t="n">
        <f aca="false">'Central pensions'!K113</f>
        <v>4846681.49238967</v>
      </c>
      <c r="H113" s="9" t="n">
        <f aca="false">'Central pensions'!V113</f>
        <v>26665011.568901</v>
      </c>
      <c r="I113" s="67" t="n">
        <f aca="false">'Central pensions'!M113</f>
        <v>149897.365744011</v>
      </c>
      <c r="J113" s="9" t="n">
        <f aca="false">'Central pensions'!W113</f>
        <v>824691.079450547</v>
      </c>
      <c r="K113" s="9"/>
      <c r="L113" s="67" t="n">
        <f aca="false">'Central pensions'!N113</f>
        <v>2436931.13839977</v>
      </c>
      <c r="M113" s="67"/>
      <c r="N113" s="67" t="n">
        <f aca="false">'Central pensions'!L113</f>
        <v>1137154.84410179</v>
      </c>
      <c r="O113" s="9"/>
      <c r="P113" s="9" t="n">
        <f aca="false">'Central pensions'!X113</f>
        <v>18901537.6991664</v>
      </c>
      <c r="Q113" s="67"/>
      <c r="R113" s="67" t="n">
        <f aca="false">'Central SIPA income'!G108</f>
        <v>31559490.419628</v>
      </c>
      <c r="S113" s="67"/>
      <c r="T113" s="9" t="n">
        <f aca="false">'Central SIPA income'!J108</f>
        <v>120670446.934133</v>
      </c>
      <c r="U113" s="9"/>
      <c r="V113" s="67" t="n">
        <f aca="false">'Central SIPA income'!F108</f>
        <v>146686.600612607</v>
      </c>
      <c r="W113" s="67"/>
      <c r="X113" s="67" t="n">
        <f aca="false">'Central SIPA income'!M108</f>
        <v>368434.449818419</v>
      </c>
      <c r="Y113" s="9"/>
      <c r="Z113" s="9" t="n">
        <f aca="false">R113+V113-N113-L113-F113</f>
        <v>4120683.63470019</v>
      </c>
      <c r="AA113" s="9"/>
      <c r="AB113" s="9" t="n">
        <f aca="false">T113-P113-D113</f>
        <v>-30334769.7860247</v>
      </c>
      <c r="AC113" s="50"/>
      <c r="AD113" s="9"/>
      <c r="AE113" s="9"/>
      <c r="AF113" s="9"/>
      <c r="AG113" s="9" t="n">
        <f aca="false">BF113/100*$AG$53</f>
        <v>8678462078.41677</v>
      </c>
      <c r="AH113" s="40" t="n">
        <f aca="false">(AG113-AG112)/AG112</f>
        <v>0.00381324788655169</v>
      </c>
      <c r="AI113" s="40" t="n">
        <f aca="false">(AG113-AG109)/AG109</f>
        <v>0.0175671871810538</v>
      </c>
      <c r="AJ113" s="40" t="n">
        <f aca="false">AB113/AG113</f>
        <v>-0.00349540846199776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14066920</v>
      </c>
      <c r="AY113" s="40" t="n">
        <f aca="false">(AW113-AW112)/AW112</f>
        <v>0.000861270674854134</v>
      </c>
      <c r="AZ113" s="39" t="n">
        <f aca="false">workers_and_wage_central!B101</f>
        <v>8386.87254421894</v>
      </c>
      <c r="BA113" s="40" t="n">
        <f aca="false">(AZ113-AZ112)/AZ112</f>
        <v>0.00294943694814668</v>
      </c>
      <c r="BB113" s="7"/>
      <c r="BC113" s="7"/>
      <c r="BD113" s="7"/>
      <c r="BE113" s="7"/>
      <c r="BF113" s="7" t="n">
        <f aca="false">BF112*(1+AY113)*(1+BA113)*(1-BE113)</f>
        <v>158.867666346104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132795771.628885</v>
      </c>
      <c r="E114" s="6"/>
      <c r="F114" s="8" t="n">
        <f aca="false">'Central pensions'!I114</f>
        <v>24137203.4269794</v>
      </c>
      <c r="G114" s="6" t="n">
        <f aca="false">'Central pensions'!K114</f>
        <v>4927980.10193126</v>
      </c>
      <c r="H114" s="6" t="n">
        <f aca="false">'Central pensions'!V114</f>
        <v>27112292.5316311</v>
      </c>
      <c r="I114" s="8" t="n">
        <f aca="false">'Central pensions'!M114</f>
        <v>152411.75572984</v>
      </c>
      <c r="J114" s="6" t="n">
        <f aca="false">'Central pensions'!W114</f>
        <v>838524.511287599</v>
      </c>
      <c r="K114" s="6"/>
      <c r="L114" s="8" t="n">
        <f aca="false">'Central pensions'!N114</f>
        <v>3009044.26365164</v>
      </c>
      <c r="M114" s="8"/>
      <c r="N114" s="8" t="n">
        <f aca="false">'Central pensions'!L114</f>
        <v>1144704.59687866</v>
      </c>
      <c r="O114" s="6"/>
      <c r="P114" s="6" t="n">
        <f aca="false">'Central pensions'!X114</f>
        <v>21911771.9380509</v>
      </c>
      <c r="Q114" s="8"/>
      <c r="R114" s="8" t="n">
        <f aca="false">'Central SIPA income'!G109</f>
        <v>26966014.5422034</v>
      </c>
      <c r="S114" s="8"/>
      <c r="T114" s="6" t="n">
        <f aca="false">'Central SIPA income'!J109</f>
        <v>103106893.792437</v>
      </c>
      <c r="U114" s="6"/>
      <c r="V114" s="8" t="n">
        <f aca="false">'Central SIPA income'!F109</f>
        <v>144887.489443168</v>
      </c>
      <c r="W114" s="8"/>
      <c r="X114" s="8" t="n">
        <f aca="false">'Central SIPA income'!M109</f>
        <v>363915.601258932</v>
      </c>
      <c r="Y114" s="6"/>
      <c r="Z114" s="6" t="n">
        <f aca="false">R114+V114-N114-L114-F114</f>
        <v>-1180050.25586319</v>
      </c>
      <c r="AA114" s="6"/>
      <c r="AB114" s="6" t="n">
        <f aca="false">T114-P114-D114</f>
        <v>-51600649.7744989</v>
      </c>
      <c r="AC114" s="50"/>
      <c r="AD114" s="6"/>
      <c r="AE114" s="6"/>
      <c r="AF114" s="6"/>
      <c r="AG114" s="6" t="n">
        <f aca="false">BF114/100*$AG$53</f>
        <v>8722562908.88876</v>
      </c>
      <c r="AH114" s="61" t="n">
        <f aca="false">(AG114-AG113)/AG113</f>
        <v>0.00508164120249768</v>
      </c>
      <c r="AI114" s="61"/>
      <c r="AJ114" s="61" t="n">
        <f aca="false">AB114/AG114</f>
        <v>-0.00591576699572038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0.00426000902703437</v>
      </c>
      <c r="AV114" s="5"/>
      <c r="AW114" s="65" t="n">
        <f aca="false">workers_and_wage_central!C102</f>
        <v>14084245</v>
      </c>
      <c r="AX114" s="5"/>
      <c r="AY114" s="61" t="n">
        <f aca="false">(AW114-AW113)/AW113</f>
        <v>0.00123161289038396</v>
      </c>
      <c r="AZ114" s="66" t="n">
        <f aca="false">workers_and_wage_central!B102</f>
        <v>8419.12252147657</v>
      </c>
      <c r="BA114" s="61" t="n">
        <f aca="false">(AZ114-AZ113)/AZ113</f>
        <v>0.00384529240042622</v>
      </c>
      <c r="BB114" s="5"/>
      <c r="BC114" s="5"/>
      <c r="BD114" s="5"/>
      <c r="BE114" s="5"/>
      <c r="BF114" s="5" t="n">
        <f aca="false">BF113*(1+AY114)*(1+BA114)*(1-BE114)</f>
        <v>159.674974825153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132652241.922772</v>
      </c>
      <c r="E115" s="9"/>
      <c r="F115" s="67" t="n">
        <f aca="false">'Central pensions'!I115</f>
        <v>24111115.2039</v>
      </c>
      <c r="G115" s="9" t="n">
        <f aca="false">'Central pensions'!K115</f>
        <v>4981988.53281061</v>
      </c>
      <c r="H115" s="9" t="n">
        <f aca="false">'Central pensions'!V115</f>
        <v>27409430.9832659</v>
      </c>
      <c r="I115" s="67" t="n">
        <f aca="false">'Central pensions'!M115</f>
        <v>154082.11957146</v>
      </c>
      <c r="J115" s="9" t="n">
        <f aca="false">'Central pensions'!W115</f>
        <v>847714.360307185</v>
      </c>
      <c r="K115" s="9"/>
      <c r="L115" s="67" t="n">
        <f aca="false">'Central pensions'!N115</f>
        <v>2409824.45464989</v>
      </c>
      <c r="M115" s="67"/>
      <c r="N115" s="67" t="n">
        <f aca="false">'Central pensions'!L115</f>
        <v>1143730.11145414</v>
      </c>
      <c r="O115" s="9"/>
      <c r="P115" s="9" t="n">
        <f aca="false">'Central pensions'!X115</f>
        <v>18797056.1692836</v>
      </c>
      <c r="Q115" s="67"/>
      <c r="R115" s="67" t="n">
        <f aca="false">'Central SIPA income'!G110</f>
        <v>31564201.8604996</v>
      </c>
      <c r="S115" s="67"/>
      <c r="T115" s="9" t="n">
        <f aca="false">'Central SIPA income'!J110</f>
        <v>120688461.536655</v>
      </c>
      <c r="U115" s="9"/>
      <c r="V115" s="67" t="n">
        <f aca="false">'Central SIPA income'!F110</f>
        <v>152781.958109717</v>
      </c>
      <c r="W115" s="67"/>
      <c r="X115" s="67" t="n">
        <f aca="false">'Central SIPA income'!M110</f>
        <v>383744.23051083</v>
      </c>
      <c r="Y115" s="9"/>
      <c r="Z115" s="9" t="n">
        <f aca="false">R115+V115-N115-L115-F115</f>
        <v>4052314.0486053</v>
      </c>
      <c r="AA115" s="9"/>
      <c r="AB115" s="9" t="n">
        <f aca="false">T115-P115-D115</f>
        <v>-30760836.5554014</v>
      </c>
      <c r="AC115" s="50"/>
      <c r="AD115" s="9"/>
      <c r="AE115" s="9"/>
      <c r="AF115" s="9"/>
      <c r="AG115" s="9" t="n">
        <f aca="false">BF115/100*$AG$53</f>
        <v>8714154419.49012</v>
      </c>
      <c r="AH115" s="40" t="n">
        <f aca="false">(AG115-AG114)/AG114</f>
        <v>-0.000963992978494727</v>
      </c>
      <c r="AI115" s="40"/>
      <c r="AJ115" s="40" t="n">
        <f aca="false">AB115/AG115</f>
        <v>-0.00352998524866642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14083902</v>
      </c>
      <c r="AX115" s="7"/>
      <c r="AY115" s="40" t="n">
        <f aca="false">(AW115-AW114)/AW114</f>
        <v>-2.43534530959948E-005</v>
      </c>
      <c r="AZ115" s="39" t="n">
        <f aca="false">workers_and_wage_central!B103</f>
        <v>8411.21138852281</v>
      </c>
      <c r="BA115" s="40" t="n">
        <f aca="false">(AZ115-AZ114)/AZ114</f>
        <v>-0.000939662409423114</v>
      </c>
      <c r="BB115" s="7"/>
      <c r="BC115" s="7"/>
      <c r="BD115" s="7"/>
      <c r="BE115" s="7"/>
      <c r="BF115" s="7" t="n">
        <f aca="false">BF114*(1+AY115)*(1+BA115)*(1-BE115)</f>
        <v>159.52104927058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132843738.839846</v>
      </c>
      <c r="E116" s="9"/>
      <c r="F116" s="67" t="n">
        <f aca="false">'Central pensions'!I116</f>
        <v>24145922.0353701</v>
      </c>
      <c r="G116" s="9" t="n">
        <f aca="false">'Central pensions'!K116</f>
        <v>5028551.32699896</v>
      </c>
      <c r="H116" s="9" t="n">
        <f aca="false">'Central pensions'!V116</f>
        <v>27665605.7386449</v>
      </c>
      <c r="I116" s="67" t="n">
        <f aca="false">'Central pensions'!M116</f>
        <v>155522.20598966</v>
      </c>
      <c r="J116" s="9" t="n">
        <f aca="false">'Central pensions'!W116</f>
        <v>855637.290885932</v>
      </c>
      <c r="K116" s="9"/>
      <c r="L116" s="67" t="n">
        <f aca="false">'Central pensions'!N116</f>
        <v>2445911.02085351</v>
      </c>
      <c r="M116" s="67"/>
      <c r="N116" s="67" t="n">
        <f aca="false">'Central pensions'!L116</f>
        <v>1145490.58582414</v>
      </c>
      <c r="O116" s="9"/>
      <c r="P116" s="9" t="n">
        <f aca="false">'Central pensions'!X116</f>
        <v>18993995.1434224</v>
      </c>
      <c r="Q116" s="67"/>
      <c r="R116" s="67" t="n">
        <f aca="false">'Central SIPA income'!G111</f>
        <v>27068949.7215009</v>
      </c>
      <c r="S116" s="67"/>
      <c r="T116" s="9" t="n">
        <f aca="false">'Central SIPA income'!J111</f>
        <v>103500475.372048</v>
      </c>
      <c r="U116" s="9"/>
      <c r="V116" s="67" t="n">
        <f aca="false">'Central SIPA income'!F111</f>
        <v>154809.210293931</v>
      </c>
      <c r="W116" s="67"/>
      <c r="X116" s="67" t="n">
        <f aca="false">'Central SIPA income'!M111</f>
        <v>388836.103524553</v>
      </c>
      <c r="Y116" s="9"/>
      <c r="Z116" s="9" t="n">
        <f aca="false">R116+V116-N116-L116-F116</f>
        <v>-513564.710252915</v>
      </c>
      <c r="AA116" s="9"/>
      <c r="AB116" s="9" t="n">
        <f aca="false">T116-P116-D116</f>
        <v>-48337258.6112195</v>
      </c>
      <c r="AC116" s="50"/>
      <c r="AD116" s="9"/>
      <c r="AE116" s="9"/>
      <c r="AF116" s="9"/>
      <c r="AG116" s="9" t="n">
        <f aca="false">BF116/100*$AG$53</f>
        <v>8739373903.99215</v>
      </c>
      <c r="AH116" s="40" t="n">
        <f aca="false">(AG116-AG115)/AG115</f>
        <v>0.00289408280918517</v>
      </c>
      <c r="AI116" s="40"/>
      <c r="AJ116" s="40" t="n">
        <f aca="false">AB116/AG116</f>
        <v>-0.00553097500372871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14101468</v>
      </c>
      <c r="AY116" s="40" t="n">
        <f aca="false">(AW116-AW115)/AW115</f>
        <v>0.00124723957891783</v>
      </c>
      <c r="AZ116" s="39" t="n">
        <f aca="false">workers_and_wage_central!B104</f>
        <v>8425.04607988172</v>
      </c>
      <c r="BA116" s="40" t="n">
        <f aca="false">(AZ116-AZ115)/AZ115</f>
        <v>0.00164479178085904</v>
      </c>
      <c r="BB116" s="7"/>
      <c r="BC116" s="7"/>
      <c r="BD116" s="7"/>
      <c r="BE116" s="7"/>
      <c r="BF116" s="7" t="n">
        <f aca="false">BF115*(1+AY116)*(1+BA116)*(1-BE116)</f>
        <v>159.982716396977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133800716.653251</v>
      </c>
      <c r="E117" s="9"/>
      <c r="F117" s="67" t="n">
        <f aca="false">'Central pensions'!I117</f>
        <v>24319864.0809182</v>
      </c>
      <c r="G117" s="9" t="n">
        <f aca="false">'Central pensions'!K117</f>
        <v>5115136.00053696</v>
      </c>
      <c r="H117" s="9" t="n">
        <f aca="false">'Central pensions'!V117</f>
        <v>28141969.0658422</v>
      </c>
      <c r="I117" s="67" t="n">
        <f aca="false">'Central pensions'!M117</f>
        <v>158200.082490831</v>
      </c>
      <c r="J117" s="9" t="n">
        <f aca="false">'Central pensions'!W117</f>
        <v>870370.177294072</v>
      </c>
      <c r="K117" s="9"/>
      <c r="L117" s="67" t="n">
        <f aca="false">'Central pensions'!N117</f>
        <v>2418110.33549283</v>
      </c>
      <c r="M117" s="67"/>
      <c r="N117" s="67" t="n">
        <f aca="false">'Central pensions'!L117</f>
        <v>1155155.57913577</v>
      </c>
      <c r="O117" s="9"/>
      <c r="P117" s="9" t="n">
        <f aca="false">'Central pensions'!X117</f>
        <v>18902911.1964934</v>
      </c>
      <c r="Q117" s="67"/>
      <c r="R117" s="67" t="n">
        <f aca="false">'Central SIPA income'!G112</f>
        <v>32215247.717955</v>
      </c>
      <c r="S117" s="67"/>
      <c r="T117" s="9" t="n">
        <f aca="false">'Central SIPA income'!J112</f>
        <v>123177791.799887</v>
      </c>
      <c r="U117" s="9"/>
      <c r="V117" s="67" t="n">
        <f aca="false">'Central SIPA income'!F112</f>
        <v>149863.237631132</v>
      </c>
      <c r="W117" s="67"/>
      <c r="X117" s="67" t="n">
        <f aca="false">'Central SIPA income'!M112</f>
        <v>376413.246159089</v>
      </c>
      <c r="Y117" s="9"/>
      <c r="Z117" s="9" t="n">
        <f aca="false">R117+V117-N117-L117-F117</f>
        <v>4471980.9600393</v>
      </c>
      <c r="AA117" s="9"/>
      <c r="AB117" s="9" t="n">
        <f aca="false">T117-P117-D117</f>
        <v>-29525836.0498576</v>
      </c>
      <c r="AC117" s="50"/>
      <c r="AD117" s="9"/>
      <c r="AE117" s="9"/>
      <c r="AF117" s="9"/>
      <c r="AG117" s="9" t="n">
        <f aca="false">BF117/100*$AG$53</f>
        <v>8827015011.66543</v>
      </c>
      <c r="AH117" s="40" t="n">
        <f aca="false">(AG117-AG116)/AG116</f>
        <v>0.0100283050749494</v>
      </c>
      <c r="AI117" s="40" t="n">
        <f aca="false">(AG117-AG113)/AG113</f>
        <v>0.0171174260953579</v>
      </c>
      <c r="AJ117" s="40" t="n">
        <f aca="false">AB117/AG117</f>
        <v>-0.00334494005174313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14177622</v>
      </c>
      <c r="AY117" s="40" t="n">
        <f aca="false">(AW117-AW116)/AW116</f>
        <v>0.00540043065019897</v>
      </c>
      <c r="AZ117" s="39" t="n">
        <f aca="false">workers_and_wage_central!B105</f>
        <v>8463.82670309591</v>
      </c>
      <c r="BA117" s="40" t="n">
        <f aca="false">(AZ117-AZ116)/AZ116</f>
        <v>0.00460301615522258</v>
      </c>
      <c r="BB117" s="7"/>
      <c r="BC117" s="7"/>
      <c r="BD117" s="7"/>
      <c r="BE117" s="7"/>
      <c r="BF117" s="7" t="n">
        <f aca="false">BF116*(1+AY117)*(1+BA117)*(1-BE117)</f>
        <v>161.587071883725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0.0263992692227337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0.0234009491329384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4463803318.74889</v>
      </c>
      <c r="AH149" s="32" t="n">
        <f aca="false">AVERAGE(AJ138:AJ158)</f>
        <v>0.00224623697148789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4673520914.97293</v>
      </c>
      <c r="AJ150" s="32" t="n">
        <f aca="false">(AG150-AG146)/AG146</f>
        <v>-0.0722964768966561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4776269551.06131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4884878445.7959</v>
      </c>
      <c r="AJ154" s="32" t="n">
        <f aca="false">(AG154-AG150)/AG150</f>
        <v>0.0452244752229152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5015083028.61438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5192854702.45973</v>
      </c>
      <c r="AJ158" s="32" t="n">
        <f aca="false">(AG158-AG154)/AG154</f>
        <v>0.0630468618781875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5165535519.47281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5303591052.89101</v>
      </c>
      <c r="AJ162" s="32" t="n">
        <f aca="false">(AG162-AG158)/AG158</f>
        <v>0.0213247542587365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5179710425.05525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5194963376.03608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5320501585.05699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5462698784.47774</v>
      </c>
      <c r="AJ166" s="32" t="n">
        <f aca="false">(AG166-AG162)/AG162</f>
        <v>0.0300000000000003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5350000000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5400000000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5450000000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5486821024.89171</v>
      </c>
      <c r="AJ170" s="32" t="n">
        <f aca="false">(AG170-AG166)/AG166</f>
        <v>0.00441581009051999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6238317426.40384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6333145224.7416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6378800918.47487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6422713781.40319</v>
      </c>
      <c r="AJ174" s="32" t="n">
        <f aca="false">(AG174-AG170)/AG170</f>
        <v>0.170571037813276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6429997154.21451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6483056937.90953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6538089655.76231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6568633078.4345</v>
      </c>
      <c r="AJ178" s="32" t="n">
        <f aca="false">(AG178-AG174)/AG174</f>
        <v>0.0227192588674602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6636831301.52238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6654766865.85239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6698091644.16264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6758265603.96566</v>
      </c>
      <c r="AJ182" s="32" t="n">
        <f aca="false">(AG182-AG178)/AG178</f>
        <v>0.028869404527061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6857483217.02241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6914848509.09331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6975131120.27482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7001867220.53715</v>
      </c>
      <c r="AJ186" s="32" t="n">
        <f aca="false">(AG186-AG182)/AG182</f>
        <v>0.0360449900679482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6990934304.11285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7033357934.5603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7088530377.95345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7133233335.50913</v>
      </c>
      <c r="AJ190" s="32" t="n">
        <f aca="false">(AG190-AG186)/AG186</f>
        <v>0.0187615832797667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7166249187.26069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7237651019.04486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7267789511.3639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7349694324.83289</v>
      </c>
      <c r="AJ194" s="32" t="n">
        <f aca="false">(AG194-AG190)/AG190</f>
        <v>0.0303454238972138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7374560818.71987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7424144197.61683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7416930150.79393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7464855047.48943</v>
      </c>
      <c r="AJ198" s="32" t="n">
        <f aca="false">(AG198-AG194)/AG194</f>
        <v>0.0156687771717844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7549571973.64846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7579899756.64775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7574170961.0582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7663156616.57041</v>
      </c>
      <c r="AJ202" s="32" t="n">
        <f aca="false">(AG202-AG198)/AG198</f>
        <v>0.026564691185487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7676062545.36404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7700720316.24682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7761731644.22002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7817190761.70811</v>
      </c>
      <c r="AJ206" s="32" t="n">
        <f aca="false">(AG206-AG202)/AG202</f>
        <v>0.0201006129516694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7854192653.59839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7909302966.54115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7932907288.98079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7997633485.85268</v>
      </c>
      <c r="AJ210" s="32" t="n">
        <f aca="false">(AG210-AG206)/AG206</f>
        <v>0.023082809367842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8033999398.37212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8089301159.57295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8149441951.95132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8191173864.88563</v>
      </c>
      <c r="AJ214" s="32" t="n">
        <f aca="false">(AG214-AG210)/AG210</f>
        <v>0.0241997059974453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8244418339.12607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8251329069.41387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8278280636.59778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8333148136.65654</v>
      </c>
      <c r="AJ218" s="32" t="n">
        <f aca="false">(AG218-AG214)/AG214</f>
        <v>0.0173325916544799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8368257227.89786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8421056912.47095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8472157300.93955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8528637900.02755</v>
      </c>
      <c r="AJ222" s="32" t="n">
        <f aca="false">(AG222-AG218)/AG218</f>
        <v>0.0234592929544926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8544817144.73945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8578545379.51161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8645494664.16046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8678462078.41677</v>
      </c>
      <c r="AJ226" s="32" t="n">
        <f aca="false">(AG226-AG222)/AG222</f>
        <v>0.0175671871810538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8722562908.88876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8714154419.49012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8739373903.99215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8827015011.66543</v>
      </c>
      <c r="AJ230" s="32" t="n">
        <f aca="false">(AG230-AG226)/AG226</f>
        <v>0.0171174260953579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5" activeCellId="0" sqref="C15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298771.16255</v>
      </c>
      <c r="C15" s="0" t="n">
        <v>245450.621683333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65" zoomScaleNormal="65" zoomScalePageLayoutView="100" workbookViewId="0">
      <selection pane="topLeft" activeCell="I32" activeCellId="0" sqref="I32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W35" colorId="64" zoomScale="65" zoomScaleNormal="65" zoomScalePageLayoutView="100" workbookViewId="0">
      <selection pane="topLeft" activeCell="BF62" activeCellId="0" sqref="BF62"/>
    </sheetView>
  </sheetViews>
  <sheetFormatPr defaultColWidth="9.17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-0.0328674520568731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0.0139858096813864</v>
      </c>
      <c r="BM4" s="51" t="n">
        <f aca="false">SUM(D14:D17)/AVERAGE(AG14:AG17)</f>
        <v>0.0796893569690467</v>
      </c>
      <c r="BN4" s="51" t="n">
        <f aca="false">(SUM(H14:H17)+SUM(J14:J17))/AVERAGE(AG14:AG17)</f>
        <v>0</v>
      </c>
      <c r="BO4" s="52" t="n">
        <f aca="false">AL4-BN4</f>
        <v>-0.0328674520568731</v>
      </c>
      <c r="BP4" s="32" t="n">
        <f aca="false">BN4+BM4</f>
        <v>0.0796893569690467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0.0153260729788297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0.0788812218170071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-0.0365104009407957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0.0632114979056286</v>
      </c>
      <c r="BL6" s="51" t="n">
        <f aca="false">SUM(P22:P25)/AVERAGE(AG22:AG25)</f>
        <v>0.0188667520745888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-0.0370532229927496</v>
      </c>
      <c r="BP6" s="32" t="n">
        <f aca="false">BN6+BM6</f>
        <v>0.0813979688237894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-0.0368194514270905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0.0175879285849099</v>
      </c>
      <c r="BM7" s="51" t="n">
        <f aca="false">SUM(D26:D29)/AVERAGE(AG26:AG29)</f>
        <v>0.0778840772304987</v>
      </c>
      <c r="BN7" s="51" t="n">
        <f aca="false">(SUM(H26:H29)+SUM(J26:J29))/AVERAGE(AG26:AG29)</f>
        <v>0.000951174085141824</v>
      </c>
      <c r="BO7" s="52" t="n">
        <f aca="false">AL7-BN7</f>
        <v>-0.0377706255122324</v>
      </c>
      <c r="BP7" s="32" t="n">
        <f aca="false">BN7+BM7</f>
        <v>0.0788352513156405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-0.03783671599434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0.0515943449406066</v>
      </c>
      <c r="BL8" s="51" t="n">
        <f aca="false">SUM(P30:P33)/AVERAGE(AG30:AG33)</f>
        <v>0.0166593318097622</v>
      </c>
      <c r="BM8" s="51" t="n">
        <f aca="false">SUM(D30:D33)/AVERAGE(AG30:AG33)</f>
        <v>0.0727717291251844</v>
      </c>
      <c r="BN8" s="51" t="n">
        <f aca="false">(SUM(H30:H33)+SUM(J30:J33))/AVERAGE(AG30:AG33)</f>
        <v>0.000865165033393562</v>
      </c>
      <c r="BO8" s="52" t="n">
        <f aca="false">AL8-BN8</f>
        <v>-0.0387018810277336</v>
      </c>
      <c r="BP8" s="32" t="n">
        <f aca="false">BN8+BM8</f>
        <v>0.0736368941585779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-0.051534342512862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-1028025.33636323</v>
      </c>
      <c r="AQ9" s="4" t="n">
        <f aca="false">AQ8*(1+AO9)</f>
        <v>366565172.263822</v>
      </c>
      <c r="AR9" s="4" t="n">
        <f aca="false">((((((AQ8*((1+AO9)^(6/12)))*((1+AO9)^(1/12))+AP9)*((1+AO9)^(1/12))-AM9/12)*((1+AO9)^(1/12))-AM9/12)*((1+AO9)^(1/12))-AM9/12)*((1+AO9)^(1/12))-AM9/12)*((1+AO9)^(1/12))-AM9/12</f>
        <v>357540696.716367</v>
      </c>
      <c r="AS9" s="53" t="n">
        <f aca="false">AQ9/AG37</f>
        <v>0.0809728654791787</v>
      </c>
      <c r="AT9" s="53" t="n">
        <f aca="false">AR9/AG37</f>
        <v>0.0789793928314328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0.0557321412831502</v>
      </c>
      <c r="BL9" s="51" t="n">
        <f aca="false">SUM(P34:P37)/AVERAGE(AG34:AG37)</f>
        <v>0.0183957594276555</v>
      </c>
      <c r="BM9" s="51" t="n">
        <f aca="false">SUM(D34:D37)/AVERAGE(AG34:AG37)</f>
        <v>0.0888707243683567</v>
      </c>
      <c r="BN9" s="51" t="n">
        <f aca="false">(SUM(H34:H37)+SUM(J34:J37))/AVERAGE(AG34:AG37)</f>
        <v>0.00138459996564096</v>
      </c>
      <c r="BO9" s="52" t="n">
        <f aca="false">AL9-BN9</f>
        <v>-0.052918942478503</v>
      </c>
      <c r="BP9" s="32" t="n">
        <f aca="false">BN9+BM9</f>
        <v>0.0902553243339977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-0.0513148171134898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356126456.294043</v>
      </c>
      <c r="AS10" s="53" t="n">
        <f aca="false">AQ10/AG41</f>
        <v>0.0813816321472207</v>
      </c>
      <c r="AT10" s="53" t="n">
        <f aca="false">AR10/AG41</f>
        <v>0.0752991605961595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0.0522476867070338</v>
      </c>
      <c r="BL10" s="51" t="n">
        <f aca="false">SUM(P38:P41)/AVERAGE(AG38:AG41)</f>
        <v>0.0176345603855328</v>
      </c>
      <c r="BM10" s="51" t="n">
        <f aca="false">SUM(D38:D41)/AVERAGE(AG38:AG41)</f>
        <v>0.0859279434349908</v>
      </c>
      <c r="BN10" s="51" t="n">
        <f aca="false">(SUM(H38:H41)+SUM(J38:J41))/AVERAGE(AG38:AG41)</f>
        <v>0.00172647683308504</v>
      </c>
      <c r="BO10" s="52" t="n">
        <f aca="false">AL10-BN10</f>
        <v>-0.0530412939465748</v>
      </c>
      <c r="BP10" s="32" t="n">
        <f aca="false">BN10+BM10</f>
        <v>0.0876544202680758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-0.0530698340269065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352211305.935323</v>
      </c>
      <c r="AS11" s="53" t="n">
        <f aca="false">AQ11/AG45</f>
        <v>0.0816894156482306</v>
      </c>
      <c r="AT11" s="53" t="n">
        <f aca="false">AR11/AG45</f>
        <v>0.0718778774410894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0.0499767090565483</v>
      </c>
      <c r="BL11" s="51" t="n">
        <f aca="false">SUM(P42:P45)/AVERAGE(AG42:AG45)</f>
        <v>0.0174854570681308</v>
      </c>
      <c r="BM11" s="51" t="n">
        <f aca="false">SUM(D42:D45)/AVERAGE(AG42:AG45)</f>
        <v>0.0855610860153239</v>
      </c>
      <c r="BN11" s="51" t="n">
        <f aca="false">(SUM(H42:H45)+SUM(J42:J45))/AVERAGE(AG42:AG45)</f>
        <v>0.00204599214282173</v>
      </c>
      <c r="BO11" s="52" t="n">
        <f aca="false">AL11-BN11</f>
        <v>-0.0551158261697282</v>
      </c>
      <c r="BP11" s="32" t="n">
        <f aca="false">BN11+BM11</f>
        <v>0.0876070781581457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-0.0514436349731767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345720363.109532</v>
      </c>
      <c r="AS12" s="53" t="n">
        <f aca="false">AQ12/AG49</f>
        <v>0.0820015236699234</v>
      </c>
      <c r="AT12" s="53" t="n">
        <f aca="false">AR12/AG49</f>
        <v>0.0687599923437184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0.0499463917075733</v>
      </c>
      <c r="BL12" s="51" t="n">
        <f aca="false">SUM(P46:P49)/AVERAGE(AG46:AG49)</f>
        <v>0.0169308890688509</v>
      </c>
      <c r="BM12" s="51" t="n">
        <f aca="false">SUM(D46:D49)/AVERAGE(AG46:AG49)</f>
        <v>0.084459137611899</v>
      </c>
      <c r="BN12" s="51" t="n">
        <f aca="false">(SUM(H46:H49)+SUM(J46:J49))/AVERAGE(AG46:AG49)</f>
        <v>0.0023223459883666</v>
      </c>
      <c r="BO12" s="52" t="n">
        <f aca="false">AL12-BN12</f>
        <v>-0.0537659809615432</v>
      </c>
      <c r="BP12" s="32" t="n">
        <f aca="false">BN12+BM12</f>
        <v>0.0867814836002656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-0.050461411540484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</v>
      </c>
      <c r="AP13" s="59"/>
      <c r="AQ13" s="13" t="n">
        <f aca="false">AQ12*(1+AO13)</f>
        <v>424666778.450121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340032636.267251</v>
      </c>
      <c r="AS13" s="60" t="n">
        <f aca="false">AQ13/AG53</f>
        <v>0.081452612034716</v>
      </c>
      <c r="AT13" s="60" t="n">
        <f aca="false">AR13/AG53</f>
        <v>0.0652194798521806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0.0501426275467662</v>
      </c>
      <c r="BL13" s="32" t="n">
        <f aca="false">SUM(P50:P53)/AVERAGE(AG50:AG53)</f>
        <v>0.0164791566513669</v>
      </c>
      <c r="BM13" s="32" t="n">
        <f aca="false">SUM(D50:D53)/AVERAGE(AG50:AG53)</f>
        <v>0.0841248824358832</v>
      </c>
      <c r="BN13" s="32" t="n">
        <f aca="false">(SUM(H50:H53)+SUM(J50:J53))/AVERAGE(AG50:AG53)</f>
        <v>0.00262831388775062</v>
      </c>
      <c r="BO13" s="59" t="n">
        <f aca="false">AL13-BN13</f>
        <v>-0.0530897254282346</v>
      </c>
      <c r="BP13" s="32" t="n">
        <f aca="false">BN13+BM13</f>
        <v>0.0867531963236339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2735454.99361359</v>
      </c>
      <c r="M14" s="8"/>
      <c r="N14" s="80" t="n">
        <f aca="false">'Low pensions'!L14</f>
        <v>691939.443819597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17909219.7770895</v>
      </c>
      <c r="S14" s="8"/>
      <c r="T14" s="80" t="n">
        <f aca="false">'Low SIPA income'!J9</f>
        <v>68477454.0402253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-0.0083164756847844</v>
      </c>
      <c r="AK14" s="62" t="n">
        <f aca="false">AK13+1</f>
        <v>2025</v>
      </c>
      <c r="AL14" s="63" t="n">
        <f aca="false">SUM(AB54:AB57)/AVERAGE(AG54:AG57)</f>
        <v>-0.0500411612096008</v>
      </c>
      <c r="AM14" s="6" t="n">
        <f aca="false">'Central scenario'!AM13</f>
        <v>14900507.1403892</v>
      </c>
      <c r="AN14" s="63" t="n">
        <f aca="false">AM14/AVERAGE(AG54:AG57)</f>
        <v>0.00280015570999391</v>
      </c>
      <c r="AO14" s="63" t="n">
        <f aca="false">'GDP evolution by scenario'!G53</f>
        <v>0.0249999999999999</v>
      </c>
      <c r="AP14" s="63"/>
      <c r="AQ14" s="6" t="n">
        <f aca="false">AQ13*(1+AO14)</f>
        <v>435283447.911374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333462971.250944</v>
      </c>
      <c r="AS14" s="64" t="n">
        <f aca="false">AQ14/AG57</f>
        <v>0.080788704505094</v>
      </c>
      <c r="AT14" s="64" t="n">
        <f aca="false">AR14/AG57</f>
        <v>0.0618908014468502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0.0496336447936992</v>
      </c>
      <c r="BL14" s="61" t="n">
        <f aca="false">SUM(P54:P57)/AVERAGE(AG54:AG57)</f>
        <v>0.0162262278815793</v>
      </c>
      <c r="BM14" s="61" t="n">
        <f aca="false">SUM(D54:D57)/AVERAGE(AG54:AG57)</f>
        <v>0.0834485781217207</v>
      </c>
      <c r="BN14" s="61" t="n">
        <f aca="false">(SUM(H54:H57)+SUM(J54:J57))/AVERAGE(AG54:AG57)</f>
        <v>0.00363581699252846</v>
      </c>
      <c r="BO14" s="63" t="n">
        <f aca="false">AL14-BN14</f>
        <v>-0.0536769782021293</v>
      </c>
      <c r="BP14" s="32" t="n">
        <f aca="false">BN14+BM14</f>
        <v>0.0870843951142491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799976.431236599</v>
      </c>
      <c r="O15" s="9"/>
      <c r="P15" s="81" t="n">
        <f aca="false">'Low pensions'!X15</f>
        <v>17260864.0964792</v>
      </c>
      <c r="Q15" s="67"/>
      <c r="R15" s="81" t="n">
        <f aca="false">'Low SIPA income'!G10</f>
        <v>22054908.218739</v>
      </c>
      <c r="S15" s="67"/>
      <c r="T15" s="81" t="n">
        <f aca="false">'Low SIPA income'!J10</f>
        <v>84328853.1107371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379479.806947783</v>
      </c>
      <c r="Y15" s="9"/>
      <c r="Z15" s="9" t="n">
        <f aca="false">R15+V15-N15-L15-F15</f>
        <v>-695000.682982124</v>
      </c>
      <c r="AA15" s="9"/>
      <c r="AB15" s="9" t="n">
        <f aca="false">T15-P15-D15</f>
        <v>-40890705.7450204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-0.00770046800126031</v>
      </c>
      <c r="AK15" s="68" t="n">
        <f aca="false">AK14+1</f>
        <v>2026</v>
      </c>
      <c r="AL15" s="69" t="n">
        <f aca="false">SUM(AB58:AB61)/AVERAGE(AG58:AG61)</f>
        <v>-0.0498111822868775</v>
      </c>
      <c r="AM15" s="9" t="n">
        <f aca="false">'Central scenario'!AM14</f>
        <v>13946867.9480024</v>
      </c>
      <c r="AN15" s="69" t="n">
        <f aca="false">AM15/AVERAGE(AG58:AG61)</f>
        <v>0.00253657492167656</v>
      </c>
      <c r="AO15" s="69" t="n">
        <f aca="false">'GDP evolution by scenario'!G57</f>
        <v>0.169972183654805</v>
      </c>
      <c r="AP15" s="69"/>
      <c r="AQ15" s="9" t="n">
        <f aca="false">AQ14*(1+AO15)</f>
        <v>509269526.061663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375139800.087734</v>
      </c>
      <c r="AS15" s="70" t="n">
        <f aca="false">AQ15/AG61</f>
        <v>0.0914745119104603</v>
      </c>
      <c r="AT15" s="70" t="n">
        <f aca="false">AR15/AG61</f>
        <v>0.0673822570468475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0.0567615243741836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0.0495018918083666</v>
      </c>
      <c r="BL15" s="40" t="n">
        <f aca="false">SUM(P58:P61)/AVERAGE(AG58:AG61)</f>
        <v>0.016135159618249</v>
      </c>
      <c r="BM15" s="40" t="n">
        <f aca="false">SUM(D58:D61)/AVERAGE(AG58:AG61)</f>
        <v>0.0831779144769952</v>
      </c>
      <c r="BN15" s="40" t="n">
        <f aca="false">(SUM(H58:H61)+SUM(J58:J61))/AVERAGE(AG58:AG61)</f>
        <v>0.00478801283741769</v>
      </c>
      <c r="BO15" s="69" t="n">
        <f aca="false">AL15-BN15</f>
        <v>-0.0545991951242952</v>
      </c>
      <c r="BP15" s="32" t="n">
        <f aca="false">BN15+BM15</f>
        <v>0.0879659273144129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104676876.044301</v>
      </c>
      <c r="E16" s="9"/>
      <c r="F16" s="67" t="n">
        <f aca="false">'Low pensions'!I16</f>
        <v>19026261.3047871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</v>
      </c>
      <c r="M16" s="67"/>
      <c r="N16" s="81" t="n">
        <f aca="false">'Low pensions'!L16</f>
        <v>777485.531692199</v>
      </c>
      <c r="O16" s="9"/>
      <c r="P16" s="81" t="n">
        <f aca="false">'Low pensions'!X16</f>
        <v>19424910.5368702</v>
      </c>
      <c r="Q16" s="67"/>
      <c r="R16" s="81" t="n">
        <f aca="false">'Low SIPA income'!G11</f>
        <v>20136935.0845649</v>
      </c>
      <c r="S16" s="67"/>
      <c r="T16" s="81" t="n">
        <f aca="false">'Low SIPA income'!J11</f>
        <v>76995316.5982303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375106.62908497</v>
      </c>
      <c r="Y16" s="9"/>
      <c r="Z16" s="9" t="n">
        <f aca="false">R16+V16-N16-L16-F16</f>
        <v>-2436605.4864464</v>
      </c>
      <c r="AA16" s="9"/>
      <c r="AB16" s="9" t="n">
        <f aca="false">T16-P16-D16</f>
        <v>-47106469.982941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-0.00887718703767849</v>
      </c>
      <c r="AK16" s="68" t="n">
        <f aca="false">AK15+1</f>
        <v>2027</v>
      </c>
      <c r="AL16" s="69" t="n">
        <f aca="false">SUM(AB62:AB65)/AVERAGE(AG62:AG65)</f>
        <v>-0.0472104393978901</v>
      </c>
      <c r="AM16" s="9" t="n">
        <f aca="false">'Central scenario'!AM15</f>
        <v>13032040.9288315</v>
      </c>
      <c r="AN16" s="69" t="n">
        <f aca="false">AM16/AVERAGE(AG62:AG65)</f>
        <v>0.00229132151308967</v>
      </c>
      <c r="AO16" s="69" t="n">
        <f aca="false">'GDP evolution by scenario'!G61</f>
        <v>0.025491666442971</v>
      </c>
      <c r="AP16" s="69"/>
      <c r="AQ16" s="9" t="n">
        <f aca="false">AQ15*(1+AO16)</f>
        <v>522251654.949596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371519127.630981</v>
      </c>
      <c r="AS16" s="70" t="n">
        <f aca="false">AQ16/AG65</f>
        <v>0.0907938131908634</v>
      </c>
      <c r="AT16" s="70" t="n">
        <f aca="false">AR16/AG65</f>
        <v>0.0645888585536706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0.0461901851799082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0.04987503138311</v>
      </c>
      <c r="BL16" s="40" t="n">
        <f aca="false">SUM(P62:P65)/AVERAGE(AG62:AG65)</f>
        <v>0.0154380491807421</v>
      </c>
      <c r="BM16" s="40" t="n">
        <f aca="false">SUM(D62:D65)/AVERAGE(AG62:AG65)</f>
        <v>0.0816474216002579</v>
      </c>
      <c r="BN16" s="40" t="n">
        <f aca="false">(SUM(H62:H65)+SUM(J62:J65))/AVERAGE(AG62:AG65)</f>
        <v>0.00580187072621373</v>
      </c>
      <c r="BO16" s="69" t="n">
        <f aca="false">AL16-BN16</f>
        <v>-0.0530123101241038</v>
      </c>
      <c r="BP16" s="32" t="n">
        <f aca="false">BN16+BM16</f>
        <v>0.0874492923264716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113223147.986281</v>
      </c>
      <c r="E17" s="9"/>
      <c r="F17" s="67" t="n">
        <f aca="false">'Low pensions'!I17</f>
        <v>20579647.3943859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842157.0006628</v>
      </c>
      <c r="O17" s="9"/>
      <c r="P17" s="81" t="n">
        <f aca="false">'Low pensions'!X17</f>
        <v>18939710.1228511</v>
      </c>
      <c r="Q17" s="67"/>
      <c r="R17" s="81" t="n">
        <f aca="false">'Low SIPA income'!G12</f>
        <v>23620050.0418994</v>
      </c>
      <c r="S17" s="67"/>
      <c r="T17" s="81" t="n">
        <f aca="false">'Low SIPA income'!J12</f>
        <v>90313308.5250934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-412252.970530536</v>
      </c>
      <c r="AA17" s="9"/>
      <c r="AB17" s="9" t="n">
        <f aca="false">T17-P17-D17</f>
        <v>-41849549.5840384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-0.00797317912334383</v>
      </c>
      <c r="AK17" s="68" t="n">
        <f aca="false">AK16+1</f>
        <v>2028</v>
      </c>
      <c r="AL17" s="69" t="n">
        <f aca="false">SUM(AB66:AB69)/AVERAGE(AG66:AG69)</f>
        <v>-0.0455716623879484</v>
      </c>
      <c r="AM17" s="9" t="n">
        <f aca="false">'Central scenario'!AM16</f>
        <v>12139889.4651339</v>
      </c>
      <c r="AN17" s="69" t="n">
        <f aca="false">AM17/AVERAGE(AG66:AG69)</f>
        <v>0.0020775011369032</v>
      </c>
      <c r="AO17" s="69" t="n">
        <f aca="false">'GDP evolution by scenario'!G65</f>
        <v>0.0279855816613159</v>
      </c>
      <c r="AP17" s="69"/>
      <c r="AQ17" s="9" t="n">
        <f aca="false">AQ16*(1+AO17)</f>
        <v>536867171.286946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369621478.03011</v>
      </c>
      <c r="AS17" s="70" t="n">
        <f aca="false">AQ17/AG69</f>
        <v>0.091375599657728</v>
      </c>
      <c r="AT17" s="70" t="n">
        <f aca="false">AR17/AG69</f>
        <v>0.0629101312349107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0.00309652807851371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0.0500156487141581</v>
      </c>
      <c r="BL17" s="40" t="n">
        <f aca="false">SUM(P66:P69)/AVERAGE(AG66:AG69)</f>
        <v>0.0149634163340004</v>
      </c>
      <c r="BM17" s="40" t="n">
        <f aca="false">SUM(D66:D69)/AVERAGE(AG66:AG69)</f>
        <v>0.0806238947681061</v>
      </c>
      <c r="BN17" s="40" t="n">
        <f aca="false">(SUM(H66:H69)+SUM(J66:J69))/AVERAGE(AG66:AG69)</f>
        <v>0.00688630242298557</v>
      </c>
      <c r="BO17" s="69" t="n">
        <f aca="false">AL17-BN17</f>
        <v>-0.0524579648109339</v>
      </c>
      <c r="BP17" s="32" t="n">
        <f aca="false">BN17+BM17</f>
        <v>0.0875101971910916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99367076.7664316</v>
      </c>
      <c r="E18" s="6"/>
      <c r="F18" s="8" t="n">
        <f aca="false">'Low pensions'!I18</f>
        <v>18061142.4327455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737510.400040299</v>
      </c>
      <c r="O18" s="6"/>
      <c r="P18" s="80" t="n">
        <f aca="false">'Low pensions'!X18</f>
        <v>18564252.3430879</v>
      </c>
      <c r="Q18" s="8"/>
      <c r="R18" s="80" t="n">
        <f aca="false">'Low SIPA income'!G13</f>
        <v>19233054.6593063</v>
      </c>
      <c r="S18" s="8"/>
      <c r="T18" s="80" t="n">
        <f aca="false">'Low SIPA income'!J13</f>
        <v>73539251.4514011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-0.00852853389248972</v>
      </c>
      <c r="AK18" s="62" t="n">
        <f aca="false">AK17+1</f>
        <v>2029</v>
      </c>
      <c r="AL18" s="63" t="n">
        <f aca="false">SUM(AB70:AB73)/AVERAGE(AG70:AG73)</f>
        <v>-0.0448820884057186</v>
      </c>
      <c r="AM18" s="6" t="n">
        <f aca="false">'Central scenario'!AM17</f>
        <v>11273018.6820578</v>
      </c>
      <c r="AN18" s="63" t="n">
        <f aca="false">AM18/AVERAGE(AG70:AG73)</f>
        <v>0.00190184657851575</v>
      </c>
      <c r="AO18" s="63" t="n">
        <f aca="false">'GDP evolution by scenario'!G69</f>
        <v>0.0374374278657663</v>
      </c>
      <c r="AP18" s="63"/>
      <c r="AQ18" s="6" t="n">
        <f aca="false">AQ17*(1+AO18)</f>
        <v>556966097.285499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371993988.657315</v>
      </c>
      <c r="AS18" s="64" t="n">
        <f aca="false">AQ18/AG73</f>
        <v>0.0931523327962164</v>
      </c>
      <c r="AT18" s="64" t="n">
        <f aca="false">AR18/AG73</f>
        <v>0.0622158296501046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0.050243687849342</v>
      </c>
      <c r="BL18" s="61" t="n">
        <f aca="false">SUM(P70:P73)/AVERAGE(AG70:AG73)</f>
        <v>0.0146168068128144</v>
      </c>
      <c r="BM18" s="61" t="n">
        <f aca="false">SUM(D70:D73)/AVERAGE(AG70:AG73)</f>
        <v>0.0805089694422462</v>
      </c>
      <c r="BN18" s="61" t="n">
        <f aca="false">(SUM(H70:H73)+SUM(J70:J73))/AVERAGE(AG70:AG73)</f>
        <v>0.00776334886194255</v>
      </c>
      <c r="BO18" s="63" t="n">
        <f aca="false">AL18-BN18</f>
        <v>-0.0526454372676611</v>
      </c>
      <c r="BP18" s="32" t="n">
        <f aca="false">BN18+BM18</f>
        <v>0.0882723183041888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102439962.15979</v>
      </c>
      <c r="E19" s="9"/>
      <c r="F19" s="67" t="n">
        <f aca="false">'Low pensions'!I19</f>
        <v>18619675.7274242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762298.459394898</v>
      </c>
      <c r="O19" s="9"/>
      <c r="P19" s="81" t="n">
        <f aca="false">'Low pensions'!X19</f>
        <v>18869399.8021861</v>
      </c>
      <c r="Q19" s="67"/>
      <c r="R19" s="81" t="n">
        <f aca="false">'Low SIPA income'!G14</f>
        <v>21943117.5095874</v>
      </c>
      <c r="S19" s="67"/>
      <c r="T19" s="81" t="n">
        <f aca="false">'Low SIPA income'!J14</f>
        <v>83901411.6452054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-0.00731452374960324</v>
      </c>
      <c r="AK19" s="68" t="n">
        <f aca="false">AK18+1</f>
        <v>2030</v>
      </c>
      <c r="AL19" s="69" t="n">
        <f aca="false">SUM(AB74:AB77)/AVERAGE(AG74:AG77)</f>
        <v>-0.0440269132208024</v>
      </c>
      <c r="AM19" s="9" t="n">
        <f aca="false">'Central scenario'!AM18</f>
        <v>10452476.7322336</v>
      </c>
      <c r="AN19" s="69" t="n">
        <f aca="false">AM19/AVERAGE(AG74:AG77)</f>
        <v>0.00173352296710332</v>
      </c>
      <c r="AO19" s="69" t="n">
        <f aca="false">'GDP evolution by scenario'!G73</f>
        <v>0.0179004640476002</v>
      </c>
      <c r="AP19" s="69"/>
      <c r="AQ19" s="9" t="n">
        <f aca="false">AQ18*(1+AO19)</f>
        <v>566936048.88569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368114895.573798</v>
      </c>
      <c r="AS19" s="70" t="n">
        <f aca="false">AQ19/AG77</f>
        <v>0.0933602936167155</v>
      </c>
      <c r="AT19" s="70" t="n">
        <f aca="false">AR19/AG77</f>
        <v>0.0606193852075647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-0.0274955654189871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0.0503339705359027</v>
      </c>
      <c r="BL19" s="40" t="n">
        <f aca="false">SUM(P74:P77)/AVERAGE(AG74:AG77)</f>
        <v>0.0143093709017159</v>
      </c>
      <c r="BM19" s="40" t="n">
        <f aca="false">SUM(D74:D77)/AVERAGE(AG74:AG77)</f>
        <v>0.0800515128549893</v>
      </c>
      <c r="BN19" s="40" t="n">
        <f aca="false">(SUM(H74:H77)+SUM(J74:J77))/AVERAGE(AG74:AG77)</f>
        <v>0.00843083302892356</v>
      </c>
      <c r="BO19" s="69" t="n">
        <f aca="false">AL19-BN19</f>
        <v>-0.052457746249726</v>
      </c>
      <c r="BP19" s="32" t="n">
        <f aca="false">BN19+BM19</f>
        <v>0.0884823458839128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97784354.1565613</v>
      </c>
      <c r="E20" s="9"/>
      <c r="F20" s="67" t="n">
        <f aca="false">'Low pensions'!I20</f>
        <v>17773463.8633579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730249.346840899</v>
      </c>
      <c r="O20" s="9"/>
      <c r="P20" s="81" t="n">
        <f aca="false">'Low pensions'!X20</f>
        <v>16874999.9051819</v>
      </c>
      <c r="Q20" s="67"/>
      <c r="R20" s="81" t="n">
        <f aca="false">'Low SIPA income'!G15</f>
        <v>19131719.0897982</v>
      </c>
      <c r="S20" s="67"/>
      <c r="T20" s="81" t="n">
        <f aca="false">'Low SIPA income'!J15</f>
        <v>73151786.118461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362161.284990085</v>
      </c>
      <c r="Y20" s="9"/>
      <c r="Z20" s="9" t="n">
        <f aca="false">R20+V20-N20-L20-F20</f>
        <v>-1705618.08952205</v>
      </c>
      <c r="AA20" s="9"/>
      <c r="AB20" s="9" t="n">
        <f aca="false">T20-P20-D20</f>
        <v>-41507567.9432822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-0.00808704175609566</v>
      </c>
      <c r="AK20" s="68" t="n">
        <f aca="false">AK19+1</f>
        <v>2031</v>
      </c>
      <c r="AL20" s="69" t="n">
        <f aca="false">SUM(AB78:AB81)/AVERAGE(AG78:AG81)</f>
        <v>-0.0434480695114475</v>
      </c>
      <c r="AM20" s="9" t="n">
        <f aca="false">'Central scenario'!AM19</f>
        <v>9649081.86791266</v>
      </c>
      <c r="AN20" s="69" t="n">
        <f aca="false">AM20/AVERAGE(AG78:AG81)</f>
        <v>0.00157839201260667</v>
      </c>
      <c r="AO20" s="69" t="n">
        <f aca="false">'GDP evolution by scenario'!G77</f>
        <v>0.0274490743656546</v>
      </c>
      <c r="AP20" s="69"/>
      <c r="AQ20" s="9" t="n">
        <f aca="false">AQ19*(1+AO20)</f>
        <v>582497918.652124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368449426.951378</v>
      </c>
      <c r="AS20" s="70" t="n">
        <f aca="false">AQ20/AG81</f>
        <v>0.0946812457125629</v>
      </c>
      <c r="AT20" s="70" t="n">
        <f aca="false">AR20/AG81</f>
        <v>0.0598890564391362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0.0504367500742341</v>
      </c>
      <c r="BL20" s="40" t="n">
        <f aca="false">SUM(P78:P81)/AVERAGE(AG78:AG81)</f>
        <v>0.0140005046878698</v>
      </c>
      <c r="BM20" s="40" t="n">
        <f aca="false">SUM(D78:D81)/AVERAGE(AG78:AG81)</f>
        <v>0.0798843148978118</v>
      </c>
      <c r="BN20" s="40" t="n">
        <f aca="false">(SUM(H78:H81)+SUM(J78:J81))/AVERAGE(AG78:AG81)</f>
        <v>0.00907163051639729</v>
      </c>
      <c r="BO20" s="69" t="n">
        <f aca="false">AL20-BN20</f>
        <v>-0.0525197000278448</v>
      </c>
      <c r="BP20" s="32" t="n">
        <f aca="false">BN20+BM20</f>
        <v>0.0889559454142091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106824539.398652</v>
      </c>
      <c r="E21" s="9"/>
      <c r="F21" s="67" t="n">
        <f aca="false">'Low pensions'!I21</f>
        <v>19416624.5418147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1123.4487838923</v>
      </c>
      <c r="J21" s="81" t="n">
        <f aca="false">'Low pensions'!W21</f>
        <v>6180.88373799569</v>
      </c>
      <c r="K21" s="9"/>
      <c r="L21" s="81" t="n">
        <f aca="false">'Low pensions'!N21</f>
        <v>3910348.4398605</v>
      </c>
      <c r="M21" s="67"/>
      <c r="N21" s="81" t="n">
        <f aca="false">'Low pensions'!L21</f>
        <v>800543.016671509</v>
      </c>
      <c r="O21" s="9"/>
      <c r="P21" s="81" t="n">
        <f aca="false">'Low pensions'!X21</f>
        <v>24695168.1228014</v>
      </c>
      <c r="Q21" s="67"/>
      <c r="R21" s="81" t="n">
        <f aca="false">'Low SIPA income'!G16</f>
        <v>22467624.3804735</v>
      </c>
      <c r="S21" s="67"/>
      <c r="T21" s="81" t="n">
        <f aca="false">'Low SIPA income'!J16</f>
        <v>85906909.1259406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-0.00882681291346414</v>
      </c>
      <c r="AK21" s="68" t="n">
        <f aca="false">AK20+1</f>
        <v>2032</v>
      </c>
      <c r="AL21" s="69" t="n">
        <f aca="false">SUM(AB82:AB85)/AVERAGE(AG82:AG85)</f>
        <v>-0.0422086300049409</v>
      </c>
      <c r="AM21" s="9" t="n">
        <f aca="false">'Central scenario'!AM20</f>
        <v>8873587.4679367</v>
      </c>
      <c r="AN21" s="69" t="n">
        <f aca="false">AM21/AVERAGE(AG82:AG85)</f>
        <v>0.00142929131688016</v>
      </c>
      <c r="AO21" s="69" t="n">
        <f aca="false">'GDP evolution by scenario'!G81</f>
        <v>0.022711052345141</v>
      </c>
      <c r="AP21" s="69"/>
      <c r="AQ21" s="9" t="n">
        <f aca="false">AQ20*(1+AO21)</f>
        <v>595727059.373568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367851720.99348</v>
      </c>
      <c r="AS21" s="70" t="n">
        <f aca="false">AQ21/AG85</f>
        <v>0.095407594787097</v>
      </c>
      <c r="AT21" s="70" t="n">
        <f aca="false">AR21/AG85</f>
        <v>0.0589126301819947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0.0161983962986744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0.0506524407075404</v>
      </c>
      <c r="BL21" s="40" t="n">
        <f aca="false">SUM(P82:P85)/AVERAGE(AG82:AG85)</f>
        <v>0.0135565581066739</v>
      </c>
      <c r="BM21" s="40" t="n">
        <f aca="false">SUM(D82:D85)/AVERAGE(AG82:AG85)</f>
        <v>0.0793045126058075</v>
      </c>
      <c r="BN21" s="40" t="n">
        <f aca="false">(SUM(H82:H85)+SUM(J82:J85))/AVERAGE(AG82:AG85)</f>
        <v>0.00991815683551287</v>
      </c>
      <c r="BO21" s="69" t="n">
        <f aca="false">AL21-BN21</f>
        <v>-0.0521267868404538</v>
      </c>
      <c r="BP21" s="32" t="n">
        <f aca="false">BN21+BM21</f>
        <v>0.0892226694413203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102020428.177735</v>
      </c>
      <c r="E22" s="6"/>
      <c r="F22" s="8" t="n">
        <f aca="false">'Low pensions'!I22</f>
        <v>18543420.4600675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2062.3345239451</v>
      </c>
      <c r="J22" s="80" t="n">
        <f aca="false">'Low pensions'!W22</f>
        <v>11346.356063688</v>
      </c>
      <c r="K22" s="6"/>
      <c r="L22" s="80" t="n">
        <f aca="false">'Low pensions'!N22</f>
        <v>4299591.36744104</v>
      </c>
      <c r="M22" s="8"/>
      <c r="N22" s="80" t="n">
        <f aca="false">'Low pensions'!L22</f>
        <v>765007.80687156</v>
      </c>
      <c r="O22" s="6"/>
      <c r="P22" s="80" t="n">
        <f aca="false">'Low pensions'!X22</f>
        <v>26519447.2846624</v>
      </c>
      <c r="Q22" s="8"/>
      <c r="R22" s="80" t="n">
        <f aca="false">'Low SIPA income'!G17</f>
        <v>19431210.5031189</v>
      </c>
      <c r="S22" s="8"/>
      <c r="T22" s="80" t="n">
        <f aca="false">'Low SIPA income'!J17</f>
        <v>74296917.4947224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309890.686384416</v>
      </c>
      <c r="Y22" s="6"/>
      <c r="Z22" s="6" t="n">
        <f aca="false">R22+V22-N22-L22-F22</f>
        <v>-4053430.84410694</v>
      </c>
      <c r="AA22" s="6"/>
      <c r="AB22" s="6" t="n">
        <f aca="false">T22-P22-D22</f>
        <v>-54242957.9676747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-0.0103885757682083</v>
      </c>
      <c r="AK22" s="62" t="n">
        <f aca="false">AK21+1</f>
        <v>2033</v>
      </c>
      <c r="AL22" s="63" t="n">
        <f aca="false">SUM(AB86:AB89)/AVERAGE(AG86:AG89)</f>
        <v>-0.0411073139530782</v>
      </c>
      <c r="AM22" s="6" t="n">
        <f aca="false">'Central scenario'!AM21</f>
        <v>8126011.66426731</v>
      </c>
      <c r="AN22" s="63" t="n">
        <f aca="false">AM22/AVERAGE(AG86:AG89)</f>
        <v>0.00129227178911061</v>
      </c>
      <c r="AO22" s="63" t="n">
        <f aca="false">'GDP evolution by scenario'!G85</f>
        <v>0.0231232398232664</v>
      </c>
      <c r="AP22" s="63"/>
      <c r="AQ22" s="6" t="n">
        <f aca="false">AQ21*(1+AO22)</f>
        <v>609502199.036672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368145867.649031</v>
      </c>
      <c r="AS22" s="64" t="n">
        <f aca="false">AQ22/AG89</f>
        <v>0.0964202768364205</v>
      </c>
      <c r="AT22" s="64" t="n">
        <f aca="false">AR22/AG89</f>
        <v>0.0582388817152865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0.0125897475493237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0.0507929579759158</v>
      </c>
      <c r="BL22" s="61" t="n">
        <f aca="false">SUM(P86:P89)/AVERAGE(AG86:AG89)</f>
        <v>0.0134066437399147</v>
      </c>
      <c r="BM22" s="61" t="n">
        <f aca="false">SUM(D86:D89)/AVERAGE(AG86:AG89)</f>
        <v>0.0784936281890793</v>
      </c>
      <c r="BN22" s="61" t="n">
        <f aca="false">(SUM(H86:H89)+SUM(J86:J89))/AVERAGE(AG86:AG89)</f>
        <v>0.0107781231510587</v>
      </c>
      <c r="BO22" s="63" t="n">
        <f aca="false">AL22-BN22</f>
        <v>-0.0518854371041369</v>
      </c>
      <c r="BP22" s="32" t="n">
        <f aca="false">BN22+BM22</f>
        <v>0.089271751340138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108855914.208479</v>
      </c>
      <c r="E23" s="9"/>
      <c r="F23" s="67" t="n">
        <f aca="false">'Low pensions'!I23</f>
        <v>19785850.9593416</v>
      </c>
      <c r="G23" s="81" t="n">
        <f aca="false">'Low pensions'!K23</f>
        <v>102244.218065323</v>
      </c>
      <c r="H23" s="81" t="n">
        <f aca="false">'Low pensions'!V23</f>
        <v>562517.520874029</v>
      </c>
      <c r="I23" s="81" t="n">
        <f aca="false">'Low pensions'!M23</f>
        <v>3162.192311299</v>
      </c>
      <c r="J23" s="81" t="n">
        <f aca="false">'Low pensions'!W23</f>
        <v>17397.4490991987</v>
      </c>
      <c r="K23" s="9"/>
      <c r="L23" s="81" t="n">
        <f aca="false">'Low pensions'!N23</f>
        <v>3939404.98436416</v>
      </c>
      <c r="M23" s="67"/>
      <c r="N23" s="81" t="n">
        <f aca="false">'Low pensions'!L23</f>
        <v>818497.026508197</v>
      </c>
      <c r="O23" s="9"/>
      <c r="P23" s="81" t="n">
        <f aca="false">'Low pensions'!X23</f>
        <v>24944720.335192</v>
      </c>
      <c r="Q23" s="67"/>
      <c r="R23" s="81" t="n">
        <f aca="false">'Low SIPA income'!G18</f>
        <v>23254020.5835423</v>
      </c>
      <c r="S23" s="67"/>
      <c r="T23" s="81" t="n">
        <f aca="false">'Low SIPA income'!J18</f>
        <v>88913763.1666697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329040.945688189</v>
      </c>
      <c r="Y23" s="9"/>
      <c r="Z23" s="9" t="n">
        <f aca="false">R23+V23-N23-L23-F23</f>
        <v>-1158729.71357977</v>
      </c>
      <c r="AA23" s="9"/>
      <c r="AB23" s="9" t="n">
        <f aca="false">T23-P23-D23</f>
        <v>-44886871.3770016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-0.00853469463406068</v>
      </c>
      <c r="AK23" s="68" t="n">
        <f aca="false">AK22+1</f>
        <v>2034</v>
      </c>
      <c r="AL23" s="69" t="n">
        <f aca="false">SUM(AB90:AB93)/AVERAGE(AG90:AG93)</f>
        <v>-0.0408087439317573</v>
      </c>
      <c r="AM23" s="9" t="n">
        <f aca="false">'Central scenario'!AM22</f>
        <v>7406781.38079157</v>
      </c>
      <c r="AN23" s="69" t="n">
        <f aca="false">AM23/AVERAGE(AG90:AG93)</f>
        <v>0.00116362269375677</v>
      </c>
      <c r="AO23" s="69" t="n">
        <f aca="false">'GDP evolution by scenario'!G89</f>
        <v>0.0193930862993676</v>
      </c>
      <c r="AP23" s="69"/>
      <c r="AQ23" s="9" t="n">
        <f aca="false">AQ22*(1+AO23)</f>
        <v>621322327.782245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367812964.005202</v>
      </c>
      <c r="AS23" s="70" t="n">
        <f aca="false">AQ23/AG93</f>
        <v>0.0972662257801834</v>
      </c>
      <c r="AT23" s="70" t="n">
        <f aca="false">AR23/AG93</f>
        <v>0.0575800630399151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-0.000351798147577903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0.0508676434135579</v>
      </c>
      <c r="BL23" s="40" t="n">
        <f aca="false">SUM(P90:P93)/AVERAGE(AG90:AG93)</f>
        <v>0.0131943463655516</v>
      </c>
      <c r="BM23" s="40" t="n">
        <f aca="false">SUM(D90:D93)/AVERAGE(AG90:AG93)</f>
        <v>0.0784820409797635</v>
      </c>
      <c r="BN23" s="40" t="n">
        <f aca="false">(SUM(H90:H93)+SUM(J90:J93))/AVERAGE(AG90:AG93)</f>
        <v>0.0112832399380488</v>
      </c>
      <c r="BO23" s="69" t="n">
        <f aca="false">AL23-BN23</f>
        <v>-0.0520919838698061</v>
      </c>
      <c r="BP23" s="32" t="n">
        <f aca="false">BN23+BM23</f>
        <v>0.0897652809178124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104302964.881111</v>
      </c>
      <c r="E24" s="9"/>
      <c r="F24" s="67" t="n">
        <f aca="false">'Low pensions'!I24</f>
        <v>18958298.5248067</v>
      </c>
      <c r="G24" s="81" t="n">
        <f aca="false">'Low pensions'!K24</f>
        <v>148476.22300635</v>
      </c>
      <c r="H24" s="81" t="n">
        <f aca="false">'Low pensions'!V24</f>
        <v>816872.371412835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3599614.55233287</v>
      </c>
      <c r="M24" s="67"/>
      <c r="N24" s="81" t="n">
        <f aca="false">'Low pensions'!L24</f>
        <v>785462.55747458</v>
      </c>
      <c r="O24" s="9"/>
      <c r="P24" s="81" t="n">
        <f aca="false">'Low pensions'!X24</f>
        <v>22999800.2662071</v>
      </c>
      <c r="Q24" s="67"/>
      <c r="R24" s="81" t="n">
        <f aca="false">'Low SIPA income'!G19</f>
        <v>20589537.4390246</v>
      </c>
      <c r="S24" s="67"/>
      <c r="T24" s="81" t="n">
        <f aca="false">'Low SIPA income'!J19</f>
        <v>78725880.9283226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-2616379.16893451</v>
      </c>
      <c r="AA24" s="9"/>
      <c r="AB24" s="9" t="n">
        <f aca="false">T24-P24-D24</f>
        <v>-48576884.218995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-0.00911532272814053</v>
      </c>
      <c r="AK24" s="68" t="n">
        <f aca="false">AK23+1</f>
        <v>2035</v>
      </c>
      <c r="AL24" s="69" t="n">
        <f aca="false">SUM(AB94:AB97)/AVERAGE(AG94:AG97)</f>
        <v>-0.0408793186741625</v>
      </c>
      <c r="AM24" s="9" t="n">
        <f aca="false">'Central scenario'!AM23</f>
        <v>6738583.40306814</v>
      </c>
      <c r="AN24" s="69" t="n">
        <f aca="false">AM24/AVERAGE(AG94:AG97)</f>
        <v>0.00105467149998928</v>
      </c>
      <c r="AO24" s="69" t="n">
        <f aca="false">'GDP evolution by scenario'!G93</f>
        <v>0.0238512132433384</v>
      </c>
      <c r="AP24" s="69"/>
      <c r="AQ24" s="9" t="n">
        <f aca="false">AQ23*(1+AO24)</f>
        <v>636141619.115026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369773814.661845</v>
      </c>
      <c r="AS24" s="70" t="n">
        <f aca="false">AQ24/AG97</f>
        <v>0.0989273791734804</v>
      </c>
      <c r="AT24" s="70" t="n">
        <f aca="false">AR24/AG97</f>
        <v>0.0575041048601195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0.0214735570369917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0.051086120894881</v>
      </c>
      <c r="BL24" s="40" t="n">
        <f aca="false">SUM(P94:P97)/AVERAGE(AG94:AG97)</f>
        <v>0.0129843629982894</v>
      </c>
      <c r="BM24" s="40" t="n">
        <f aca="false">SUM(D94:D97)/AVERAGE(AG94:AG97)</f>
        <v>0.0789810765707541</v>
      </c>
      <c r="BN24" s="40" t="n">
        <f aca="false">(SUM(H94:H97)+SUM(J94:J97))/AVERAGE(AG94:AG97)</f>
        <v>0.0121185558818271</v>
      </c>
      <c r="BO24" s="69" t="n">
        <f aca="false">AL24-BN24</f>
        <v>-0.0529978745559896</v>
      </c>
      <c r="BP24" s="32" t="n">
        <f aca="false">BN24+BM24</f>
        <v>0.0910996324525812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113365412.769487</v>
      </c>
      <c r="E25" s="9"/>
      <c r="F25" s="67" t="n">
        <f aca="false">'Low pensions'!I25</f>
        <v>20605505.7027539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</v>
      </c>
      <c r="J25" s="81" t="n">
        <f aca="false">'Low pensions'!W25</f>
        <v>32303.3130517235</v>
      </c>
      <c r="K25" s="9"/>
      <c r="L25" s="81" t="n">
        <f aca="false">'Low pensions'!N25</f>
        <v>4012507.36812271</v>
      </c>
      <c r="M25" s="67"/>
      <c r="N25" s="81" t="n">
        <f aca="false">'Low pensions'!L25</f>
        <v>856425.707030363</v>
      </c>
      <c r="O25" s="9"/>
      <c r="P25" s="81" t="n">
        <f aca="false">'Low pensions'!X25</f>
        <v>25532721.3614922</v>
      </c>
      <c r="Q25" s="67"/>
      <c r="R25" s="81" t="n">
        <f aca="false">'Low SIPA income'!G20</f>
        <v>24347324.2300167</v>
      </c>
      <c r="S25" s="67"/>
      <c r="T25" s="81" t="n">
        <f aca="false">'Low SIPA income'!J20</f>
        <v>93094104.4174502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-983416.453331135</v>
      </c>
      <c r="AA25" s="9"/>
      <c r="AB25" s="9" t="n">
        <f aca="false">T25-P25-D25</f>
        <v>-45804029.7135291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-0.00849682370842815</v>
      </c>
      <c r="AK25" s="68" t="n">
        <f aca="false">AK24+1</f>
        <v>2036</v>
      </c>
      <c r="AL25" s="69" t="n">
        <f aca="false">SUM(AB98:AB101)/AVERAGE(AG98:AG101)</f>
        <v>-0.0392194949853095</v>
      </c>
      <c r="AM25" s="9" t="n">
        <f aca="false">'Central scenario'!AM24</f>
        <v>6098422.29766839</v>
      </c>
      <c r="AN25" s="69" t="n">
        <f aca="false">AM25/AVERAGE(AG98:AG101)</f>
        <v>0.000941716714637498</v>
      </c>
      <c r="AO25" s="69" t="n">
        <f aca="false">'GDP evolution by scenario'!G97</f>
        <v>0.0242910044720945</v>
      </c>
      <c r="AP25" s="69"/>
      <c r="AQ25" s="9" t="n">
        <f aca="false">AQ24*(1+AO25)</f>
        <v>651594138.029835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372589967.936467</v>
      </c>
      <c r="AS25" s="70" t="n">
        <f aca="false">AQ25/AG101</f>
        <v>0.0998112881184217</v>
      </c>
      <c r="AT25" s="70" t="n">
        <f aca="false">AR25/AG101</f>
        <v>0.0570733873576337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0.0512564505338098</v>
      </c>
      <c r="BL25" s="40" t="n">
        <f aca="false">SUM(P98:P101)/AVERAGE(AG98:AG101)</f>
        <v>0.0126711426703706</v>
      </c>
      <c r="BM25" s="40" t="n">
        <f aca="false">SUM(D98:D101)/AVERAGE(AG98:AG101)</f>
        <v>0.0778048028487488</v>
      </c>
      <c r="BN25" s="40" t="n">
        <f aca="false">(SUM(H98:H101)+SUM(J98:J101))/AVERAGE(AG98:AG101)</f>
        <v>0.0128875878191077</v>
      </c>
      <c r="BO25" s="69" t="n">
        <f aca="false">AL25-BN25</f>
        <v>-0.0521070828044172</v>
      </c>
      <c r="BP25" s="32" t="n">
        <f aca="false">BN25+BM25</f>
        <v>0.0906923906678565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80" t="n">
        <f aca="false">'Low pensions'!Q26</f>
        <v>105500956.911478</v>
      </c>
      <c r="E26" s="6"/>
      <c r="F26" s="8" t="n">
        <f aca="false">'Low pensions'!I26</f>
        <v>19176047.7572272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5988.63303204201</v>
      </c>
      <c r="J26" s="80" t="n">
        <f aca="false">'Low pensions'!W26</f>
        <v>32947.6920098929</v>
      </c>
      <c r="K26" s="6"/>
      <c r="L26" s="80" t="n">
        <f aca="false">'Low pensions'!N26</f>
        <v>4266228.99960084</v>
      </c>
      <c r="M26" s="8"/>
      <c r="N26" s="80" t="n">
        <f aca="false">'Low pensions'!L26</f>
        <v>797212.366434757</v>
      </c>
      <c r="O26" s="6"/>
      <c r="P26" s="80" t="n">
        <f aca="false">'Low pensions'!X26</f>
        <v>26523509.7841771</v>
      </c>
      <c r="Q26" s="8"/>
      <c r="R26" s="80" t="n">
        <f aca="false">'Low SIPA income'!G21</f>
        <v>19338422.1606107</v>
      </c>
      <c r="S26" s="8"/>
      <c r="T26" s="80" t="n">
        <f aca="false">'Low SIPA income'!J21</f>
        <v>73942133.2250189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325142.238652505</v>
      </c>
      <c r="Y26" s="6"/>
      <c r="Z26" s="6" t="n">
        <f aca="false">R26+V26-N26-L26-F26</f>
        <v>-4771616.50076664</v>
      </c>
      <c r="AA26" s="6"/>
      <c r="AB26" s="6" t="n">
        <f aca="false">T26-P26-D26</f>
        <v>-58082333.4706362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-0.0107870922996314</v>
      </c>
      <c r="AK26" s="62" t="n">
        <f aca="false">AK25+1</f>
        <v>2037</v>
      </c>
      <c r="AL26" s="63" t="n">
        <f aca="false">SUM(AB102:AB105)/AVERAGE(AG102:AG105)</f>
        <v>-0.0387492286600389</v>
      </c>
      <c r="AM26" s="6" t="n">
        <f aca="false">'Central scenario'!AM25</f>
        <v>5493111.4769607</v>
      </c>
      <c r="AN26" s="63" t="n">
        <f aca="false">AM26/AVERAGE(AG102:AG105)</f>
        <v>0.00084128664459716</v>
      </c>
      <c r="AO26" s="63" t="n">
        <f aca="false">'GDP evolution by scenario'!G101</f>
        <v>0.0198146089210582</v>
      </c>
      <c r="AP26" s="63"/>
      <c r="AQ26" s="6" t="n">
        <f aca="false">AQ25*(1+AO26)</f>
        <v>664505221.05015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374429870.925322</v>
      </c>
      <c r="AS26" s="64" t="n">
        <f aca="false">AQ26/AG105</f>
        <v>0.101155077492132</v>
      </c>
      <c r="AT26" s="64" t="n">
        <f aca="false">AR26/AG105</f>
        <v>0.0569980210975067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-0.0118562557252077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0.0136327215773866</v>
      </c>
      <c r="BJ26" s="5" t="n">
        <f aca="false">BJ25+1</f>
        <v>2037</v>
      </c>
      <c r="BK26" s="61" t="n">
        <f aca="false">SUM(T102:T105)/AVERAGE(AG102:AG105)</f>
        <v>0.0513196755834112</v>
      </c>
      <c r="BL26" s="61" t="n">
        <f aca="false">SUM(P102:P105)/AVERAGE(AG102:AG105)</f>
        <v>0.0126418284840204</v>
      </c>
      <c r="BM26" s="61" t="n">
        <f aca="false">SUM(D102:D105)/AVERAGE(AG102:AG105)</f>
        <v>0.0774270757594297</v>
      </c>
      <c r="BN26" s="61" t="n">
        <f aca="false">(SUM(H102:H105)+SUM(J102:J105))/AVERAGE(AG102:AG105)</f>
        <v>0.0136838923315729</v>
      </c>
      <c r="BO26" s="63" t="n">
        <f aca="false">AL26-BN26</f>
        <v>-0.0524331209916118</v>
      </c>
      <c r="BP26" s="32" t="n">
        <f aca="false">BN26+BM26</f>
        <v>0.0911109680910027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8602554.88860666</v>
      </c>
      <c r="D27" s="81" t="n">
        <f aca="false">'Low pensions'!Q27</f>
        <v>106204381.340823</v>
      </c>
      <c r="E27" s="9"/>
      <c r="F27" s="67" t="n">
        <f aca="false">'Low pensions'!I27</f>
        <v>19303903.4738539</v>
      </c>
      <c r="G27" s="81" t="n">
        <f aca="false">'Low pensions'!K27</f>
        <v>211229.041623464</v>
      </c>
      <c r="H27" s="81" t="n">
        <f aca="false">'Low pensions'!V27</f>
        <v>1162119.86436939</v>
      </c>
      <c r="I27" s="81" t="n">
        <f aca="false">'Low pensions'!M27</f>
        <v>6532.85695742699</v>
      </c>
      <c r="J27" s="81" t="n">
        <f aca="false">'Low pensions'!W27</f>
        <v>35941.8514753436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790911.274881076</v>
      </c>
      <c r="O27" s="9"/>
      <c r="P27" s="81" t="n">
        <f aca="false">'Low pensions'!X27</f>
        <v>23393640.7982213</v>
      </c>
      <c r="Q27" s="67"/>
      <c r="R27" s="81" t="n">
        <f aca="false">'Low SIPA income'!G22</f>
        <v>22045222.3710629</v>
      </c>
      <c r="S27" s="67"/>
      <c r="T27" s="81" t="n">
        <f aca="false">'Low SIPA income'!J22</f>
        <v>84291818.432659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</v>
      </c>
      <c r="Y27" s="9"/>
      <c r="Z27" s="9" t="n">
        <f aca="false">R27+V27-N27-L27-F27</f>
        <v>-1595087.19534663</v>
      </c>
      <c r="AA27" s="9"/>
      <c r="AB27" s="9" t="n">
        <f aca="false">T27-P27-D27</f>
        <v>-45306203.7063854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-0.0088652031818177</v>
      </c>
      <c r="AK27" s="68" t="n">
        <f aca="false">AK26+1</f>
        <v>2038</v>
      </c>
      <c r="AL27" s="69" t="n">
        <f aca="false">SUM(AB106:AB109)/AVERAGE(AG106:AG109)</f>
        <v>-0.0381267498132025</v>
      </c>
      <c r="AM27" s="9" t="n">
        <f aca="false">'Central scenario'!AM26</f>
        <v>4920541.96276278</v>
      </c>
      <c r="AN27" s="69" t="n">
        <f aca="false">AM27/AVERAGE(AG106:AG109)</f>
        <v>0.000746034949683348</v>
      </c>
      <c r="AO27" s="69" t="n">
        <f aca="false">'GDP evolution by scenario'!G105</f>
        <v>0.0206279495355215</v>
      </c>
      <c r="AP27" s="69"/>
      <c r="AQ27" s="9" t="n">
        <f aca="false">AQ26*(1+AO27)</f>
        <v>678212601.216063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377186699.797946</v>
      </c>
      <c r="AS27" s="70" t="n">
        <f aca="false">AQ27/AG109</f>
        <v>0.102889411395114</v>
      </c>
      <c r="AT27" s="70" t="n">
        <f aca="false">AR27/AG109</f>
        <v>0.0572217582785857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-0.0125832510846942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0.0118420939895756</v>
      </c>
      <c r="BJ27" s="7" t="n">
        <f aca="false">BJ26+1</f>
        <v>2038</v>
      </c>
      <c r="BK27" s="40" t="n">
        <f aca="false">SUM(T106:T109)/AVERAGE(AG106:AG109)</f>
        <v>0.0513018222113593</v>
      </c>
      <c r="BL27" s="40" t="n">
        <f aca="false">SUM(P106:P109)/AVERAGE(AG106:AG109)</f>
        <v>0.0124772176925809</v>
      </c>
      <c r="BM27" s="40" t="n">
        <f aca="false">SUM(D106:D109)/AVERAGE(AG106:AG109)</f>
        <v>0.0769513543319809</v>
      </c>
      <c r="BN27" s="40" t="n">
        <f aca="false">(SUM(H106:H109)+SUM(J106:J109))/AVERAGE(AG106:AG109)</f>
        <v>0.0144663351657434</v>
      </c>
      <c r="BO27" s="69" t="n">
        <f aca="false">AL27-BN27</f>
        <v>-0.0525930849789459</v>
      </c>
      <c r="BP27" s="32" t="n">
        <f aca="false">BN27+BM27</f>
        <v>0.0914176894977243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81" t="n">
        <f aca="false">'Low pensions'!Q28</f>
        <v>99381764.8257625</v>
      </c>
      <c r="E28" s="9"/>
      <c r="F28" s="67" t="n">
        <f aca="false">'Low pensions'!I28</f>
        <v>18063812.1613948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7051.41369672603</v>
      </c>
      <c r="J28" s="81" t="n">
        <f aca="false">'Low pensions'!W28</f>
        <v>38794.7976559936</v>
      </c>
      <c r="K28" s="9"/>
      <c r="L28" s="81" t="n">
        <f aca="false">'Low pensions'!N28</f>
        <v>3308279.04526512</v>
      </c>
      <c r="M28" s="67"/>
      <c r="N28" s="81" t="n">
        <f aca="false">'Low pensions'!L28</f>
        <v>750904.137547776</v>
      </c>
      <c r="O28" s="9"/>
      <c r="P28" s="81" t="n">
        <f aca="false">'Low pensions'!X28</f>
        <v>21297928.7050268</v>
      </c>
      <c r="Q28" s="67"/>
      <c r="R28" s="81" t="n">
        <f aca="false">'Low SIPA income'!G23</f>
        <v>18070307.0576541</v>
      </c>
      <c r="S28" s="67"/>
      <c r="T28" s="81" t="n">
        <f aca="false">'Low SIPA income'!J23</f>
        <v>69093385.2191726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282532.201591161</v>
      </c>
      <c r="Y28" s="9"/>
      <c r="Z28" s="9" t="n">
        <f aca="false">R28+V28-N28-L28-F28</f>
        <v>-3940202.36609898</v>
      </c>
      <c r="AA28" s="9"/>
      <c r="AB28" s="9" t="n">
        <f aca="false">T28-P28-D28</f>
        <v>-51586308.3116167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-0.010100790471908</v>
      </c>
      <c r="AK28" s="68" t="n">
        <f aca="false">AK27+1</f>
        <v>2039</v>
      </c>
      <c r="AL28" s="69" t="n">
        <f aca="false">SUM(AB110:AB113)/AVERAGE(AG110:AG113)</f>
        <v>-0.0380807936250234</v>
      </c>
      <c r="AM28" s="9" t="n">
        <f aca="false">'Central scenario'!AM27</f>
        <v>4379286.21321994</v>
      </c>
      <c r="AN28" s="69" t="n">
        <f aca="false">AM28/AVERAGE(AG110:AG113)</f>
        <v>0.000659621451609942</v>
      </c>
      <c r="AO28" s="69" t="n">
        <f aca="false">'GDP evolution by scenario'!G109</f>
        <v>0.0194497720872535</v>
      </c>
      <c r="AP28" s="69"/>
      <c r="AQ28" s="9" t="n">
        <f aca="false">AQ27*(1+AO28)</f>
        <v>691403681.736419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380104705.654625</v>
      </c>
      <c r="AS28" s="70" t="n">
        <f aca="false">AQ28/AG113</f>
        <v>0.103893247210328</v>
      </c>
      <c r="AT28" s="70" t="n">
        <f aca="false">AR28/AG113</f>
        <v>0.0571161438585451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-0.0566148034430162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0.0165367909195124</v>
      </c>
      <c r="BJ28" s="7" t="n">
        <f aca="false">BJ27+1</f>
        <v>2039</v>
      </c>
      <c r="BK28" s="40" t="n">
        <f aca="false">SUM(T110:T113)/AVERAGE(AG110:AG113)</f>
        <v>0.0512464506300714</v>
      </c>
      <c r="BL28" s="40" t="n">
        <f aca="false">SUM(P110:P113)/AVERAGE(AG110:AG113)</f>
        <v>0.0124431796741421</v>
      </c>
      <c r="BM28" s="40" t="n">
        <f aca="false">SUM(D110:D113)/AVERAGE(AG110:AG113)</f>
        <v>0.0768840645809528</v>
      </c>
      <c r="BN28" s="40" t="n">
        <f aca="false">(SUM(H110:H113)+SUM(J110:J113))/AVERAGE(AG110:AG113)</f>
        <v>0.0153818945529671</v>
      </c>
      <c r="BO28" s="69" t="n">
        <f aca="false">AL28-BN28</f>
        <v>-0.0534626881779906</v>
      </c>
      <c r="BP28" s="32" t="n">
        <f aca="false">BN28+BM28</f>
        <v>0.0922659591339199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81" t="n">
        <f aca="false">'Low pensions'!Q29</f>
        <v>91120780.3628844</v>
      </c>
      <c r="E29" s="9"/>
      <c r="F29" s="67" t="n">
        <f aca="false">'Low pensions'!I29</f>
        <v>16562280.4481347</v>
      </c>
      <c r="G29" s="81" t="n">
        <f aca="false">'Low pensions'!K29</f>
        <v>233179.582375956</v>
      </c>
      <c r="H29" s="81" t="n">
        <f aca="false">'Low pensions'!V29</f>
        <v>1282885.26313304</v>
      </c>
      <c r="I29" s="81" t="n">
        <f aca="false">'Low pensions'!M29</f>
        <v>7211.73966111301</v>
      </c>
      <c r="J29" s="81" t="n">
        <f aca="false">'Low pensions'!W29</f>
        <v>39676.8638082438</v>
      </c>
      <c r="K29" s="9"/>
      <c r="L29" s="81" t="n">
        <f aca="false">'Low pensions'!N29</f>
        <v>3051396.70579709</v>
      </c>
      <c r="M29" s="67"/>
      <c r="N29" s="81" t="n">
        <f aca="false">'Low pensions'!L29</f>
        <v>686795.876935089</v>
      </c>
      <c r="O29" s="9"/>
      <c r="P29" s="81" t="n">
        <f aca="false">'Low pensions'!X29</f>
        <v>19612260.2894638</v>
      </c>
      <c r="Q29" s="67"/>
      <c r="R29" s="81" t="n">
        <f aca="false">'Low SIPA income'!G24</f>
        <v>19762957.2843909</v>
      </c>
      <c r="S29" s="67"/>
      <c r="T29" s="81" t="n">
        <f aca="false">'Low SIPA income'!J24</f>
        <v>75565380.0659735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281569.980086591</v>
      </c>
      <c r="Y29" s="9"/>
      <c r="Z29" s="9" t="n">
        <f aca="false">R29+V29-N29-L29-F29</f>
        <v>-425412.919952026</v>
      </c>
      <c r="AA29" s="9"/>
      <c r="AB29" s="9" t="n">
        <f aca="false">T29-P29-D29</f>
        <v>-35167660.5863747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-0.00695756284412176</v>
      </c>
      <c r="AK29" s="68" t="n">
        <f aca="false">AK28+1</f>
        <v>2040</v>
      </c>
      <c r="AL29" s="69" t="n">
        <f aca="false">SUM(AB114:AB117)/AVERAGE(AG114:AG117)</f>
        <v>-0.0381052221517313</v>
      </c>
      <c r="AM29" s="9" t="n">
        <f aca="false">'Central scenario'!AM28</f>
        <v>3887732.69163583</v>
      </c>
      <c r="AN29" s="69" t="n">
        <f aca="false">AM29/AVERAGE(AG114:AG117)</f>
        <v>0.000584112079334047</v>
      </c>
      <c r="AO29" s="69" t="n">
        <f aca="false">'GDP evolution by scenario'!G113</f>
        <v>0.0161344043321063</v>
      </c>
      <c r="AP29" s="69"/>
      <c r="AQ29" s="9" t="n">
        <f aca="false">AQ28*(1+AO29)</f>
        <v>702559068.294261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382321069.523826</v>
      </c>
      <c r="AS29" s="70" t="n">
        <f aca="false">AQ29/AG117</f>
        <v>0.105453165842015</v>
      </c>
      <c r="AT29" s="70" t="n">
        <f aca="false">AR29/AG117</f>
        <v>0.0573858753930514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0.0127999557149236</v>
      </c>
      <c r="BJ29" s="7" t="n">
        <f aca="false">BJ28+1</f>
        <v>2040</v>
      </c>
      <c r="BK29" s="40" t="n">
        <f aca="false">SUM(T114:T117)/AVERAGE(AG114:AG117)</f>
        <v>0.0513132700087697</v>
      </c>
      <c r="BL29" s="40" t="n">
        <f aca="false">SUM(P114:P117)/AVERAGE(AG114:AG117)</f>
        <v>0.0123659277916016</v>
      </c>
      <c r="BM29" s="40" t="n">
        <f aca="false">SUM(D114:D117)/AVERAGE(AG114:AG117)</f>
        <v>0.0770525643688993</v>
      </c>
      <c r="BN29" s="40" t="n">
        <f aca="false">(SUM(H114:H117)+SUM(J114:J117))/AVERAGE(AG114:AG117)</f>
        <v>0.0162161308614364</v>
      </c>
      <c r="BO29" s="69" t="n">
        <f aca="false">AL29-BN29</f>
        <v>-0.0543213530131676</v>
      </c>
      <c r="BP29" s="32" t="n">
        <f aca="false">BN29+BM29</f>
        <v>0.0932686952303357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90608611.3271754</v>
      </c>
      <c r="E30" s="6"/>
      <c r="F30" s="8" t="n">
        <f aca="false">'Low pensions'!I30</f>
        <v>16469187.6632345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</v>
      </c>
      <c r="J30" s="80" t="n">
        <f aca="false">'Low pensions'!W30</f>
        <v>32309.1800389045</v>
      </c>
      <c r="K30" s="6"/>
      <c r="L30" s="80" t="n">
        <f aca="false">'Low pensions'!N30</f>
        <v>3574517.52676075</v>
      </c>
      <c r="M30" s="8"/>
      <c r="N30" s="80" t="n">
        <f aca="false">'Low pensions'!L30</f>
        <v>683418.499914097</v>
      </c>
      <c r="O30" s="6"/>
      <c r="P30" s="80" t="n">
        <f aca="false">'Low pensions'!X30</f>
        <v>22308155.3843738</v>
      </c>
      <c r="Q30" s="8"/>
      <c r="R30" s="80" t="n">
        <f aca="false">'Low SIPA income'!G25</f>
        <v>15767130.7039439</v>
      </c>
      <c r="S30" s="8"/>
      <c r="T30" s="80" t="n">
        <f aca="false">'Low SIPA income'!J25</f>
        <v>60286990.8105519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</v>
      </c>
      <c r="Y30" s="6"/>
      <c r="Z30" s="6" t="n">
        <f aca="false">R30+V30-N30-L30-F30</f>
        <v>-4849004.91129591</v>
      </c>
      <c r="AA30" s="6"/>
      <c r="AB30" s="6" t="n">
        <f aca="false">T30-P30-D30</f>
        <v>-52629775.9009974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-0.0103979007412154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-0.341592582508341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-0.00334645819646961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0.014943428521086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91482958.2975086</v>
      </c>
      <c r="E31" s="9"/>
      <c r="F31" s="67" t="n">
        <f aca="false">'Low pensions'!I31</f>
        <v>16628110.5749344</v>
      </c>
      <c r="G31" s="81" t="n">
        <f aca="false">'Low pensions'!K31</f>
        <v>194832.254670393</v>
      </c>
      <c r="H31" s="81" t="n">
        <f aca="false">'Low pensions'!V31</f>
        <v>1071909.58038788</v>
      </c>
      <c r="I31" s="81" t="n">
        <f aca="false">'Low pensions'!M31</f>
        <v>6025.73983516599</v>
      </c>
      <c r="J31" s="81" t="n">
        <f aca="false">'Low pensions'!W31</f>
        <v>33151.8426924041</v>
      </c>
      <c r="K31" s="9"/>
      <c r="L31" s="81" t="n">
        <f aca="false">'Low pensions'!N31</f>
        <v>3250287.77850783</v>
      </c>
      <c r="M31" s="67"/>
      <c r="N31" s="81" t="n">
        <f aca="false">'Low pensions'!L31</f>
        <v>691075.304259833</v>
      </c>
      <c r="O31" s="9"/>
      <c r="P31" s="81" t="n">
        <f aca="false">'Low pensions'!X31</f>
        <v>20667851.1577537</v>
      </c>
      <c r="Q31" s="67"/>
      <c r="R31" s="81" t="n">
        <f aca="false">'Low SIPA income'!G26</f>
        <v>18711992.8362506</v>
      </c>
      <c r="S31" s="67"/>
      <c r="T31" s="81" t="n">
        <f aca="false">'Low SIPA income'!J26</f>
        <v>71546926.4096338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269974.530416805</v>
      </c>
      <c r="Y31" s="9"/>
      <c r="Z31" s="9" t="n">
        <f aca="false">R31+V31-N31-L31-F31</f>
        <v>-1749994.54773749</v>
      </c>
      <c r="AA31" s="9"/>
      <c r="AB31" s="9" t="n">
        <f aca="false">T31-P31-D31</f>
        <v>-40603883.0456285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-0.00805234704531487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-0.00385688028256842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0.0117430512486367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32578838.5587168</v>
      </c>
      <c r="D32" s="81" t="n">
        <f aca="false">'Low pensions'!Q32</f>
        <v>93546837.9191072</v>
      </c>
      <c r="E32" s="9"/>
      <c r="F32" s="67" t="n">
        <f aca="false">'Low pensions'!I32</f>
        <v>17003245.1267674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5755.70984205001</v>
      </c>
      <c r="J32" s="81" t="n">
        <f aca="false">'Low pensions'!W32</f>
        <v>31666.2173420084</v>
      </c>
      <c r="K32" s="9"/>
      <c r="L32" s="81" t="n">
        <f aca="false">'Low pensions'!N32</f>
        <v>3177620.63583764</v>
      </c>
      <c r="M32" s="67"/>
      <c r="N32" s="81" t="n">
        <f aca="false">'Low pensions'!L32</f>
        <v>708145.57868465</v>
      </c>
      <c r="O32" s="9"/>
      <c r="P32" s="81" t="n">
        <f aca="false">'Low pensions'!X32</f>
        <v>20384696.6223332</v>
      </c>
      <c r="Q32" s="67"/>
      <c r="R32" s="81" t="n">
        <f aca="false">'Low SIPA income'!G27</f>
        <v>15788197.1927793</v>
      </c>
      <c r="S32" s="67"/>
      <c r="T32" s="81" t="n">
        <f aca="false">'Low SIPA income'!J27</f>
        <v>60367540.3564823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-4991461.82707358</v>
      </c>
      <c r="AA32" s="9"/>
      <c r="AB32" s="9" t="n">
        <f aca="false">T32-P32-D32</f>
        <v>-53563994.1849581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-0.0105365629778959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-0.0149195366159529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0.0139509847339702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92321457.286884</v>
      </c>
      <c r="E33" s="9"/>
      <c r="F33" s="67" t="n">
        <f aca="false">'Low pensions'!I33</f>
        <v>16780517.6917546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6199.94466454702</v>
      </c>
      <c r="J33" s="81" t="n">
        <f aca="false">'Low pensions'!W33</f>
        <v>34110.2662649243</v>
      </c>
      <c r="K33" s="9"/>
      <c r="L33" s="81" t="n">
        <f aca="false">'Low pensions'!N33</f>
        <v>3280777.27976349</v>
      </c>
      <c r="M33" s="67"/>
      <c r="N33" s="81" t="n">
        <f aca="false">'Low pensions'!L33</f>
        <v>699939.784922957</v>
      </c>
      <c r="O33" s="9"/>
      <c r="P33" s="81" t="n">
        <f aca="false">'Low pensions'!X33</f>
        <v>20874831.0818742</v>
      </c>
      <c r="Q33" s="67"/>
      <c r="R33" s="81" t="n">
        <f aca="false">'Low SIPA income'!G28</f>
        <v>17961665.7690939</v>
      </c>
      <c r="S33" s="67"/>
      <c r="T33" s="81" t="n">
        <f aca="false">'Low SIPA income'!J28</f>
        <v>68677985.8362375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275896.14826391</v>
      </c>
      <c r="Y33" s="9"/>
      <c r="Z33" s="9" t="n">
        <f aca="false">R33+V33-N33-L33-F33</f>
        <v>-2689725.11110027</v>
      </c>
      <c r="AA33" s="9"/>
      <c r="AB33" s="9" t="n">
        <f aca="false">T33-P33-D33</f>
        <v>-44518302.5325207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-0.00883697470352268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0.012131623540462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94440157.9676959</v>
      </c>
      <c r="E34" s="6"/>
      <c r="F34" s="8" t="n">
        <f aca="false">'Low pensions'!I34</f>
        <v>17165616.6200289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</v>
      </c>
      <c r="J34" s="80" t="n">
        <f aca="false">'Low pensions'!W34</f>
        <v>39669.1033885454</v>
      </c>
      <c r="K34" s="6"/>
      <c r="L34" s="80" t="n">
        <f aca="false">'Low pensions'!N34</f>
        <v>3557927.96491551</v>
      </c>
      <c r="M34" s="8"/>
      <c r="N34" s="80" t="n">
        <f aca="false">'Low pensions'!L34</f>
        <v>716524.263313133</v>
      </c>
      <c r="O34" s="6"/>
      <c r="P34" s="80" t="n">
        <f aca="false">'Low pensions'!X34</f>
        <v>22404210.2115375</v>
      </c>
      <c r="Q34" s="8"/>
      <c r="R34" s="80" t="n">
        <f aca="false">'Low SIPA income'!G29</f>
        <v>14846618.9721879</v>
      </c>
      <c r="S34" s="8"/>
      <c r="T34" s="80" t="n">
        <f aca="false">'Low SIPA income'!J29</f>
        <v>56767334.4218661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-6482251.42519075</v>
      </c>
      <c r="AA34" s="6"/>
      <c r="AB34" s="6" t="n">
        <f aca="false">T34-P34-D34</f>
        <v>-60077033.7573673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-0.0125325222262966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0.0547128760098169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0.0143935676336752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96549081.0204257</v>
      </c>
      <c r="E35" s="9"/>
      <c r="F35" s="67" t="n">
        <f aca="false">'Low pensions'!I35</f>
        <v>17548938.3486592</v>
      </c>
      <c r="G35" s="81" t="n">
        <f aca="false">'Low pensions'!K35</f>
        <v>255384.418710297</v>
      </c>
      <c r="H35" s="81" t="n">
        <f aca="false">'Low pensions'!V35</f>
        <v>1405049.7211587</v>
      </c>
      <c r="I35" s="81" t="n">
        <f aca="false">'Low pensions'!M35</f>
        <v>7898.48717660698</v>
      </c>
      <c r="J35" s="81" t="n">
        <f aca="false">'Low pensions'!W35</f>
        <v>43455.1460152167</v>
      </c>
      <c r="K35" s="9"/>
      <c r="L35" s="81" t="n">
        <f aca="false">'Low pensions'!N35</f>
        <v>2851937.59129814</v>
      </c>
      <c r="M35" s="67"/>
      <c r="N35" s="81" t="n">
        <f aca="false">'Low pensions'!L35</f>
        <v>734092.642734595</v>
      </c>
      <c r="O35" s="9"/>
      <c r="P35" s="81" t="n">
        <f aca="false">'Low pensions'!X35</f>
        <v>18837478.8467669</v>
      </c>
      <c r="Q35" s="67"/>
      <c r="R35" s="81" t="n">
        <f aca="false">'Low SIPA income'!G30</f>
        <v>17386048.7912098</v>
      </c>
      <c r="S35" s="67"/>
      <c r="T35" s="81" t="n">
        <f aca="false">'Low SIPA income'!J30</f>
        <v>66477064.4315956</v>
      </c>
      <c r="U35" s="9"/>
      <c r="V35" s="81" t="n">
        <f aca="false">'Low SIPA income'!F30</f>
        <v>93759.2754446213</v>
      </c>
      <c r="W35" s="67"/>
      <c r="X35" s="81" t="n">
        <f aca="false">'Low SIPA income'!M30</f>
        <v>235496.268367704</v>
      </c>
      <c r="Y35" s="9"/>
      <c r="Z35" s="9" t="n">
        <f aca="false">R35+V35-N35-L35-F35</f>
        <v>-3655160.51603755</v>
      </c>
      <c r="AA35" s="9"/>
      <c r="AB35" s="9" t="n">
        <f aca="false">T35-P35-D35</f>
        <v>-48909495.435597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-0.012166693985556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0.0632023395926253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0.0112590953816443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101794704.690466</v>
      </c>
      <c r="E36" s="9"/>
      <c r="F36" s="67" t="n">
        <f aca="false">'Low pensions'!I36</f>
        <v>18502392.5443167</v>
      </c>
      <c r="G36" s="81" t="n">
        <f aca="false">'Low pensions'!K36</f>
        <v>288692.940874953</v>
      </c>
      <c r="H36" s="81" t="n">
        <f aca="false">'Low pensions'!V36</f>
        <v>1588303.38250578</v>
      </c>
      <c r="I36" s="81" t="n">
        <f aca="false">'Low pensions'!M36</f>
        <v>8928.64765592601</v>
      </c>
      <c r="J36" s="81" t="n">
        <f aca="false">'Low pensions'!W36</f>
        <v>49122.7850259499</v>
      </c>
      <c r="K36" s="9"/>
      <c r="L36" s="81" t="n">
        <f aca="false">'Low pensions'!N36</f>
        <v>3065439.41866726</v>
      </c>
      <c r="M36" s="67"/>
      <c r="N36" s="81" t="n">
        <f aca="false">'Low pensions'!L36</f>
        <v>776544.218813874</v>
      </c>
      <c r="O36" s="9"/>
      <c r="P36" s="81" t="n">
        <f aca="false">'Low pensions'!X36</f>
        <v>20178896.8902785</v>
      </c>
      <c r="Q36" s="67"/>
      <c r="R36" s="81" t="n">
        <f aca="false">'Low SIPA income'!G31</f>
        <v>14824568.0043216</v>
      </c>
      <c r="S36" s="67"/>
      <c r="T36" s="81" t="n">
        <f aca="false">'Low SIPA income'!J31</f>
        <v>56683020.6350343</v>
      </c>
      <c r="U36" s="9"/>
      <c r="V36" s="81" t="n">
        <f aca="false">'Low SIPA income'!F31</f>
        <v>89863.6067148663</v>
      </c>
      <c r="W36" s="67"/>
      <c r="X36" s="81" t="n">
        <f aca="false">'Low SIPA income'!M31</f>
        <v>225711.471671019</v>
      </c>
      <c r="Y36" s="9"/>
      <c r="Z36" s="9" t="n">
        <f aca="false">R36+V36-N36-L36-F36</f>
        <v>-7429944.57076142</v>
      </c>
      <c r="AA36" s="9"/>
      <c r="AB36" s="9" t="n">
        <f aca="false">T36-P36-D36</f>
        <v>-65290580.9457103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-0.0147436840052626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10053257</v>
      </c>
      <c r="AX36" s="7"/>
      <c r="AY36" s="40" t="n">
        <f aca="false">(AW36-AW35)/AW35</f>
        <v>0.0103442821181372</v>
      </c>
      <c r="AZ36" s="39" t="n">
        <f aca="false">workers_and_wage_low!B24</f>
        <v>6212.88198997664</v>
      </c>
      <c r="BA36" s="40" t="n">
        <f aca="false">(AZ36-AZ35)/AZ35</f>
        <v>-0.0243376979716693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0.0132940163520101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102002673.039215</v>
      </c>
      <c r="E37" s="9"/>
      <c r="F37" s="67" t="n">
        <f aca="false">'Low pensions'!I37</f>
        <v>18540193.2534701</v>
      </c>
      <c r="G37" s="81" t="n">
        <f aca="false">'Low pensions'!K37</f>
        <v>307220.994693007</v>
      </c>
      <c r="H37" s="81" t="n">
        <f aca="false">'Low pensions'!V37</f>
        <v>1690239.26795305</v>
      </c>
      <c r="I37" s="81" t="n">
        <f aca="false">'Low pensions'!M37</f>
        <v>9501.68024823704</v>
      </c>
      <c r="J37" s="81" t="n">
        <f aca="false">'Low pensions'!W37</f>
        <v>52275.4412768968</v>
      </c>
      <c r="K37" s="9"/>
      <c r="L37" s="81" t="n">
        <f aca="false">'Low pensions'!N37</f>
        <v>3084095.01321873</v>
      </c>
      <c r="M37" s="67"/>
      <c r="N37" s="81" t="n">
        <f aca="false">'Low pensions'!L37</f>
        <v>780617.187974561</v>
      </c>
      <c r="O37" s="9"/>
      <c r="P37" s="81" t="n">
        <f aca="false">'Low pensions'!X37</f>
        <v>20298109.133693</v>
      </c>
      <c r="Q37" s="67"/>
      <c r="R37" s="81" t="n">
        <f aca="false">'Low SIPA income'!G32</f>
        <v>17692573.2726162</v>
      </c>
      <c r="S37" s="67"/>
      <c r="T37" s="81" t="n">
        <f aca="false">'Low SIPA income'!J32</f>
        <v>67649087.3532508</v>
      </c>
      <c r="U37" s="9"/>
      <c r="V37" s="81" t="n">
        <f aca="false">'Low SIPA income'!F32</f>
        <v>92312.4912532015</v>
      </c>
      <c r="W37" s="67"/>
      <c r="X37" s="81" t="n">
        <f aca="false">'Low SIPA income'!M32</f>
        <v>231862.363598314</v>
      </c>
      <c r="Y37" s="9"/>
      <c r="Z37" s="9" t="n">
        <f aca="false">R37+V37-N37-L37-F37</f>
        <v>-4620019.69079403</v>
      </c>
      <c r="AA37" s="9"/>
      <c r="AB37" s="9" t="n">
        <f aca="false">T37-P37-D37</f>
        <v>-54651694.8196577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-0.0120723534794962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10332286</v>
      </c>
      <c r="AX37" s="7"/>
      <c r="AY37" s="40" t="n">
        <f aca="false">(AW37-AW36)/AW36</f>
        <v>0.0277550847451726</v>
      </c>
      <c r="AZ37" s="39" t="n">
        <f aca="false">workers_and_wage_low!B25</f>
        <v>6142.24041664837</v>
      </c>
      <c r="BA37" s="40" t="n">
        <f aca="false">(AZ37-AZ36)/AZ36</f>
        <v>-0.0113701778727228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0.0115417326527271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98761146.56161</v>
      </c>
      <c r="E38" s="6"/>
      <c r="F38" s="8" t="n">
        <f aca="false">'Low pensions'!I38</f>
        <v>17951007.445487</v>
      </c>
      <c r="G38" s="80" t="n">
        <f aca="false">'Low pensions'!K38</f>
        <v>319429.870373307</v>
      </c>
      <c r="H38" s="80" t="n">
        <f aca="false">'Low pensions'!V38</f>
        <v>1757408.89974537</v>
      </c>
      <c r="I38" s="80" t="n">
        <f aca="false">'Low pensions'!M38</f>
        <v>9879.27434144297</v>
      </c>
      <c r="J38" s="80" t="n">
        <f aca="false">'Low pensions'!W38</f>
        <v>54352.8525694471</v>
      </c>
      <c r="K38" s="6"/>
      <c r="L38" s="80" t="n">
        <f aca="false">'Low pensions'!N38</f>
        <v>3566555.17436177</v>
      </c>
      <c r="M38" s="8"/>
      <c r="N38" s="80" t="n">
        <f aca="false">'Low pensions'!L38</f>
        <v>758492.937843956</v>
      </c>
      <c r="O38" s="6"/>
      <c r="P38" s="80" t="n">
        <f aca="false">'Low pensions'!X38</f>
        <v>22679876.1068739</v>
      </c>
      <c r="Q38" s="8"/>
      <c r="R38" s="80" t="n">
        <f aca="false">'Low SIPA income'!G33</f>
        <v>14133549.6330584</v>
      </c>
      <c r="S38" s="8"/>
      <c r="T38" s="80" t="n">
        <f aca="false">'Low SIPA income'!J33</f>
        <v>54040852.0007726</v>
      </c>
      <c r="U38" s="6"/>
      <c r="V38" s="80" t="n">
        <f aca="false">'Low SIPA income'!F33</f>
        <v>96427.0425814031</v>
      </c>
      <c r="W38" s="8"/>
      <c r="X38" s="80" t="n">
        <f aca="false">'Low SIPA income'!M33</f>
        <v>242196.930276692</v>
      </c>
      <c r="Y38" s="6"/>
      <c r="Z38" s="6" t="n">
        <f aca="false">R38+V38-N38-L38-F38</f>
        <v>-8046078.8820529</v>
      </c>
      <c r="AA38" s="6"/>
      <c r="AB38" s="6" t="n">
        <f aca="false">T38-P38-D38</f>
        <v>-67400170.6677113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-0.0146460247944736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10735809</v>
      </c>
      <c r="AX38" s="5"/>
      <c r="AY38" s="61" t="n">
        <f aca="false">(AW38-AW37)/AW37</f>
        <v>0.0390545712729981</v>
      </c>
      <c r="AZ38" s="66" t="n">
        <f aca="false">workers_and_wage_low!B26</f>
        <v>6073.59827575442</v>
      </c>
      <c r="BA38" s="61" t="n">
        <f aca="false">(AZ38-AZ37)/AZ37</f>
        <v>-0.0111754239882727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0.0138542587470354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99036215.135921</v>
      </c>
      <c r="E39" s="9"/>
      <c r="F39" s="67" t="n">
        <f aca="false">'Low pensions'!I39</f>
        <v>18001004.4149166</v>
      </c>
      <c r="G39" s="81" t="n">
        <f aca="false">'Low pensions'!K39</f>
        <v>333167.952776371</v>
      </c>
      <c r="H39" s="81" t="n">
        <f aca="false">'Low pensions'!V39</f>
        <v>1832991.77573741</v>
      </c>
      <c r="I39" s="81" t="n">
        <f aca="false">'Low pensions'!M39</f>
        <v>10304.163487929</v>
      </c>
      <c r="J39" s="81" t="n">
        <f aca="false">'Low pensions'!W39</f>
        <v>56690.467290848</v>
      </c>
      <c r="K39" s="9"/>
      <c r="L39" s="81" t="n">
        <f aca="false">'Low pensions'!N39</f>
        <v>2968652.26127309</v>
      </c>
      <c r="M39" s="67"/>
      <c r="N39" s="81" t="n">
        <f aca="false">'Low pensions'!L39</f>
        <v>762345.881347474</v>
      </c>
      <c r="O39" s="9"/>
      <c r="P39" s="81" t="n">
        <f aca="false">'Low pensions'!X39</f>
        <v>19598552.8069001</v>
      </c>
      <c r="Q39" s="67"/>
      <c r="R39" s="81" t="n">
        <f aca="false">'Low SIPA income'!G34</f>
        <v>16940901.0690555</v>
      </c>
      <c r="S39" s="67"/>
      <c r="T39" s="81" t="n">
        <f aca="false">'Low SIPA income'!J34</f>
        <v>64775003.5342288</v>
      </c>
      <c r="U39" s="9"/>
      <c r="V39" s="81" t="n">
        <f aca="false">'Low SIPA income'!F34</f>
        <v>99022.678929753</v>
      </c>
      <c r="W39" s="67"/>
      <c r="X39" s="81" t="n">
        <f aca="false">'Low SIPA income'!M34</f>
        <v>248716.420441023</v>
      </c>
      <c r="Y39" s="9"/>
      <c r="Z39" s="9" t="n">
        <f aca="false">R39+V39-N39-L39-F39</f>
        <v>-4692078.80955197</v>
      </c>
      <c r="AA39" s="9"/>
      <c r="AB39" s="9" t="n">
        <f aca="false">T39-P39-D39</f>
        <v>-53859764.4085923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-0.0116001035899974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11027445</v>
      </c>
      <c r="AX39" s="7"/>
      <c r="AY39" s="40" t="n">
        <f aca="false">(AW39-AW38)/AW38</f>
        <v>0.0271647902826885</v>
      </c>
      <c r="AZ39" s="39" t="n">
        <f aca="false">workers_and_wage_low!B27</f>
        <v>6039.16983658446</v>
      </c>
      <c r="BA39" s="40" t="n">
        <f aca="false">(AZ39-AZ38)/AZ38</f>
        <v>-0.0056685407244329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0.0113172082699802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100884809.20182</v>
      </c>
      <c r="E40" s="9"/>
      <c r="F40" s="67" t="n">
        <f aca="false">'Low pensions'!I40</f>
        <v>18337008.2686176</v>
      </c>
      <c r="G40" s="81" t="n">
        <f aca="false">'Low pensions'!K40</f>
        <v>375026.191872456</v>
      </c>
      <c r="H40" s="81" t="n">
        <f aca="false">'Low pensions'!V40</f>
        <v>2063283.4570669</v>
      </c>
      <c r="I40" s="81" t="n">
        <f aca="false">'Low pensions'!M40</f>
        <v>11598.748202241</v>
      </c>
      <c r="J40" s="81" t="n">
        <f aca="false">'Low pensions'!W40</f>
        <v>63812.8904247502</v>
      </c>
      <c r="K40" s="9"/>
      <c r="L40" s="81" t="n">
        <f aca="false">'Low pensions'!N40</f>
        <v>2978721.71873816</v>
      </c>
      <c r="M40" s="67"/>
      <c r="N40" s="81" t="n">
        <f aca="false">'Low pensions'!L40</f>
        <v>779032.850212257</v>
      </c>
      <c r="O40" s="9"/>
      <c r="P40" s="81" t="n">
        <f aca="false">'Low pensions'!X40</f>
        <v>19742610.0487968</v>
      </c>
      <c r="Q40" s="67"/>
      <c r="R40" s="81" t="n">
        <f aca="false">'Low SIPA income'!G35</f>
        <v>14858428.5687744</v>
      </c>
      <c r="S40" s="67"/>
      <c r="T40" s="81" t="n">
        <f aca="false">'Low SIPA income'!J35</f>
        <v>56812489.4379721</v>
      </c>
      <c r="U40" s="9"/>
      <c r="V40" s="81" t="n">
        <f aca="false">'Low SIPA income'!F35</f>
        <v>101771.217639352</v>
      </c>
      <c r="W40" s="67"/>
      <c r="X40" s="81" t="n">
        <f aca="false">'Low SIPA income'!M35</f>
        <v>255619.957253837</v>
      </c>
      <c r="Y40" s="9"/>
      <c r="Z40" s="9" t="n">
        <f aca="false">R40+V40-N40-L40-F40</f>
        <v>-7134563.05115436</v>
      </c>
      <c r="AA40" s="9"/>
      <c r="AB40" s="9" t="n">
        <f aca="false">T40-P40-D40</f>
        <v>-63814929.8126444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-0.0136269104277372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11353390</v>
      </c>
      <c r="AX40" s="7"/>
      <c r="AY40" s="40" t="n">
        <f aca="false">(AW40-AW39)/AW39</f>
        <v>0.029557617380998</v>
      </c>
      <c r="AZ40" s="39" t="n">
        <f aca="false">workers_and_wage_low!B28</f>
        <v>6009.25192458154</v>
      </c>
      <c r="BA40" s="40" t="n">
        <f aca="false">(AZ40-AZ39)/AZ39</f>
        <v>-0.00495397758507828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0.0133324465946019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102117557.32265</v>
      </c>
      <c r="E41" s="9"/>
      <c r="F41" s="67" t="n">
        <f aca="false">'Low pensions'!I41</f>
        <v>18561074.8318955</v>
      </c>
      <c r="G41" s="81" t="n">
        <f aca="false">'Low pensions'!K41</f>
        <v>392179.326288208</v>
      </c>
      <c r="H41" s="81" t="n">
        <f aca="false">'Low pensions'!V41</f>
        <v>2157654.94162951</v>
      </c>
      <c r="I41" s="81" t="n">
        <f aca="false">'Low pensions'!M41</f>
        <v>12129.257514068</v>
      </c>
      <c r="J41" s="81" t="n">
        <f aca="false">'Low pensions'!W41</f>
        <v>66731.5961328698</v>
      </c>
      <c r="K41" s="9"/>
      <c r="L41" s="81" t="n">
        <f aca="false">'Low pensions'!N41</f>
        <v>3061825.30664082</v>
      </c>
      <c r="M41" s="67"/>
      <c r="N41" s="81" t="n">
        <f aca="false">'Low pensions'!L41</f>
        <v>789800.762591031</v>
      </c>
      <c r="O41" s="9"/>
      <c r="P41" s="81" t="n">
        <f aca="false">'Low pensions'!X41</f>
        <v>20233076.8383417</v>
      </c>
      <c r="Q41" s="67"/>
      <c r="R41" s="81" t="n">
        <f aca="false">'Low SIPA income'!G36</f>
        <v>17803755.3200322</v>
      </c>
      <c r="S41" s="67"/>
      <c r="T41" s="81" t="n">
        <f aca="false">'Low SIPA income'!J36</f>
        <v>68074201.5478832</v>
      </c>
      <c r="U41" s="9"/>
      <c r="V41" s="81" t="n">
        <f aca="false">'Low SIPA income'!F36</f>
        <v>104791.863795108</v>
      </c>
      <c r="W41" s="67"/>
      <c r="X41" s="81" t="n">
        <f aca="false">'Low SIPA income'!M36</f>
        <v>263206.949520644</v>
      </c>
      <c r="Y41" s="9"/>
      <c r="Z41" s="9" t="n">
        <f aca="false">R41+V41-N41-L41-F41</f>
        <v>-4504153.71730001</v>
      </c>
      <c r="AA41" s="9"/>
      <c r="AB41" s="9" t="n">
        <f aca="false">T41-P41-D41</f>
        <v>-54276432.6131089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-0.0114761757900588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11382751</v>
      </c>
      <c r="AX41" s="7"/>
      <c r="AY41" s="40" t="n">
        <f aca="false">(AW41-AW40)/AW40</f>
        <v>0.00258609983449877</v>
      </c>
      <c r="AZ41" s="39" t="n">
        <f aca="false">workers_and_wage_low!B29</f>
        <v>6069.8904871904</v>
      </c>
      <c r="BA41" s="40" t="n">
        <f aca="false">(AZ41-AZ40)/AZ40</f>
        <v>0.0100908671112307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0.0115622410476648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103188650.536874</v>
      </c>
      <c r="E42" s="6"/>
      <c r="F42" s="8" t="n">
        <f aca="false">'Low pensions'!I42</f>
        <v>18755758.7023521</v>
      </c>
      <c r="G42" s="80" t="n">
        <f aca="false">'Low pensions'!K42</f>
        <v>400426.665310047</v>
      </c>
      <c r="H42" s="80" t="n">
        <f aca="false">'Low pensions'!V42</f>
        <v>2203029.36756926</v>
      </c>
      <c r="I42" s="80" t="n">
        <f aca="false">'Low pensions'!M42</f>
        <v>12384.32985495</v>
      </c>
      <c r="J42" s="80" t="n">
        <f aca="false">'Low pensions'!W42</f>
        <v>68134.9288938953</v>
      </c>
      <c r="K42" s="6"/>
      <c r="L42" s="80" t="n">
        <f aca="false">'Low pensions'!N42</f>
        <v>3741066.87411588</v>
      </c>
      <c r="M42" s="8"/>
      <c r="N42" s="80" t="n">
        <f aca="false">'Low pensions'!L42</f>
        <v>799884.004326351</v>
      </c>
      <c r="O42" s="6"/>
      <c r="P42" s="80" t="n">
        <f aca="false">'Low pensions'!X42</f>
        <v>23813139.5819388</v>
      </c>
      <c r="Q42" s="8"/>
      <c r="R42" s="80" t="n">
        <f aca="false">'Low SIPA income'!G37</f>
        <v>14093119.3462188</v>
      </c>
      <c r="S42" s="8"/>
      <c r="T42" s="80" t="n">
        <f aca="false">'Low SIPA income'!J37</f>
        <v>53886263.2948797</v>
      </c>
      <c r="U42" s="6"/>
      <c r="V42" s="80" t="n">
        <f aca="false">'Low SIPA income'!F37</f>
        <v>106584.953454535</v>
      </c>
      <c r="W42" s="8"/>
      <c r="X42" s="80" t="n">
        <f aca="false">'Low SIPA income'!M37</f>
        <v>267710.673783031</v>
      </c>
      <c r="Y42" s="6"/>
      <c r="Z42" s="6" t="n">
        <f aca="false">R42+V42-N42-L42-F42</f>
        <v>-9097005.28112092</v>
      </c>
      <c r="AA42" s="6"/>
      <c r="AB42" s="6" t="n">
        <f aca="false">T42-P42-D42</f>
        <v>-73115526.8239332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-0.0152768932201699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11376744</v>
      </c>
      <c r="AX42" s="5"/>
      <c r="AY42" s="61" t="n">
        <f aca="false">(AW42-AW41)/AW41</f>
        <v>-0.000527728314534861</v>
      </c>
      <c r="AZ42" s="66" t="n">
        <f aca="false">workers_and_wage_low!B30</f>
        <v>6097.17907601195</v>
      </c>
      <c r="BA42" s="61" t="n">
        <f aca="false">(AZ42-AZ41)/AZ41</f>
        <v>0.00449573001014418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0.0137162633613703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103682920.175078</v>
      </c>
      <c r="E43" s="9"/>
      <c r="F43" s="67" t="n">
        <f aca="false">'Low pensions'!I43</f>
        <v>18845598.0598766</v>
      </c>
      <c r="G43" s="81" t="n">
        <f aca="false">'Low pensions'!K43</f>
        <v>431307.116322112</v>
      </c>
      <c r="H43" s="81" t="n">
        <f aca="false">'Low pensions'!V43</f>
        <v>2372924.4978316</v>
      </c>
      <c r="I43" s="81" t="n">
        <f aca="false">'Low pensions'!M43</f>
        <v>13339.395350168</v>
      </c>
      <c r="J43" s="81" t="n">
        <f aca="false">'Low pensions'!W43</f>
        <v>73389.4174587068</v>
      </c>
      <c r="K43" s="9"/>
      <c r="L43" s="81" t="n">
        <f aca="false">'Low pensions'!N43</f>
        <v>3089090.97789814</v>
      </c>
      <c r="M43" s="67"/>
      <c r="N43" s="81" t="n">
        <f aca="false">'Low pensions'!L43</f>
        <v>805496.902365133</v>
      </c>
      <c r="O43" s="9"/>
      <c r="P43" s="81" t="n">
        <f aca="false">'Low pensions'!X43</f>
        <v>20460914.0660387</v>
      </c>
      <c r="Q43" s="67"/>
      <c r="R43" s="81" t="n">
        <f aca="false">'Low SIPA income'!G38</f>
        <v>16869575.0178185</v>
      </c>
      <c r="S43" s="67"/>
      <c r="T43" s="81" t="n">
        <f aca="false">'Low SIPA income'!J38</f>
        <v>64502282.1953743</v>
      </c>
      <c r="U43" s="9"/>
      <c r="V43" s="81" t="n">
        <f aca="false">'Low SIPA income'!F38</f>
        <v>103082.122940514</v>
      </c>
      <c r="W43" s="67"/>
      <c r="X43" s="81" t="n">
        <f aca="false">'Low SIPA income'!M38</f>
        <v>258912.57342587</v>
      </c>
      <c r="Y43" s="9"/>
      <c r="Z43" s="9" t="n">
        <f aca="false">R43+V43-N43-L43-F43</f>
        <v>-5767528.7993808</v>
      </c>
      <c r="AA43" s="9"/>
      <c r="AB43" s="9" t="n">
        <f aca="false">T43-P43-D43</f>
        <v>-59641552.0457427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-0.0122922126344892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11434550</v>
      </c>
      <c r="AX43" s="7"/>
      <c r="AY43" s="40" t="n">
        <f aca="false">(AW43-AW42)/AW42</f>
        <v>0.00508106713133389</v>
      </c>
      <c r="AZ43" s="39" t="n">
        <f aca="false">workers_and_wage_low!B31</f>
        <v>6112.85830838343</v>
      </c>
      <c r="BA43" s="40" t="n">
        <f aca="false">(AZ43-AZ42)/AZ42</f>
        <v>0.00257155516936783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0.0114052149790838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103932125.12325</v>
      </c>
      <c r="E44" s="9"/>
      <c r="F44" s="67" t="n">
        <f aca="false">'Low pensions'!I44</f>
        <v>18890894.0091019</v>
      </c>
      <c r="G44" s="81" t="n">
        <f aca="false">'Low pensions'!K44</f>
        <v>450369.92881851</v>
      </c>
      <c r="H44" s="81" t="n">
        <f aca="false">'Low pensions'!V44</f>
        <v>2477802.46774779</v>
      </c>
      <c r="I44" s="81" t="n">
        <f aca="false">'Low pensions'!M44</f>
        <v>13928.966870676</v>
      </c>
      <c r="J44" s="81" t="n">
        <f aca="false">'Low pensions'!W44</f>
        <v>76633.0660128209</v>
      </c>
      <c r="K44" s="9"/>
      <c r="L44" s="81" t="n">
        <f aca="false">'Low pensions'!N44</f>
        <v>3019377.17141871</v>
      </c>
      <c r="M44" s="67"/>
      <c r="N44" s="81" t="n">
        <f aca="false">'Low pensions'!L44</f>
        <v>808401.560730126</v>
      </c>
      <c r="O44" s="9"/>
      <c r="P44" s="81" t="n">
        <f aca="false">'Low pensions'!X44</f>
        <v>20115149.3661229</v>
      </c>
      <c r="Q44" s="67"/>
      <c r="R44" s="81" t="n">
        <f aca="false">'Low SIPA income'!G39</f>
        <v>14687250.8846979</v>
      </c>
      <c r="S44" s="67"/>
      <c r="T44" s="81" t="n">
        <f aca="false">'Low SIPA income'!J39</f>
        <v>56157976.7266451</v>
      </c>
      <c r="U44" s="9"/>
      <c r="V44" s="81" t="n">
        <f aca="false">'Low SIPA income'!F39</f>
        <v>106645.666792089</v>
      </c>
      <c r="W44" s="67"/>
      <c r="X44" s="81" t="n">
        <f aca="false">'Low SIPA income'!M39</f>
        <v>267863.168182826</v>
      </c>
      <c r="Y44" s="9"/>
      <c r="Z44" s="9" t="n">
        <f aca="false">R44+V44-N44-L44-F44</f>
        <v>-7924776.1897607</v>
      </c>
      <c r="AA44" s="9"/>
      <c r="AB44" s="9" t="n">
        <f aca="false">T44-P44-D44</f>
        <v>-67889297.7627281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-0.0139527840999838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11487164</v>
      </c>
      <c r="AX44" s="7"/>
      <c r="AY44" s="40" t="n">
        <f aca="false">(AW44-AW43)/AW43</f>
        <v>0.00460131793555496</v>
      </c>
      <c r="AZ44" s="39" t="n">
        <f aca="false">workers_and_wage_low!B32</f>
        <v>6126.83644854209</v>
      </c>
      <c r="BA44" s="40" t="n">
        <f aca="false">(AZ44-AZ43)/AZ43</f>
        <v>0.00228667825319777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0.013403502419458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104248416.393645</v>
      </c>
      <c r="E45" s="9"/>
      <c r="F45" s="67" t="n">
        <f aca="false">'Low pensions'!I45</f>
        <v>18948383.6915072</v>
      </c>
      <c r="G45" s="81" t="n">
        <f aca="false">'Low pensions'!K45</f>
        <v>467762.075180242</v>
      </c>
      <c r="H45" s="81" t="n">
        <f aca="false">'Low pensions'!V45</f>
        <v>2573488.92551726</v>
      </c>
      <c r="I45" s="81" t="n">
        <f aca="false">'Low pensions'!M45</f>
        <v>14466.868304543</v>
      </c>
      <c r="J45" s="81" t="n">
        <f aca="false">'Low pensions'!W45</f>
        <v>79592.4409953759</v>
      </c>
      <c r="K45" s="9"/>
      <c r="L45" s="81" t="n">
        <f aca="false">'Low pensions'!N45</f>
        <v>3076501.93272562</v>
      </c>
      <c r="M45" s="67"/>
      <c r="N45" s="81" t="n">
        <f aca="false">'Low pensions'!L45</f>
        <v>812075.952688862</v>
      </c>
      <c r="O45" s="9"/>
      <c r="P45" s="81" t="n">
        <f aca="false">'Low pensions'!X45</f>
        <v>20431785.4445402</v>
      </c>
      <c r="Q45" s="67"/>
      <c r="R45" s="81" t="n">
        <f aca="false">'Low SIPA income'!G40</f>
        <v>17754988.8586296</v>
      </c>
      <c r="S45" s="67" t="n">
        <f aca="false">SUM(T42:T45)/AVERAGE(AG42:AG45)</f>
        <v>0.0499767090565483</v>
      </c>
      <c r="T45" s="81" t="n">
        <f aca="false">'Low SIPA income'!J40</f>
        <v>67887738.7560382</v>
      </c>
      <c r="U45" s="9"/>
      <c r="V45" s="81" t="n">
        <f aca="false">'Low SIPA income'!F40</f>
        <v>104810.492950968</v>
      </c>
      <c r="W45" s="67"/>
      <c r="X45" s="81" t="n">
        <f aca="false">'Low SIPA income'!M40</f>
        <v>263253.74058923</v>
      </c>
      <c r="Y45" s="9"/>
      <c r="Z45" s="9" t="n">
        <f aca="false">R45+V45-N45-L45-F45</f>
        <v>-4977162.22534105</v>
      </c>
      <c r="AA45" s="9"/>
      <c r="AB45" s="9" t="n">
        <f aca="false">T45-P45-D45</f>
        <v>-56792463.0821475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-0.0115899791750177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11494648</v>
      </c>
      <c r="AX45" s="7"/>
      <c r="AY45" s="40" t="n">
        <f aca="false">(AW45-AW44)/AW44</f>
        <v>0.000651509806946258</v>
      </c>
      <c r="AZ45" s="39" t="n">
        <f aca="false">workers_and_wage_low!B33</f>
        <v>6191.73729615708</v>
      </c>
      <c r="BA45" s="40" t="n">
        <f aca="false">(AZ45-AZ44)/AZ44</f>
        <v>0.0105928807076993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0.0116486453257208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104814597.733757</v>
      </c>
      <c r="E46" s="6"/>
      <c r="F46" s="8" t="n">
        <f aca="false">'Low pensions'!I46</f>
        <v>19051293.8520883</v>
      </c>
      <c r="G46" s="80" t="n">
        <f aca="false">'Low pensions'!K46</f>
        <v>477705.298043431</v>
      </c>
      <c r="H46" s="80" t="n">
        <f aca="false">'Low pensions'!V46</f>
        <v>2628193.60398549</v>
      </c>
      <c r="I46" s="80" t="n">
        <f aca="false">'Low pensions'!M46</f>
        <v>14774.390661137</v>
      </c>
      <c r="J46" s="80" t="n">
        <f aca="false">'Low pensions'!W46</f>
        <v>81284.3382675923</v>
      </c>
      <c r="K46" s="6"/>
      <c r="L46" s="80" t="n">
        <f aca="false">'Low pensions'!N46</f>
        <v>3690382.16549956</v>
      </c>
      <c r="M46" s="8"/>
      <c r="N46" s="80" t="n">
        <f aca="false">'Low pensions'!L46</f>
        <v>818044.924455464</v>
      </c>
      <c r="O46" s="6"/>
      <c r="P46" s="80" t="n">
        <f aca="false">'Low pensions'!X46</f>
        <v>23650052.4121964</v>
      </c>
      <c r="Q46" s="8"/>
      <c r="R46" s="80" t="n">
        <f aca="false">'Low SIPA income'!G41</f>
        <v>14633333.1884141</v>
      </c>
      <c r="S46" s="8"/>
      <c r="T46" s="80" t="n">
        <f aca="false">'Low SIPA income'!J41</f>
        <v>55951817.7417656</v>
      </c>
      <c r="U46" s="6"/>
      <c r="V46" s="80" t="n">
        <f aca="false">'Low SIPA income'!F41</f>
        <v>109270.596672501</v>
      </c>
      <c r="W46" s="8"/>
      <c r="X46" s="80" t="n">
        <f aca="false">'Low SIPA income'!M41</f>
        <v>274456.235254137</v>
      </c>
      <c r="Y46" s="6"/>
      <c r="Z46" s="6" t="n">
        <f aca="false">R46+V46-N46-L46-F46</f>
        <v>-8817117.15695664</v>
      </c>
      <c r="AA46" s="6"/>
      <c r="AB46" s="6" t="n">
        <f aca="false">T46-P46-D46</f>
        <v>-72512832.4041874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-0.0146669556001178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11570244</v>
      </c>
      <c r="AX46" s="5"/>
      <c r="AY46" s="61" t="n">
        <f aca="false">(AW46-AW45)/AW45</f>
        <v>0.00657662592190731</v>
      </c>
      <c r="AZ46" s="66" t="n">
        <f aca="false">workers_and_wage_low!B34</f>
        <v>6199.54895844002</v>
      </c>
      <c r="BA46" s="61" t="n">
        <f aca="false">(AZ46-AZ45)/AZ45</f>
        <v>0.00126162689230833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0.0136623559599408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105275016.495924</v>
      </c>
      <c r="E47" s="9"/>
      <c r="F47" s="67" t="n">
        <f aca="false">'Low pensions'!I47</f>
        <v>19134980.4121926</v>
      </c>
      <c r="G47" s="81" t="n">
        <f aca="false">'Low pensions'!K47</f>
        <v>505251.603597761</v>
      </c>
      <c r="H47" s="81" t="n">
        <f aca="false">'Low pensions'!V47</f>
        <v>2779745.24967132</v>
      </c>
      <c r="I47" s="81" t="n">
        <f aca="false">'Low pensions'!M47</f>
        <v>15626.338255601</v>
      </c>
      <c r="J47" s="81" t="n">
        <f aca="false">'Low pensions'!W47</f>
        <v>85971.502567155</v>
      </c>
      <c r="K47" s="9"/>
      <c r="L47" s="81" t="n">
        <f aca="false">'Low pensions'!N47</f>
        <v>3055556.06940099</v>
      </c>
      <c r="M47" s="67"/>
      <c r="N47" s="81" t="n">
        <f aca="false">'Low pensions'!L47</f>
        <v>823292.880945198</v>
      </c>
      <c r="O47" s="9"/>
      <c r="P47" s="81" t="n">
        <f aca="false">'Low pensions'!X47</f>
        <v>20384809.4899137</v>
      </c>
      <c r="Q47" s="67"/>
      <c r="R47" s="81" t="n">
        <f aca="false">'Low SIPA income'!G42</f>
        <v>17442810.0437527</v>
      </c>
      <c r="S47" s="67"/>
      <c r="T47" s="81" t="n">
        <f aca="false">'Low SIPA income'!J42</f>
        <v>66694096.0002875</v>
      </c>
      <c r="U47" s="9"/>
      <c r="V47" s="81" t="n">
        <f aca="false">'Low SIPA income'!F42</f>
        <v>105689.296464918</v>
      </c>
      <c r="W47" s="67"/>
      <c r="X47" s="81" t="n">
        <f aca="false">'Low SIPA income'!M42</f>
        <v>265461.041650189</v>
      </c>
      <c r="Y47" s="9"/>
      <c r="Z47" s="9" t="n">
        <f aca="false">R47+V47-N47-L47-F47</f>
        <v>-5465330.02232125</v>
      </c>
      <c r="AA47" s="9"/>
      <c r="AB47" s="9" t="n">
        <f aca="false">T47-P47-D47</f>
        <v>-58965729.9855499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-0.0117875118352405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11567825</v>
      </c>
      <c r="AX47" s="7"/>
      <c r="AY47" s="40" t="n">
        <f aca="false">(AW47-AW46)/AW46</f>
        <v>-0.000209070785369781</v>
      </c>
      <c r="AZ47" s="39" t="n">
        <f aca="false">workers_and_wage_low!B35</f>
        <v>6220.08546873553</v>
      </c>
      <c r="BA47" s="40" t="n">
        <f aca="false">(AZ47-AZ46)/AZ46</f>
        <v>0.00331258135602784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0.0113396012399214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105704850.308659</v>
      </c>
      <c r="E48" s="9"/>
      <c r="F48" s="67" t="n">
        <f aca="false">'Low pensions'!I48</f>
        <v>19213107.7956969</v>
      </c>
      <c r="G48" s="81" t="n">
        <f aca="false">'Low pensions'!K48</f>
        <v>516867.436692742</v>
      </c>
      <c r="H48" s="81" t="n">
        <f aca="false">'Low pensions'!V48</f>
        <v>2843652.13613507</v>
      </c>
      <c r="I48" s="81" t="n">
        <f aca="false">'Low pensions'!M48</f>
        <v>15985.590825549</v>
      </c>
      <c r="J48" s="81" t="n">
        <f aca="false">'Low pensions'!W48</f>
        <v>87948.0042103646</v>
      </c>
      <c r="K48" s="9"/>
      <c r="L48" s="81" t="n">
        <f aca="false">'Low pensions'!N48</f>
        <v>3042966.63285044</v>
      </c>
      <c r="M48" s="67"/>
      <c r="N48" s="81" t="n">
        <f aca="false">'Low pensions'!L48</f>
        <v>828401.30392335</v>
      </c>
      <c r="O48" s="9"/>
      <c r="P48" s="81" t="n">
        <f aca="false">'Low pensions'!X48</f>
        <v>20347587.8798026</v>
      </c>
      <c r="Q48" s="67"/>
      <c r="R48" s="81" t="n">
        <f aca="false">'Low SIPA income'!G43</f>
        <v>15154748.9766859</v>
      </c>
      <c r="S48" s="67"/>
      <c r="T48" s="81" t="n">
        <f aca="false">'Low SIPA income'!J43</f>
        <v>57945496.2002153</v>
      </c>
      <c r="U48" s="9"/>
      <c r="V48" s="81" t="n">
        <f aca="false">'Low SIPA income'!F43</f>
        <v>107061.858997191</v>
      </c>
      <c r="W48" s="67"/>
      <c r="X48" s="81" t="n">
        <f aca="false">'Low SIPA income'!M43</f>
        <v>268908.5230105</v>
      </c>
      <c r="Y48" s="9"/>
      <c r="Z48" s="9" t="n">
        <f aca="false">R48+V48-N48-L48-F48</f>
        <v>-7822664.89678759</v>
      </c>
      <c r="AA48" s="9"/>
      <c r="AB48" s="9" t="n">
        <f aca="false">T48-P48-D48</f>
        <v>-68106941.9882464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-0.0135898202953779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11553527</v>
      </c>
      <c r="AX48" s="7"/>
      <c r="AY48" s="40" t="n">
        <f aca="false">(AW48-AW47)/AW47</f>
        <v>-0.00123601454897528</v>
      </c>
      <c r="AZ48" s="39" t="n">
        <f aca="false">workers_and_wage_low!B36</f>
        <v>6272.93960737968</v>
      </c>
      <c r="BA48" s="40" t="n">
        <f aca="false">(AZ48-AZ47)/AZ47</f>
        <v>0.00849733318132266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0.0132921569383295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106203355.361519</v>
      </c>
      <c r="E49" s="9"/>
      <c r="F49" s="67" t="n">
        <f aca="false">'Low pensions'!I49</f>
        <v>19303716.9899707</v>
      </c>
      <c r="G49" s="81" t="n">
        <f aca="false">'Low pensions'!K49</f>
        <v>545983.909634399</v>
      </c>
      <c r="H49" s="81" t="n">
        <f aca="false">'Low pensions'!V49</f>
        <v>3003842.37951169</v>
      </c>
      <c r="I49" s="81" t="n">
        <f aca="false">'Low pensions'!M49</f>
        <v>16886.100297971</v>
      </c>
      <c r="J49" s="81" t="n">
        <f aca="false">'Low pensions'!W49</f>
        <v>92902.3416343818</v>
      </c>
      <c r="K49" s="9"/>
      <c r="L49" s="81" t="n">
        <f aca="false">'Low pensions'!N49</f>
        <v>3010992.58816543</v>
      </c>
      <c r="M49" s="67"/>
      <c r="N49" s="81" t="n">
        <f aca="false">'Low pensions'!L49</f>
        <v>833964.990009833</v>
      </c>
      <c r="O49" s="9"/>
      <c r="P49" s="81" t="n">
        <f aca="false">'Low pensions'!X49</f>
        <v>20212284.1692289</v>
      </c>
      <c r="Q49" s="67"/>
      <c r="R49" s="81" t="n">
        <f aca="false">'Low SIPA income'!G44</f>
        <v>18036572.7153011</v>
      </c>
      <c r="S49" s="67"/>
      <c r="T49" s="81" t="n">
        <f aca="false">'Low SIPA income'!J44</f>
        <v>68964399.037373</v>
      </c>
      <c r="U49" s="9"/>
      <c r="V49" s="81" t="n">
        <f aca="false">'Low SIPA income'!F44</f>
        <v>107231.124498204</v>
      </c>
      <c r="W49" s="67"/>
      <c r="X49" s="81" t="n">
        <f aca="false">'Low SIPA income'!M44</f>
        <v>269333.669148447</v>
      </c>
      <c r="Y49" s="9"/>
      <c r="Z49" s="9" t="n">
        <f aca="false">R49+V49-N49-L49-F49</f>
        <v>-5004870.7283467</v>
      </c>
      <c r="AA49" s="9"/>
      <c r="AB49" s="9" t="n">
        <f aca="false">T49-P49-D49</f>
        <v>-57451240.4933753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-0.0114264222706779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11585544</v>
      </c>
      <c r="AX49" s="7"/>
      <c r="AY49" s="40" t="n">
        <f aca="false">(AW49-AW48)/AW48</f>
        <v>0.00277118839987131</v>
      </c>
      <c r="AZ49" s="39" t="n">
        <f aca="false">workers_and_wage_low!B37</f>
        <v>6305.56746249738</v>
      </c>
      <c r="BA49" s="40" t="n">
        <f aca="false">(AZ49-AZ48)/AZ48</f>
        <v>0.00520136605162207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0.0114824305532803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107039866.364215</v>
      </c>
      <c r="E50" s="6"/>
      <c r="F50" s="8" t="n">
        <f aca="false">'Low pensions'!I50</f>
        <v>19455762.7666796</v>
      </c>
      <c r="G50" s="80" t="n">
        <f aca="false">'Low pensions'!K50</f>
        <v>558513.259441409</v>
      </c>
      <c r="H50" s="80" t="n">
        <f aca="false">'Low pensions'!V50</f>
        <v>3072775.16539401</v>
      </c>
      <c r="I50" s="80" t="n">
        <f aca="false">'Low pensions'!M50</f>
        <v>17273.605962106</v>
      </c>
      <c r="J50" s="80" t="n">
        <f aca="false">'Low pensions'!W50</f>
        <v>95034.2834657975</v>
      </c>
      <c r="K50" s="6"/>
      <c r="L50" s="80" t="n">
        <f aca="false">'Low pensions'!N50</f>
        <v>3656246.60248537</v>
      </c>
      <c r="M50" s="8"/>
      <c r="N50" s="80" t="n">
        <f aca="false">'Low pensions'!L50</f>
        <v>841697.653373893</v>
      </c>
      <c r="O50" s="6"/>
      <c r="P50" s="80" t="n">
        <f aca="false">'Low pensions'!X50</f>
        <v>23603053.1492681</v>
      </c>
      <c r="Q50" s="8"/>
      <c r="R50" s="80" t="n">
        <f aca="false">'Low SIPA income'!G45</f>
        <v>15160046.8495405</v>
      </c>
      <c r="S50" s="8"/>
      <c r="T50" s="80" t="n">
        <f aca="false">'Low SIPA income'!J45</f>
        <v>57965753.0762507</v>
      </c>
      <c r="U50" s="6"/>
      <c r="V50" s="80" t="n">
        <f aca="false">'Low SIPA income'!F45</f>
        <v>109225.990571396</v>
      </c>
      <c r="W50" s="8"/>
      <c r="X50" s="80" t="n">
        <f aca="false">'Low SIPA income'!M45</f>
        <v>274344.197588457</v>
      </c>
      <c r="Y50" s="6"/>
      <c r="Z50" s="6" t="n">
        <f aca="false">R50+V50-N50-L50-F50</f>
        <v>-8684434.18242694</v>
      </c>
      <c r="AA50" s="6"/>
      <c r="AB50" s="6" t="n">
        <f aca="false">T50-P50-D50</f>
        <v>-72677166.4372325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-0.0142998005425189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11636488</v>
      </c>
      <c r="AX50" s="5"/>
      <c r="AY50" s="61" t="n">
        <f aca="false">(AW50-AW49)/AW49</f>
        <v>0.00439720396383631</v>
      </c>
      <c r="AZ50" s="66" t="n">
        <f aca="false">workers_and_wage_low!B38</f>
        <v>6351.63606542738</v>
      </c>
      <c r="BA50" s="61" t="n">
        <f aca="false">(AZ50-AZ49)/AZ49</f>
        <v>0.00730602014870118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0.0134959784812303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108075945.44439</v>
      </c>
      <c r="E51" s="9"/>
      <c r="F51" s="67" t="n">
        <f aca="false">'Low pensions'!I51</f>
        <v>19644082.4038027</v>
      </c>
      <c r="G51" s="81" t="n">
        <f aca="false">'Low pensions'!K51</f>
        <v>568966.691527725</v>
      </c>
      <c r="H51" s="81" t="n">
        <f aca="false">'Low pensions'!V51</f>
        <v>3130286.86447183</v>
      </c>
      <c r="I51" s="81" t="n">
        <f aca="false">'Low pensions'!M51</f>
        <v>17596.907985394</v>
      </c>
      <c r="J51" s="81" t="n">
        <f aca="false">'Low pensions'!W51</f>
        <v>96812.9958084096</v>
      </c>
      <c r="K51" s="9"/>
      <c r="L51" s="81" t="n">
        <f aca="false">'Low pensions'!N51</f>
        <v>3026709.37068415</v>
      </c>
      <c r="M51" s="67"/>
      <c r="N51" s="81" t="n">
        <f aca="false">'Low pensions'!L51</f>
        <v>851907.104034409</v>
      </c>
      <c r="O51" s="9"/>
      <c r="P51" s="81" t="n">
        <f aca="false">'Low pensions'!X51</f>
        <v>20392550.8460167</v>
      </c>
      <c r="Q51" s="67"/>
      <c r="R51" s="81" t="n">
        <f aca="false">'Low SIPA income'!G46</f>
        <v>17974166.52591</v>
      </c>
      <c r="S51" s="67"/>
      <c r="T51" s="81" t="n">
        <f aca="false">'Low SIPA income'!J46</f>
        <v>68725783.5633857</v>
      </c>
      <c r="U51" s="9"/>
      <c r="V51" s="81" t="n">
        <f aca="false">'Low SIPA income'!F46</f>
        <v>108348.487640592</v>
      </c>
      <c r="W51" s="67"/>
      <c r="X51" s="81" t="n">
        <f aca="false">'Low SIPA income'!M46</f>
        <v>272140.163217392</v>
      </c>
      <c r="Y51" s="9"/>
      <c r="Z51" s="9" t="n">
        <f aca="false">R51+V51-N51-L51-F51</f>
        <v>-5440183.86497065</v>
      </c>
      <c r="AA51" s="9"/>
      <c r="AB51" s="9" t="n">
        <f aca="false">T51-P51-D51</f>
        <v>-59742712.7270215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-0.011651545505379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11662725</v>
      </c>
      <c r="AX51" s="7"/>
      <c r="AY51" s="40" t="n">
        <f aca="false">(AW51-AW50)/AW50</f>
        <v>0.00225471809020041</v>
      </c>
      <c r="AZ51" s="39" t="n">
        <f aca="false">workers_and_wage_low!B39</f>
        <v>6366.89870523698</v>
      </c>
      <c r="BA51" s="40" t="n">
        <f aca="false">(AZ51-AZ50)/AZ50</f>
        <v>0.00240294620982397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0.0113019830753625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108608518.975024</v>
      </c>
      <c r="E52" s="9"/>
      <c r="F52" s="67" t="n">
        <f aca="false">'Low pensions'!I52</f>
        <v>19740883.947188</v>
      </c>
      <c r="G52" s="81" t="n">
        <f aca="false">'Low pensions'!K52</f>
        <v>593121.413643446</v>
      </c>
      <c r="H52" s="81" t="n">
        <f aca="false">'Low pensions'!V52</f>
        <v>3263179.01875732</v>
      </c>
      <c r="I52" s="81" t="n">
        <f aca="false">'Low pensions'!M52</f>
        <v>18343.961246704</v>
      </c>
      <c r="J52" s="81" t="n">
        <f aca="false">'Low pensions'!W52</f>
        <v>100923.062435791</v>
      </c>
      <c r="K52" s="9"/>
      <c r="L52" s="81" t="n">
        <f aca="false">'Low pensions'!N52</f>
        <v>3022101.52883847</v>
      </c>
      <c r="M52" s="67"/>
      <c r="N52" s="81" t="n">
        <f aca="false">'Low pensions'!L52</f>
        <v>857139.572546497</v>
      </c>
      <c r="O52" s="9"/>
      <c r="P52" s="81" t="n">
        <f aca="false">'Low pensions'!X52</f>
        <v>20397428.2307004</v>
      </c>
      <c r="Q52" s="67"/>
      <c r="R52" s="81" t="n">
        <f aca="false">'Low SIPA income'!G47</f>
        <v>15726039.9567054</v>
      </c>
      <c r="S52" s="67"/>
      <c r="T52" s="81" t="n">
        <f aca="false">'Low SIPA income'!J47</f>
        <v>60129876.7770805</v>
      </c>
      <c r="U52" s="9"/>
      <c r="V52" s="81" t="n">
        <f aca="false">'Low SIPA income'!F47</f>
        <v>111849.534944255</v>
      </c>
      <c r="W52" s="67"/>
      <c r="X52" s="81" t="n">
        <f aca="false">'Low SIPA income'!M47</f>
        <v>280933.784664248</v>
      </c>
      <c r="Y52" s="9"/>
      <c r="Z52" s="9" t="n">
        <f aca="false">R52+V52-N52-L52-F52</f>
        <v>-7782235.55692324</v>
      </c>
      <c r="AA52" s="9"/>
      <c r="AB52" s="9" t="n">
        <f aca="false">T52-P52-D52</f>
        <v>-68876070.4286434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-0.0133429995013469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11719398</v>
      </c>
      <c r="AX52" s="7"/>
      <c r="AY52" s="40" t="n">
        <f aca="false">(AW52-AW51)/AW51</f>
        <v>0.00485932747278188</v>
      </c>
      <c r="AZ52" s="39" t="n">
        <f aca="false">workers_and_wage_low!B40</f>
        <v>6403.58005670369</v>
      </c>
      <c r="BA52" s="40" t="n">
        <f aca="false">(AZ52-AZ51)/AZ51</f>
        <v>0.00576125884279241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0.0133097461646903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109213223.763948</v>
      </c>
      <c r="E53" s="9"/>
      <c r="F53" s="67" t="n">
        <f aca="false">'Low pensions'!I53</f>
        <v>19850796.2006017</v>
      </c>
      <c r="G53" s="81" t="n">
        <f aca="false">'Low pensions'!K53</f>
        <v>664201.349732136</v>
      </c>
      <c r="H53" s="81" t="n">
        <f aca="false">'Low pensions'!V53</f>
        <v>3654239.85514564</v>
      </c>
      <c r="I53" s="81" t="n">
        <f aca="false">'Low pensions'!M53</f>
        <v>20542.30978553</v>
      </c>
      <c r="J53" s="81" t="n">
        <f aca="false">'Low pensions'!W53</f>
        <v>113017.727478731</v>
      </c>
      <c r="K53" s="9"/>
      <c r="L53" s="81" t="n">
        <f aca="false">'Low pensions'!N53</f>
        <v>3018508.07656486</v>
      </c>
      <c r="M53" s="67"/>
      <c r="N53" s="81" t="n">
        <f aca="false">'Low pensions'!L53</f>
        <v>863679.537222467</v>
      </c>
      <c r="O53" s="9"/>
      <c r="P53" s="81" t="n">
        <f aca="false">'Low pensions'!X53</f>
        <v>20414762.7458157</v>
      </c>
      <c r="Q53" s="67"/>
      <c r="R53" s="81" t="n">
        <f aca="false">'Low SIPA income'!G48</f>
        <v>18629359.7291365</v>
      </c>
      <c r="S53" s="67"/>
      <c r="T53" s="81" t="n">
        <f aca="false">'Low SIPA income'!J48</f>
        <v>71230971.5626311</v>
      </c>
      <c r="U53" s="9"/>
      <c r="V53" s="81" t="n">
        <f aca="false">'Low SIPA income'!F48</f>
        <v>110550.422171844</v>
      </c>
      <c r="W53" s="67"/>
      <c r="X53" s="81" t="n">
        <f aca="false">'Low SIPA income'!M48</f>
        <v>277670.787924557</v>
      </c>
      <c r="Y53" s="9"/>
      <c r="Z53" s="9" t="n">
        <f aca="false">R53+V53-N53-L53-F53</f>
        <v>-4993073.66308064</v>
      </c>
      <c r="AA53" s="9"/>
      <c r="AB53" s="9" t="n">
        <f aca="false">T53-P53-D53</f>
        <v>-58397014.9471329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-0.011200757026095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11685659</v>
      </c>
      <c r="AX53" s="7"/>
      <c r="AY53" s="40" t="n">
        <f aca="false">(AW53-AW52)/AW52</f>
        <v>-0.00287890214156051</v>
      </c>
      <c r="AZ53" s="39" t="n">
        <f aca="false">workers_and_wage_low!B41</f>
        <v>6430.40372625921</v>
      </c>
      <c r="BA53" s="40" t="n">
        <f aca="false">(AZ53-AZ52)/AZ52</f>
        <v>0.00418885519006496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0.0114643103945482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109849729.139432</v>
      </c>
      <c r="E54" s="6"/>
      <c r="F54" s="8" t="n">
        <f aca="false">'Low pensions'!I54</f>
        <v>19966488.5870532</v>
      </c>
      <c r="G54" s="80" t="n">
        <f aca="false">'Low pensions'!K54</f>
        <v>732724.992236719</v>
      </c>
      <c r="H54" s="80" t="n">
        <f aca="false">'Low pensions'!V54</f>
        <v>4031236.71846274</v>
      </c>
      <c r="I54" s="80" t="n">
        <f aca="false">'Low pensions'!M54</f>
        <v>22661.5976980421</v>
      </c>
      <c r="J54" s="80" t="n">
        <f aca="false">'Low pensions'!W54</f>
        <v>124677.424282348</v>
      </c>
      <c r="K54" s="6"/>
      <c r="L54" s="80" t="n">
        <f aca="false">'Low pensions'!N54</f>
        <v>3671289.52386024</v>
      </c>
      <c r="M54" s="8"/>
      <c r="N54" s="80" t="n">
        <f aca="false">'Low pensions'!L54</f>
        <v>871848.438285057</v>
      </c>
      <c r="O54" s="6"/>
      <c r="P54" s="80" t="n">
        <f aca="false">'Low pensions'!X54</f>
        <v>23846991.6624548</v>
      </c>
      <c r="Q54" s="8"/>
      <c r="R54" s="80" t="n">
        <f aca="false">'Low SIPA income'!G49</f>
        <v>15615276.4836671</v>
      </c>
      <c r="S54" s="8"/>
      <c r="T54" s="80" t="n">
        <f aca="false">'Low SIPA income'!J49</f>
        <v>59706363.0378601</v>
      </c>
      <c r="U54" s="6"/>
      <c r="V54" s="80" t="n">
        <f aca="false">'Low SIPA income'!F49</f>
        <v>113966.070570816</v>
      </c>
      <c r="W54" s="8"/>
      <c r="X54" s="80" t="n">
        <f aca="false">'Low SIPA income'!M49</f>
        <v>286249.911944016</v>
      </c>
      <c r="Y54" s="6"/>
      <c r="Z54" s="6" t="n">
        <f aca="false">R54+V54-N54-L54-F54</f>
        <v>-8780383.99496053</v>
      </c>
      <c r="AA54" s="6"/>
      <c r="AB54" s="6" t="n">
        <f aca="false">T54-P54-D54</f>
        <v>-73990357.7640267</v>
      </c>
      <c r="AC54" s="50"/>
      <c r="AD54" s="6"/>
      <c r="AE54" s="6"/>
      <c r="AF54" s="6"/>
      <c r="AG54" s="6" t="n">
        <f aca="false">BF54/100*$AG$53</f>
        <v>5265296528.03507</v>
      </c>
      <c r="AH54" s="61" t="n">
        <f aca="false">(AG54-AG53)/AG53</f>
        <v>0.00990276873318233</v>
      </c>
      <c r="AI54" s="61"/>
      <c r="AJ54" s="61" t="n">
        <f aca="false">AB54/AG54</f>
        <v>-0.0140524578948337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0.008261476811002</v>
      </c>
      <c r="AV54" s="5"/>
      <c r="AW54" s="65" t="n">
        <f aca="false">workers_and_wage_low!C42</f>
        <v>11795088</v>
      </c>
      <c r="AX54" s="5"/>
      <c r="AY54" s="61" t="n">
        <f aca="false">(AW54-AW53)/AW53</f>
        <v>0.00936438415668299</v>
      </c>
      <c r="AZ54" s="66" t="n">
        <f aca="false">workers_and_wage_low!B42</f>
        <v>6433.83363744017</v>
      </c>
      <c r="BA54" s="61" t="n">
        <f aca="false">(AZ54-AZ53)/AZ53</f>
        <v>0.000533389710346368</v>
      </c>
      <c r="BB54" s="61"/>
      <c r="BC54" s="61"/>
      <c r="BD54" s="61"/>
      <c r="BE54" s="61"/>
      <c r="BF54" s="5" t="n">
        <f aca="false">BF53*(1+AY54)*(1+BA54)*(1-BE54)</f>
        <v>100.990276873318</v>
      </c>
      <c r="BG54" s="5"/>
      <c r="BH54" s="5"/>
      <c r="BI54" s="61" t="n">
        <f aca="false">T61/AG61</f>
        <v>0.0134071879184408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110532457.812193</v>
      </c>
      <c r="E55" s="9"/>
      <c r="F55" s="67" t="n">
        <f aca="false">'Low pensions'!I55</f>
        <v>20090582.6049405</v>
      </c>
      <c r="G55" s="81" t="n">
        <f aca="false">'Low pensions'!K55</f>
        <v>826076.025940504</v>
      </c>
      <c r="H55" s="81" t="n">
        <f aca="false">'Low pensions'!V55</f>
        <v>4544826.56289317</v>
      </c>
      <c r="I55" s="81" t="n">
        <f aca="false">'Low pensions'!M55</f>
        <v>25548.743070325</v>
      </c>
      <c r="J55" s="81" t="n">
        <f aca="false">'Low pensions'!W55</f>
        <v>140561.646275047</v>
      </c>
      <c r="K55" s="9"/>
      <c r="L55" s="81" t="n">
        <f aca="false">'Low pensions'!N55</f>
        <v>3070472.95990134</v>
      </c>
      <c r="M55" s="67"/>
      <c r="N55" s="81" t="n">
        <f aca="false">'Low pensions'!L55</f>
        <v>879199.406880472</v>
      </c>
      <c r="O55" s="9"/>
      <c r="P55" s="81" t="n">
        <f aca="false">'Low pensions'!X55</f>
        <v>20769794.5162359</v>
      </c>
      <c r="Q55" s="67"/>
      <c r="R55" s="81" t="n">
        <f aca="false">'Low SIPA income'!G50</f>
        <v>18465765.4943797</v>
      </c>
      <c r="S55" s="67"/>
      <c r="T55" s="81" t="n">
        <f aca="false">'Low SIPA income'!J50</f>
        <v>70605454.8270481</v>
      </c>
      <c r="U55" s="9"/>
      <c r="V55" s="81" t="n">
        <f aca="false">'Low SIPA income'!F50</f>
        <v>118847.213354678</v>
      </c>
      <c r="W55" s="67"/>
      <c r="X55" s="81" t="n">
        <f aca="false">'Low SIPA income'!M50</f>
        <v>298509.935344563</v>
      </c>
      <c r="Y55" s="9"/>
      <c r="Z55" s="9" t="n">
        <f aca="false">R55+V55-N55-L55-F55</f>
        <v>-5455642.26398791</v>
      </c>
      <c r="AA55" s="9"/>
      <c r="AB55" s="9" t="n">
        <f aca="false">T55-P55-D55</f>
        <v>-60696797.5013812</v>
      </c>
      <c r="AC55" s="50"/>
      <c r="AD55" s="9"/>
      <c r="AE55" s="9"/>
      <c r="AF55" s="9"/>
      <c r="AG55" s="9" t="n">
        <f aca="false">BF55/100*$AG$53</f>
        <v>5311813210.95066</v>
      </c>
      <c r="AH55" s="40" t="n">
        <f aca="false">(AG55-AG54)/AG54</f>
        <v>0.008834579907877</v>
      </c>
      <c r="AI55" s="40"/>
      <c r="AJ55" s="40" t="n">
        <f aca="false">AB55/AG55</f>
        <v>-0.0114267567572313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11825924</v>
      </c>
      <c r="AX55" s="7"/>
      <c r="AY55" s="40" t="n">
        <f aca="false">(AW55-AW54)/AW54</f>
        <v>0.00261430860032583</v>
      </c>
      <c r="AZ55" s="39" t="n">
        <f aca="false">workers_and_wage_low!B43</f>
        <v>6473.74947589294</v>
      </c>
      <c r="BA55" s="40" t="n">
        <f aca="false">(AZ55-AZ54)/AZ54</f>
        <v>0.00620405200104791</v>
      </c>
      <c r="BB55" s="40"/>
      <c r="BC55" s="40"/>
      <c r="BD55" s="40"/>
      <c r="BE55" s="40"/>
      <c r="BF55" s="7" t="n">
        <f aca="false">BF54*(1+AY55)*(1+BA55)*(1-BE55)</f>
        <v>101.882483544274</v>
      </c>
      <c r="BG55" s="7"/>
      <c r="BH55" s="7"/>
      <c r="BI55" s="40" t="n">
        <f aca="false">T62/AG62</f>
        <v>0.011356796291492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111383315.408272</v>
      </c>
      <c r="E56" s="9"/>
      <c r="F56" s="67" t="n">
        <f aca="false">'Low pensions'!I56</f>
        <v>20245236.0448205</v>
      </c>
      <c r="G56" s="81" t="n">
        <f aca="false">'Low pensions'!K56</f>
        <v>884123.083541173</v>
      </c>
      <c r="H56" s="81" t="n">
        <f aca="false">'Low pensions'!V56</f>
        <v>4864184.34716122</v>
      </c>
      <c r="I56" s="81" t="n">
        <f aca="false">'Low pensions'!M56</f>
        <v>27344.012893026</v>
      </c>
      <c r="J56" s="81" t="n">
        <f aca="false">'Low pensions'!W56</f>
        <v>150438.691149316</v>
      </c>
      <c r="K56" s="9"/>
      <c r="L56" s="81" t="n">
        <f aca="false">'Low pensions'!N56</f>
        <v>3088065.37237008</v>
      </c>
      <c r="M56" s="67"/>
      <c r="N56" s="81" t="n">
        <f aca="false">'Low pensions'!L56</f>
        <v>887952.037709978</v>
      </c>
      <c r="O56" s="9"/>
      <c r="P56" s="81" t="n">
        <f aca="false">'Low pensions'!X56</f>
        <v>20909236.0205474</v>
      </c>
      <c r="Q56" s="67"/>
      <c r="R56" s="81" t="n">
        <f aca="false">'Low SIPA income'!G51</f>
        <v>15976900.8906432</v>
      </c>
      <c r="S56" s="67"/>
      <c r="T56" s="81" t="n">
        <f aca="false">'Low SIPA income'!J51</f>
        <v>61089065.3005353</v>
      </c>
      <c r="U56" s="9"/>
      <c r="V56" s="81" t="n">
        <f aca="false">'Low SIPA income'!F51</f>
        <v>117029.497257545</v>
      </c>
      <c r="W56" s="67"/>
      <c r="X56" s="81" t="n">
        <f aca="false">'Low SIPA income'!M51</f>
        <v>293944.356570658</v>
      </c>
      <c r="Y56" s="9"/>
      <c r="Z56" s="9" t="n">
        <f aca="false">R56+V56-N56-L56-F56</f>
        <v>-8127323.06699982</v>
      </c>
      <c r="AA56" s="9"/>
      <c r="AB56" s="9" t="n">
        <f aca="false">T56-P56-D56</f>
        <v>-71203486.1282836</v>
      </c>
      <c r="AC56" s="50"/>
      <c r="AD56" s="9"/>
      <c r="AE56" s="9"/>
      <c r="AF56" s="9"/>
      <c r="AG56" s="9" t="n">
        <f aca="false">BF56/100*$AG$53</f>
        <v>5320220750.91786</v>
      </c>
      <c r="AH56" s="40" t="n">
        <f aca="false">(AG56-AG55)/AG55</f>
        <v>0.0015828003797021</v>
      </c>
      <c r="AI56" s="40"/>
      <c r="AJ56" s="40" t="n">
        <f aca="false">AB56/AG56</f>
        <v>-0.0133835585893686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11840936</v>
      </c>
      <c r="AX56" s="7"/>
      <c r="AY56" s="40" t="n">
        <f aca="false">(AW56-AW55)/AW55</f>
        <v>0.00126941455060932</v>
      </c>
      <c r="AZ56" s="39" t="n">
        <f aca="false">workers_and_wage_low!B44</f>
        <v>6475.77568514028</v>
      </c>
      <c r="BA56" s="40" t="n">
        <f aca="false">(AZ56-AZ55)/AZ55</f>
        <v>0.000312988516915214</v>
      </c>
      <c r="BB56" s="40"/>
      <c r="BC56" s="40"/>
      <c r="BD56" s="40"/>
      <c r="BE56" s="40"/>
      <c r="BF56" s="7" t="n">
        <f aca="false">BF55*(1+AY56)*(1+BA56)*(1-BE56)</f>
        <v>102.043743177913</v>
      </c>
      <c r="BG56" s="7"/>
      <c r="BH56" s="7"/>
      <c r="BI56" s="40" t="n">
        <f aca="false">T63/AG63</f>
        <v>0.0133816321137445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112290565.565244</v>
      </c>
      <c r="E57" s="9"/>
      <c r="F57" s="67" t="n">
        <f aca="false">'Low pensions'!I57</f>
        <v>20410139.5001745</v>
      </c>
      <c r="G57" s="81" t="n">
        <f aca="false">'Low pensions'!K57</f>
        <v>968182.728394906</v>
      </c>
      <c r="H57" s="81" t="n">
        <f aca="false">'Low pensions'!V57</f>
        <v>5326655.71154158</v>
      </c>
      <c r="I57" s="81" t="n">
        <f aca="false">'Low pensions'!M57</f>
        <v>29943.7957235529</v>
      </c>
      <c r="J57" s="81" t="n">
        <f aca="false">'Low pensions'!W57</f>
        <v>164741.929222931</v>
      </c>
      <c r="K57" s="9"/>
      <c r="L57" s="81" t="n">
        <f aca="false">'Low pensions'!N57</f>
        <v>3060031.77756087</v>
      </c>
      <c r="M57" s="67"/>
      <c r="N57" s="81" t="n">
        <f aca="false">'Low pensions'!L57</f>
        <v>897959.501616348</v>
      </c>
      <c r="O57" s="9"/>
      <c r="P57" s="81" t="n">
        <f aca="false">'Low pensions'!X57</f>
        <v>20818827.6775499</v>
      </c>
      <c r="Q57" s="67"/>
      <c r="R57" s="81" t="n">
        <f aca="false">'Low SIPA income'!G52</f>
        <v>19017566.6517005</v>
      </c>
      <c r="S57" s="67"/>
      <c r="T57" s="81" t="n">
        <f aca="false">'Low SIPA income'!J52</f>
        <v>72715314.3776086</v>
      </c>
      <c r="U57" s="9"/>
      <c r="V57" s="81" t="n">
        <f aca="false">'Low SIPA income'!F52</f>
        <v>123005.534301509</v>
      </c>
      <c r="W57" s="67"/>
      <c r="X57" s="81" t="n">
        <f aca="false">'Low SIPA income'!M52</f>
        <v>308954.438685807</v>
      </c>
      <c r="Y57" s="9"/>
      <c r="Z57" s="9" t="n">
        <f aca="false">R57+V57-N57-L57-F57</f>
        <v>-5227558.59334966</v>
      </c>
      <c r="AA57" s="9"/>
      <c r="AB57" s="9" t="n">
        <f aca="false">T57-P57-D57</f>
        <v>-60394078.8651852</v>
      </c>
      <c r="AC57" s="50"/>
      <c r="AD57" s="9"/>
      <c r="AE57" s="9"/>
      <c r="AF57" s="9"/>
      <c r="AG57" s="9" t="n">
        <f aca="false">BF57/100*$AG$53</f>
        <v>5387924593.88834</v>
      </c>
      <c r="AH57" s="40" t="n">
        <f aca="false">(AG57-AG56)/AG56</f>
        <v>0.0127257582232466</v>
      </c>
      <c r="AI57" s="40" t="n">
        <f aca="false">(AG57-AG53)/AG53</f>
        <v>0.0334232718179024</v>
      </c>
      <c r="AJ57" s="40" t="n">
        <f aca="false">AB57/AG57</f>
        <v>-0.0112091544365138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11945855</v>
      </c>
      <c r="AX57" s="7"/>
      <c r="AY57" s="40" t="n">
        <f aca="false">(AW57-AW56)/AW56</f>
        <v>0.00886070155264753</v>
      </c>
      <c r="AZ57" s="39" t="n">
        <f aca="false">workers_and_wage_low!B45</f>
        <v>6500.58509636091</v>
      </c>
      <c r="BA57" s="40" t="n">
        <f aca="false">(AZ57-AZ56)/AZ56</f>
        <v>0.00383111034521458</v>
      </c>
      <c r="BB57" s="40"/>
      <c r="BC57" s="40"/>
      <c r="BD57" s="40"/>
      <c r="BE57" s="40"/>
      <c r="BF57" s="7" t="n">
        <f aca="false">BF56*(1+AY57)*(1+BA57)*(1-BE57)</f>
        <v>103.34232718179</v>
      </c>
      <c r="BG57" s="73" t="n">
        <f aca="false">(BB57-BB53)/BB53</f>
        <v>-1</v>
      </c>
      <c r="BH57" s="7"/>
      <c r="BI57" s="40" t="n">
        <f aca="false">T64/AG64</f>
        <v>0.011563272114365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112816506.474391</v>
      </c>
      <c r="E58" s="6"/>
      <c r="F58" s="8" t="n">
        <f aca="false">'Low pensions'!I58</f>
        <v>20505735.4860929</v>
      </c>
      <c r="G58" s="80" t="n">
        <f aca="false">'Low pensions'!K58</f>
        <v>1038367.42994578</v>
      </c>
      <c r="H58" s="80" t="n">
        <f aca="false">'Low pensions'!V58</f>
        <v>5712791.23163972</v>
      </c>
      <c r="I58" s="80" t="n">
        <f aca="false">'Low pensions'!M58</f>
        <v>32114.45659626</v>
      </c>
      <c r="J58" s="80" t="n">
        <f aca="false">'Low pensions'!W58</f>
        <v>176684.264896067</v>
      </c>
      <c r="K58" s="6"/>
      <c r="L58" s="80" t="n">
        <f aca="false">'Low pensions'!N58</f>
        <v>3766411.27560509</v>
      </c>
      <c r="M58" s="8"/>
      <c r="N58" s="80" t="n">
        <f aca="false">'Low pensions'!L58</f>
        <v>904351.151911642</v>
      </c>
      <c r="O58" s="6"/>
      <c r="P58" s="80" t="n">
        <f aca="false">'Low pensions'!X58</f>
        <v>24519399.2249712</v>
      </c>
      <c r="Q58" s="8"/>
      <c r="R58" s="80" t="n">
        <f aca="false">'Low SIPA income'!G53</f>
        <v>16018582.48199</v>
      </c>
      <c r="S58" s="8"/>
      <c r="T58" s="80" t="n">
        <f aca="false">'Low SIPA income'!J53</f>
        <v>61248438.477664</v>
      </c>
      <c r="U58" s="6"/>
      <c r="V58" s="80" t="n">
        <f aca="false">'Low SIPA income'!F53</f>
        <v>124249.816671049</v>
      </c>
      <c r="W58" s="8"/>
      <c r="X58" s="80" t="n">
        <f aca="false">'Low SIPA income'!M53</f>
        <v>312079.71726153</v>
      </c>
      <c r="Y58" s="6"/>
      <c r="Z58" s="6" t="n">
        <f aca="false">R58+V58-N58-L58-F58</f>
        <v>-9033665.61494864</v>
      </c>
      <c r="AA58" s="6"/>
      <c r="AB58" s="6" t="n">
        <f aca="false">T58-P58-D58</f>
        <v>-76087467.2216986</v>
      </c>
      <c r="AC58" s="50"/>
      <c r="AD58" s="6"/>
      <c r="AE58" s="6"/>
      <c r="AF58" s="6"/>
      <c r="AG58" s="6" t="n">
        <f aca="false">BF58/100*$AG$53</f>
        <v>5419264749.31477</v>
      </c>
      <c r="AH58" s="61" t="n">
        <f aca="false">(AG58-AG57)/AG57</f>
        <v>0.00581673980032624</v>
      </c>
      <c r="AI58" s="61"/>
      <c r="AJ58" s="61" t="n">
        <f aca="false">AB58/AG58</f>
        <v>-0.0140401827076855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0.00822514167436653</v>
      </c>
      <c r="AV58" s="5"/>
      <c r="AW58" s="65" t="n">
        <f aca="false">workers_and_wage_low!C46</f>
        <v>11936412</v>
      </c>
      <c r="AX58" s="5"/>
      <c r="AY58" s="61" t="n">
        <f aca="false">(AW58-AW57)/AW57</f>
        <v>-0.000790483393612261</v>
      </c>
      <c r="AZ58" s="66" t="n">
        <f aca="false">workers_and_wage_low!B46</f>
        <v>6543.56989175069</v>
      </c>
      <c r="BA58" s="61" t="n">
        <f aca="false">(AZ58-AZ57)/AZ57</f>
        <v>0.0066124502260332</v>
      </c>
      <c r="BB58" s="61"/>
      <c r="BC58" s="61"/>
      <c r="BD58" s="61"/>
      <c r="BE58" s="61"/>
      <c r="BF58" s="5" t="n">
        <f aca="false">BF57*(1+AY58)*(1+BA58)*(1-BE58)</f>
        <v>103.943442609367</v>
      </c>
      <c r="BG58" s="5"/>
      <c r="BH58" s="5"/>
      <c r="BI58" s="61" t="n">
        <f aca="false">T65/AG65</f>
        <v>0.0135598031878981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113871811.226301</v>
      </c>
      <c r="E59" s="9"/>
      <c r="F59" s="67" t="n">
        <f aca="false">'Low pensions'!I59</f>
        <v>20697549.6166323</v>
      </c>
      <c r="G59" s="81" t="n">
        <f aca="false">'Low pensions'!K59</f>
        <v>1145899.46463556</v>
      </c>
      <c r="H59" s="81" t="n">
        <f aca="false">'Low pensions'!V59</f>
        <v>6304400.75942338</v>
      </c>
      <c r="I59" s="81" t="n">
        <f aca="false">'Low pensions'!M59</f>
        <v>35440.18962791</v>
      </c>
      <c r="J59" s="81" t="n">
        <f aca="false">'Low pensions'!W59</f>
        <v>194981.466786324</v>
      </c>
      <c r="K59" s="9"/>
      <c r="L59" s="81" t="n">
        <f aca="false">'Low pensions'!N59</f>
        <v>3156526.03173954</v>
      </c>
      <c r="M59" s="67"/>
      <c r="N59" s="81" t="n">
        <f aca="false">'Low pensions'!L59</f>
        <v>914856.003064487</v>
      </c>
      <c r="O59" s="9"/>
      <c r="P59" s="81" t="n">
        <f aca="false">'Low pensions'!X59</f>
        <v>21412496.3868912</v>
      </c>
      <c r="Q59" s="67"/>
      <c r="R59" s="81" t="n">
        <f aca="false">'Low SIPA income'!G54</f>
        <v>19055765.5587383</v>
      </c>
      <c r="S59" s="67"/>
      <c r="T59" s="81" t="n">
        <f aca="false">'Low SIPA income'!J54</f>
        <v>72861371.2094317</v>
      </c>
      <c r="U59" s="9"/>
      <c r="V59" s="81" t="n">
        <f aca="false">'Low SIPA income'!F54</f>
        <v>123109.389066992</v>
      </c>
      <c r="W59" s="67"/>
      <c r="X59" s="81" t="n">
        <f aca="false">'Low SIPA income'!M54</f>
        <v>309215.291914541</v>
      </c>
      <c r="Y59" s="9"/>
      <c r="Z59" s="9" t="n">
        <f aca="false">R59+V59-N59-L59-F59</f>
        <v>-5590056.70363108</v>
      </c>
      <c r="AA59" s="9"/>
      <c r="AB59" s="9" t="n">
        <f aca="false">T59-P59-D59</f>
        <v>-62422936.4037606</v>
      </c>
      <c r="AC59" s="50"/>
      <c r="AD59" s="9"/>
      <c r="AE59" s="9"/>
      <c r="AF59" s="9"/>
      <c r="AG59" s="9" t="n">
        <f aca="false">BF59/100*$AG$53</f>
        <v>5474287060.61483</v>
      </c>
      <c r="AH59" s="40" t="n">
        <f aca="false">(AG59-AG58)/AG58</f>
        <v>0.010153095271276</v>
      </c>
      <c r="AI59" s="40"/>
      <c r="AJ59" s="40" t="n">
        <f aca="false">AB59/AG59</f>
        <v>-0.0114029344301045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11985918</v>
      </c>
      <c r="AX59" s="7"/>
      <c r="AY59" s="40" t="n">
        <f aca="false">(AW59-AW58)/AW58</f>
        <v>0.00414747748318339</v>
      </c>
      <c r="AZ59" s="39" t="n">
        <f aca="false">workers_and_wage_low!B47</f>
        <v>6582.70575637291</v>
      </c>
      <c r="BA59" s="40" t="n">
        <f aca="false">(AZ59-AZ58)/AZ58</f>
        <v>0.00598081250290583</v>
      </c>
      <c r="BB59" s="40"/>
      <c r="BC59" s="40"/>
      <c r="BD59" s="40"/>
      <c r="BE59" s="40"/>
      <c r="BF59" s="7" t="n">
        <f aca="false">BF58*(1+AY59)*(1+BA59)*(1-BE59)</f>
        <v>104.998790285004</v>
      </c>
      <c r="BG59" s="7"/>
      <c r="BH59" s="7"/>
      <c r="BI59" s="40" t="n">
        <f aca="false">T66/AG66</f>
        <v>0.0114576918685808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115002996.498669</v>
      </c>
      <c r="E60" s="9"/>
      <c r="F60" s="67" t="n">
        <f aca="false">'Low pensions'!I60</f>
        <v>20903155.9299799</v>
      </c>
      <c r="G60" s="81" t="n">
        <f aca="false">'Low pensions'!K60</f>
        <v>1212487.63327882</v>
      </c>
      <c r="H60" s="81" t="n">
        <f aca="false">'Low pensions'!V60</f>
        <v>6670749.21661259</v>
      </c>
      <c r="I60" s="81" t="n">
        <f aca="false">'Low pensions'!M60</f>
        <v>37499.61752408</v>
      </c>
      <c r="J60" s="81" t="n">
        <f aca="false">'Low pensions'!W60</f>
        <v>206311.831441587</v>
      </c>
      <c r="K60" s="9"/>
      <c r="L60" s="81" t="n">
        <f aca="false">'Low pensions'!N60</f>
        <v>3170466.78070402</v>
      </c>
      <c r="M60" s="67"/>
      <c r="N60" s="81" t="n">
        <f aca="false">'Low pensions'!L60</f>
        <v>925331.538325321</v>
      </c>
      <c r="O60" s="9"/>
      <c r="P60" s="81" t="n">
        <f aca="false">'Low pensions'!X60</f>
        <v>21542468.303762</v>
      </c>
      <c r="Q60" s="67"/>
      <c r="R60" s="81" t="n">
        <f aca="false">'Low SIPA income'!G55</f>
        <v>16587684.0532804</v>
      </c>
      <c r="S60" s="67"/>
      <c r="T60" s="81" t="n">
        <f aca="false">'Low SIPA income'!J55</f>
        <v>63424447.6604937</v>
      </c>
      <c r="U60" s="9"/>
      <c r="V60" s="81" t="n">
        <f aca="false">'Low SIPA income'!F55</f>
        <v>121595.560416535</v>
      </c>
      <c r="W60" s="67"/>
      <c r="X60" s="81" t="n">
        <f aca="false">'Low SIPA income'!M55</f>
        <v>305412.990793503</v>
      </c>
      <c r="Y60" s="9"/>
      <c r="Z60" s="9" t="n">
        <f aca="false">R60+V60-N60-L60-F60</f>
        <v>-8289674.63531226</v>
      </c>
      <c r="AA60" s="9"/>
      <c r="AB60" s="9" t="n">
        <f aca="false">T60-P60-D60</f>
        <v>-73121017.1419377</v>
      </c>
      <c r="AC60" s="50"/>
      <c r="AD60" s="9"/>
      <c r="AE60" s="9"/>
      <c r="AF60" s="9"/>
      <c r="AG60" s="9" t="n">
        <f aca="false">BF60/100*$AG$53</f>
        <v>5532338664.75344</v>
      </c>
      <c r="AH60" s="40" t="n">
        <f aca="false">(AG60-AG59)/AG59</f>
        <v>0.0106044135968443</v>
      </c>
      <c r="AI60" s="40"/>
      <c r="AJ60" s="40" t="n">
        <f aca="false">AB60/AG60</f>
        <v>-0.0132170175350602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12069135</v>
      </c>
      <c r="AX60" s="7"/>
      <c r="AY60" s="40" t="n">
        <f aca="false">(AW60-AW59)/AW59</f>
        <v>0.00694289749020476</v>
      </c>
      <c r="AZ60" s="39" t="n">
        <f aca="false">workers_and_wage_low!B48</f>
        <v>6606.64225089738</v>
      </c>
      <c r="BA60" s="40" t="n">
        <f aca="false">(AZ60-AZ59)/AZ59</f>
        <v>0.00363626985777028</v>
      </c>
      <c r="BB60" s="40"/>
      <c r="BC60" s="40"/>
      <c r="BD60" s="40"/>
      <c r="BE60" s="40"/>
      <c r="BF60" s="7" t="n">
        <f aca="false">BF59*(1+AY60)*(1+BA60)*(1-BE60)</f>
        <v>106.112240884355</v>
      </c>
      <c r="BG60" s="7"/>
      <c r="BH60" s="7"/>
      <c r="BI60" s="40" t="n">
        <f aca="false">T67/AG67</f>
        <v>0.0134290141778088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115646405.056387</v>
      </c>
      <c r="E61" s="9"/>
      <c r="F61" s="67" t="n">
        <f aca="false">'Low pensions'!I61</f>
        <v>21020103.0515169</v>
      </c>
      <c r="G61" s="81" t="n">
        <f aca="false">'Low pensions'!K61</f>
        <v>1244749.57604518</v>
      </c>
      <c r="H61" s="81" t="n">
        <f aca="false">'Low pensions'!V61</f>
        <v>6848244.90690109</v>
      </c>
      <c r="I61" s="81" t="n">
        <f aca="false">'Low pensions'!M61</f>
        <v>38497.4095684101</v>
      </c>
      <c r="J61" s="81" t="n">
        <f aca="false">'Low pensions'!W61</f>
        <v>211801.388873243</v>
      </c>
      <c r="K61" s="9"/>
      <c r="L61" s="81" t="n">
        <f aca="false">'Low pensions'!N61</f>
        <v>3105126.15716192</v>
      </c>
      <c r="M61" s="67"/>
      <c r="N61" s="81" t="n">
        <f aca="false">'Low pensions'!L61</f>
        <v>932290.030528191</v>
      </c>
      <c r="O61" s="9"/>
      <c r="P61" s="81" t="n">
        <f aca="false">'Low pensions'!X61</f>
        <v>21241699.0685988</v>
      </c>
      <c r="Q61" s="67"/>
      <c r="R61" s="81" t="n">
        <f aca="false">'Low SIPA income'!G56</f>
        <v>19521552.1868628</v>
      </c>
      <c r="S61" s="67"/>
      <c r="T61" s="81" t="n">
        <f aca="false">'Low SIPA income'!J56</f>
        <v>74642346.7525844</v>
      </c>
      <c r="U61" s="9"/>
      <c r="V61" s="81" t="n">
        <f aca="false">'Low SIPA income'!F56</f>
        <v>128933.783215053</v>
      </c>
      <c r="W61" s="67"/>
      <c r="X61" s="81" t="n">
        <f aca="false">'Low SIPA income'!M56</f>
        <v>323844.490795042</v>
      </c>
      <c r="Y61" s="9"/>
      <c r="Z61" s="9" t="n">
        <f aca="false">R61+V61-N61-L61-F61</f>
        <v>-5407033.26912922</v>
      </c>
      <c r="AA61" s="9"/>
      <c r="AB61" s="9" t="n">
        <f aca="false">T61-P61-D61</f>
        <v>-62245757.3724013</v>
      </c>
      <c r="AC61" s="50"/>
      <c r="AD61" s="9"/>
      <c r="AE61" s="9"/>
      <c r="AF61" s="9"/>
      <c r="AG61" s="9" t="n">
        <f aca="false">BF61/100*$AG$53</f>
        <v>5567337998.59091</v>
      </c>
      <c r="AH61" s="40" t="n">
        <f aca="false">(AG61-AG60)/AG60</f>
        <v>0.00632631802901961</v>
      </c>
      <c r="AI61" s="40" t="n">
        <f aca="false">(AG61-AG57)/AG57</f>
        <v>0.0332991677177674</v>
      </c>
      <c r="AJ61" s="40" t="n">
        <f aca="false">AB61/AG61</f>
        <v>-0.0111805242268667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12115325</v>
      </c>
      <c r="AX61" s="7"/>
      <c r="AY61" s="40" t="n">
        <f aca="false">(AW61-AW60)/AW60</f>
        <v>0.00382711768490451</v>
      </c>
      <c r="AZ61" s="39" t="n">
        <f aca="false">workers_and_wage_low!B49</f>
        <v>6623.09062362611</v>
      </c>
      <c r="BA61" s="40" t="n">
        <f aca="false">(AZ61-AZ60)/AZ60</f>
        <v>0.00248967207608306</v>
      </c>
      <c r="BB61" s="40"/>
      <c r="BC61" s="40"/>
      <c r="BD61" s="40"/>
      <c r="BE61" s="40"/>
      <c r="BF61" s="7" t="n">
        <f aca="false">BF60*(1+AY61)*(1+BA61)*(1-BE61)</f>
        <v>106.783540666961</v>
      </c>
      <c r="BG61" s="7"/>
      <c r="BH61" s="7"/>
      <c r="BI61" s="40" t="n">
        <f aca="false">T68/AG68</f>
        <v>0.0115369720737553</v>
      </c>
      <c r="BJ61" s="7"/>
      <c r="BK61" s="7"/>
      <c r="BL61" s="7"/>
      <c r="BM61" s="7"/>
      <c r="BN61" s="7"/>
      <c r="BO61" s="7"/>
      <c r="BP61" s="7"/>
    </row>
    <row r="62" customFormat="false" ht="12.9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115770012.885541</v>
      </c>
      <c r="E62" s="6"/>
      <c r="F62" s="8" t="n">
        <f aca="false">'Low pensions'!I62</f>
        <v>21042570.2376394</v>
      </c>
      <c r="G62" s="80" t="n">
        <f aca="false">'Low pensions'!K62</f>
        <v>1328926.61083574</v>
      </c>
      <c r="H62" s="80" t="n">
        <f aca="false">'Low pensions'!V62</f>
        <v>7311362.11607825</v>
      </c>
      <c r="I62" s="80" t="n">
        <f aca="false">'Low pensions'!M62</f>
        <v>41100.8230155299</v>
      </c>
      <c r="J62" s="80" t="n">
        <f aca="false">'Low pensions'!W62</f>
        <v>226124.601528147</v>
      </c>
      <c r="K62" s="6"/>
      <c r="L62" s="80" t="n">
        <f aca="false">'Low pensions'!N62</f>
        <v>3752259.14934726</v>
      </c>
      <c r="M62" s="8"/>
      <c r="N62" s="80" t="n">
        <f aca="false">'Low pensions'!L62</f>
        <v>935235.380311973</v>
      </c>
      <c r="O62" s="6"/>
      <c r="P62" s="80" t="n">
        <f aca="false">'Low pensions'!X62</f>
        <v>24615879.686881</v>
      </c>
      <c r="Q62" s="8"/>
      <c r="R62" s="80" t="n">
        <f aca="false">'Low SIPA income'!G57</f>
        <v>16643830.2466349</v>
      </c>
      <c r="S62" s="8"/>
      <c r="T62" s="80" t="n">
        <f aca="false">'Low SIPA income'!J57</f>
        <v>63639127.4970704</v>
      </c>
      <c r="U62" s="6"/>
      <c r="V62" s="80" t="n">
        <f aca="false">'Low SIPA income'!F57</f>
        <v>124276.547916188</v>
      </c>
      <c r="W62" s="8"/>
      <c r="X62" s="80" t="n">
        <f aca="false">'Low SIPA income'!M57</f>
        <v>312146.858442488</v>
      </c>
      <c r="Y62" s="6"/>
      <c r="Z62" s="6" t="n">
        <f aca="false">R62+V62-N62-L62-F62</f>
        <v>-8961957.97274753</v>
      </c>
      <c r="AA62" s="6"/>
      <c r="AB62" s="6" t="n">
        <f aca="false">T62-P62-D62</f>
        <v>-76746765.0753517</v>
      </c>
      <c r="AC62" s="50"/>
      <c r="AD62" s="6"/>
      <c r="AE62" s="6"/>
      <c r="AF62" s="6"/>
      <c r="AG62" s="6" t="n">
        <f aca="false">BF62/100*$AG$53</f>
        <v>5603616183.97135</v>
      </c>
      <c r="AH62" s="61" t="n">
        <f aca="false">(AG62-AG61)/AG61</f>
        <v>0.00651625343918709</v>
      </c>
      <c r="AI62" s="61"/>
      <c r="AJ62" s="61" t="n">
        <f aca="false">AB62/AG62</f>
        <v>-0.0136959353666797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0.0082095061406326</v>
      </c>
      <c r="AV62" s="5"/>
      <c r="AW62" s="65" t="n">
        <f aca="false">workers_and_wage_low!C50</f>
        <v>12086752</v>
      </c>
      <c r="AX62" s="5"/>
      <c r="AY62" s="61" t="n">
        <f aca="false">(AW62-AW61)/AW61</f>
        <v>-0.00235841795412009</v>
      </c>
      <c r="AZ62" s="66" t="n">
        <f aca="false">workers_and_wage_low!B50</f>
        <v>6682.00732672928</v>
      </c>
      <c r="BA62" s="61" t="n">
        <f aca="false">(AZ62-AZ61)/AZ61</f>
        <v>0.00889565105647212</v>
      </c>
      <c r="BB62" s="61"/>
      <c r="BC62" s="61"/>
      <c r="BD62" s="61"/>
      <c r="BE62" s="61"/>
      <c r="BF62" s="5" t="n">
        <f aca="false">BF61*(1+AY62)*(1+BA62)*(1-BE62)</f>
        <v>107.479369281081</v>
      </c>
      <c r="BG62" s="5"/>
      <c r="BH62" s="5"/>
      <c r="BI62" s="61" t="n">
        <f aca="false">T69/AG69</f>
        <v>0.0135835001966144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116054588.651154</v>
      </c>
      <c r="E63" s="9"/>
      <c r="F63" s="67" t="n">
        <f aca="false">'Low pensions'!I63</f>
        <v>21094295.2516269</v>
      </c>
      <c r="G63" s="81" t="n">
        <f aca="false">'Low pensions'!K63</f>
        <v>1411686.31841978</v>
      </c>
      <c r="H63" s="81" t="n">
        <f aca="false">'Low pensions'!V63</f>
        <v>7766681.60914426</v>
      </c>
      <c r="I63" s="81" t="n">
        <f aca="false">'Low pensions'!M63</f>
        <v>43660.40160062</v>
      </c>
      <c r="J63" s="81" t="n">
        <f aca="false">'Low pensions'!W63</f>
        <v>240206.647705538</v>
      </c>
      <c r="K63" s="9"/>
      <c r="L63" s="81" t="n">
        <f aca="false">'Low pensions'!N63</f>
        <v>3077872.82797095</v>
      </c>
      <c r="M63" s="67"/>
      <c r="N63" s="81" t="n">
        <f aca="false">'Low pensions'!L63</f>
        <v>940201.72364068</v>
      </c>
      <c r="O63" s="9"/>
      <c r="P63" s="81" t="n">
        <f aca="false">'Low pensions'!X63</f>
        <v>21143809.215048</v>
      </c>
      <c r="Q63" s="67"/>
      <c r="R63" s="81" t="n">
        <f aca="false">'Low SIPA income'!G58</f>
        <v>19771990.6032796</v>
      </c>
      <c r="S63" s="67"/>
      <c r="T63" s="81" t="n">
        <f aca="false">'Low SIPA income'!J58</f>
        <v>75599919.7436773</v>
      </c>
      <c r="U63" s="9"/>
      <c r="V63" s="81" t="n">
        <f aca="false">'Low SIPA income'!F58</f>
        <v>124388.59791379</v>
      </c>
      <c r="W63" s="67"/>
      <c r="X63" s="81" t="n">
        <f aca="false">'Low SIPA income'!M58</f>
        <v>312428.295731553</v>
      </c>
      <c r="Y63" s="9"/>
      <c r="Z63" s="9" t="n">
        <f aca="false">R63+V63-N63-L63-F63</f>
        <v>-5215990.60204521</v>
      </c>
      <c r="AA63" s="9"/>
      <c r="AB63" s="9" t="n">
        <f aca="false">T63-P63-D63</f>
        <v>-61598478.1225249</v>
      </c>
      <c r="AC63" s="50"/>
      <c r="AD63" s="9"/>
      <c r="AE63" s="9"/>
      <c r="AF63" s="9"/>
      <c r="AG63" s="9" t="n">
        <f aca="false">BF63/100*$AG$53</f>
        <v>5649529078.4468</v>
      </c>
      <c r="AH63" s="40" t="n">
        <f aca="false">(AG63-AG62)/AG62</f>
        <v>0.00819344026573129</v>
      </c>
      <c r="AI63" s="40"/>
      <c r="AJ63" s="40" t="n">
        <f aca="false">AB63/AG63</f>
        <v>-0.0109032942865142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12106583</v>
      </c>
      <c r="AX63" s="7"/>
      <c r="AY63" s="40" t="n">
        <f aca="false">(AW63-AW62)/AW62</f>
        <v>0.00164072200703713</v>
      </c>
      <c r="AZ63" s="39" t="n">
        <f aca="false">workers_and_wage_low!B51</f>
        <v>6725.72091629546</v>
      </c>
      <c r="BA63" s="40" t="n">
        <f aca="false">(AZ63-AZ62)/AZ62</f>
        <v>0.00654198468045926</v>
      </c>
      <c r="BB63" s="40"/>
      <c r="BC63" s="40"/>
      <c r="BD63" s="40"/>
      <c r="BE63" s="40"/>
      <c r="BF63" s="7" t="n">
        <f aca="false">BF62*(1+AY63)*(1+BA63)*(1-BE63)</f>
        <v>108.359995073084</v>
      </c>
      <c r="BG63" s="7"/>
      <c r="BH63" s="7"/>
      <c r="BI63" s="40" t="n">
        <f aca="false">T70/AG70</f>
        <v>0.0115574881961562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115976073.767158</v>
      </c>
      <c r="E64" s="9"/>
      <c r="F64" s="67" t="n">
        <f aca="false">'Low pensions'!I64</f>
        <v>21080024.2420622</v>
      </c>
      <c r="G64" s="81" t="n">
        <f aca="false">'Low pensions'!K64</f>
        <v>1490155.6649729</v>
      </c>
      <c r="H64" s="81" t="n">
        <f aca="false">'Low pensions'!V64</f>
        <v>8198396.8016793</v>
      </c>
      <c r="I64" s="81" t="n">
        <f aca="false">'Low pensions'!M64</f>
        <v>46087.2886074102</v>
      </c>
      <c r="J64" s="81" t="n">
        <f aca="false">'Low pensions'!W64</f>
        <v>253558.663969468</v>
      </c>
      <c r="K64" s="9"/>
      <c r="L64" s="81" t="n">
        <f aca="false">'Low pensions'!N64</f>
        <v>3083163.94586793</v>
      </c>
      <c r="M64" s="67"/>
      <c r="N64" s="81" t="n">
        <f aca="false">'Low pensions'!L64</f>
        <v>940688.896298092</v>
      </c>
      <c r="O64" s="9"/>
      <c r="P64" s="81" t="n">
        <f aca="false">'Low pensions'!X64</f>
        <v>21173945.1311903</v>
      </c>
      <c r="Q64" s="67"/>
      <c r="R64" s="81" t="n">
        <f aca="false">'Low SIPA income'!G59</f>
        <v>17374164.6701327</v>
      </c>
      <c r="S64" s="67"/>
      <c r="T64" s="81" t="n">
        <f aca="false">'Low SIPA income'!J59</f>
        <v>66431624.4646405</v>
      </c>
      <c r="U64" s="9"/>
      <c r="V64" s="81" t="n">
        <f aca="false">'Low SIPA income'!F59</f>
        <v>119665.537317103</v>
      </c>
      <c r="W64" s="67"/>
      <c r="X64" s="81" t="n">
        <f aca="false">'Low SIPA income'!M59</f>
        <v>300565.32920883</v>
      </c>
      <c r="Y64" s="9"/>
      <c r="Z64" s="9" t="n">
        <f aca="false">R64+V64-N64-L64-F64</f>
        <v>-7610046.87677839</v>
      </c>
      <c r="AA64" s="9"/>
      <c r="AB64" s="9" t="n">
        <f aca="false">T64-P64-D64</f>
        <v>-70718394.4337074</v>
      </c>
      <c r="AC64" s="50"/>
      <c r="AD64" s="9"/>
      <c r="AE64" s="9"/>
      <c r="AF64" s="9"/>
      <c r="AG64" s="9" t="n">
        <f aca="false">BF64/100*$AG$53</f>
        <v>5745054151.42077</v>
      </c>
      <c r="AH64" s="40" t="n">
        <f aca="false">(AG64-AG63)/AG63</f>
        <v>0.0169085018675988</v>
      </c>
      <c r="AI64" s="40"/>
      <c r="AJ64" s="40" t="n">
        <f aca="false">AB64/AG64</f>
        <v>-0.0123094391401374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12218987</v>
      </c>
      <c r="AX64" s="7"/>
      <c r="AY64" s="40" t="n">
        <f aca="false">(AW64-AW63)/AW63</f>
        <v>0.00928453552914146</v>
      </c>
      <c r="AZ64" s="39" t="n">
        <f aca="false">workers_and_wage_low!B52</f>
        <v>6776.5258856204</v>
      </c>
      <c r="BA64" s="40" t="n">
        <f aca="false">(AZ64-AZ63)/AZ63</f>
        <v>0.00755383251211736</v>
      </c>
      <c r="BB64" s="40"/>
      <c r="BC64" s="40"/>
      <c r="BD64" s="40"/>
      <c r="BE64" s="40"/>
      <c r="BF64" s="7" t="n">
        <f aca="false">BF63*(1+AY64)*(1+BA64)*(1-BE64)</f>
        <v>110.19220025215</v>
      </c>
      <c r="BG64" s="7"/>
      <c r="BH64" s="7"/>
      <c r="BI64" s="40" t="n">
        <f aca="false">T71/AG71</f>
        <v>0.0134784747330838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116574373.745181</v>
      </c>
      <c r="E65" s="9"/>
      <c r="F65" s="67" t="n">
        <f aca="false">'Low pensions'!I65</f>
        <v>21188772.3452795</v>
      </c>
      <c r="G65" s="81" t="n">
        <f aca="false">'Low pensions'!K65</f>
        <v>1587166.72351824</v>
      </c>
      <c r="H65" s="81" t="n">
        <f aca="false">'Low pensions'!V65</f>
        <v>8732123.02290606</v>
      </c>
      <c r="I65" s="81" t="n">
        <f aca="false">'Low pensions'!M65</f>
        <v>49087.6306242701</v>
      </c>
      <c r="J65" s="81" t="n">
        <f aca="false">'Low pensions'!W65</f>
        <v>270065.66050222</v>
      </c>
      <c r="K65" s="9"/>
      <c r="L65" s="81" t="n">
        <f aca="false">'Low pensions'!N65</f>
        <v>3017498.26697147</v>
      </c>
      <c r="M65" s="67"/>
      <c r="N65" s="81" t="n">
        <f aca="false">'Low pensions'!L65</f>
        <v>947609.391398832</v>
      </c>
      <c r="O65" s="9"/>
      <c r="P65" s="81" t="n">
        <f aca="false">'Low pensions'!X65</f>
        <v>20871280.1334032</v>
      </c>
      <c r="Q65" s="67"/>
      <c r="R65" s="81" t="n">
        <f aca="false">'Low SIPA income'!G60</f>
        <v>20398865.5606456</v>
      </c>
      <c r="S65" s="67"/>
      <c r="T65" s="81" t="n">
        <f aca="false">'Low SIPA income'!J60</f>
        <v>77996830.4754847</v>
      </c>
      <c r="U65" s="9"/>
      <c r="V65" s="81" t="n">
        <f aca="false">'Low SIPA income'!F60</f>
        <v>121882.66856358</v>
      </c>
      <c r="W65" s="67"/>
      <c r="X65" s="81" t="n">
        <f aca="false">'Low SIPA income'!M60</f>
        <v>306134.123683305</v>
      </c>
      <c r="Y65" s="9"/>
      <c r="Z65" s="9" t="n">
        <f aca="false">R65+V65-N65-L65-F65</f>
        <v>-4633131.77444059</v>
      </c>
      <c r="AA65" s="9"/>
      <c r="AB65" s="9" t="n">
        <f aca="false">T65-P65-D65</f>
        <v>-59448823.4030998</v>
      </c>
      <c r="AC65" s="50"/>
      <c r="AD65" s="9"/>
      <c r="AE65" s="9"/>
      <c r="AF65" s="9"/>
      <c r="AG65" s="9" t="n">
        <f aca="false">BF65/100*$AG$53</f>
        <v>5752062135.02387</v>
      </c>
      <c r="AH65" s="40" t="n">
        <f aca="false">(AG65-AG64)/AG64</f>
        <v>0.00121982899001322</v>
      </c>
      <c r="AI65" s="40" t="n">
        <f aca="false">(AG65-AG61)/AG61</f>
        <v>0.0331799751478558</v>
      </c>
      <c r="AJ65" s="40" t="n">
        <f aca="false">AB65/AG65</f>
        <v>-0.0103352192670382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12224982</v>
      </c>
      <c r="AX65" s="7"/>
      <c r="AY65" s="40" t="n">
        <f aca="false">(AW65-AW64)/AW64</f>
        <v>0.000490629869726517</v>
      </c>
      <c r="AZ65" s="39" t="n">
        <f aca="false">workers_and_wage_low!B53</f>
        <v>6781.46489910725</v>
      </c>
      <c r="BA65" s="40" t="n">
        <f aca="false">(AZ65-AZ64)/AZ64</f>
        <v>0.000728841528862214</v>
      </c>
      <c r="BB65" s="40"/>
      <c r="BC65" s="40"/>
      <c r="BD65" s="40"/>
      <c r="BE65" s="40"/>
      <c r="BF65" s="7" t="n">
        <f aca="false">BF64*(1+AY65)*(1+BA65)*(1-BE65)</f>
        <v>110.326615892491</v>
      </c>
      <c r="BG65" s="7"/>
      <c r="BH65" s="7"/>
      <c r="BI65" s="40" t="n">
        <f aca="false">T72/AG72</f>
        <v>0.0116098173746432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117487184.612458</v>
      </c>
      <c r="E66" s="6"/>
      <c r="F66" s="8" t="n">
        <f aca="false">'Low pensions'!I66</f>
        <v>21354686.5255546</v>
      </c>
      <c r="G66" s="80" t="n">
        <f aca="false">'Low pensions'!K66</f>
        <v>1662941.7186918</v>
      </c>
      <c r="H66" s="80" t="n">
        <f aca="false">'Low pensions'!V66</f>
        <v>9149014.68911295</v>
      </c>
      <c r="I66" s="80" t="n">
        <f aca="false">'Low pensions'!M66</f>
        <v>51431.1871760399</v>
      </c>
      <c r="J66" s="80" t="n">
        <f aca="false">'Low pensions'!W66</f>
        <v>282959.217189087</v>
      </c>
      <c r="K66" s="6"/>
      <c r="L66" s="80" t="n">
        <f aca="false">'Low pensions'!N66</f>
        <v>3674173.46598555</v>
      </c>
      <c r="M66" s="8"/>
      <c r="N66" s="80" t="n">
        <f aca="false">'Low pensions'!L66</f>
        <v>957636.970349159</v>
      </c>
      <c r="O66" s="6"/>
      <c r="P66" s="80" t="n">
        <f aca="false">'Low pensions'!X66</f>
        <v>24333939.6435604</v>
      </c>
      <c r="Q66" s="8"/>
      <c r="R66" s="80" t="n">
        <f aca="false">'Low SIPA income'!G61</f>
        <v>17378454.7777724</v>
      </c>
      <c r="S66" s="8"/>
      <c r="T66" s="80" t="n">
        <f aca="false">'Low SIPA income'!J61</f>
        <v>66448028.0630316</v>
      </c>
      <c r="U66" s="6"/>
      <c r="V66" s="80" t="n">
        <f aca="false">'Low SIPA income'!F61</f>
        <v>126053.695483214</v>
      </c>
      <c r="W66" s="8"/>
      <c r="X66" s="80" t="n">
        <f aca="false">'Low SIPA income'!M61</f>
        <v>316610.540764996</v>
      </c>
      <c r="Y66" s="6"/>
      <c r="Z66" s="6" t="n">
        <f aca="false">R66+V66-N66-L66-F66</f>
        <v>-8481988.48863374</v>
      </c>
      <c r="AA66" s="6"/>
      <c r="AB66" s="6" t="n">
        <f aca="false">T66-P66-D66</f>
        <v>-75373096.1929866</v>
      </c>
      <c r="AC66" s="50"/>
      <c r="AD66" s="6"/>
      <c r="AE66" s="6"/>
      <c r="AF66" s="6"/>
      <c r="AG66" s="6" t="n">
        <f aca="false">BF66/100*$AG$53</f>
        <v>5799425296.57696</v>
      </c>
      <c r="AH66" s="61" t="n">
        <f aca="false">(AG66-AG65)/AG65</f>
        <v>0.00823411855457762</v>
      </c>
      <c r="AI66" s="61"/>
      <c r="AJ66" s="61" t="n">
        <f aca="false">AB66/AG66</f>
        <v>-0.0129966492089267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0.0053203414193506</v>
      </c>
      <c r="AV66" s="5"/>
      <c r="AW66" s="65" t="n">
        <f aca="false">workers_and_wage_low!C54</f>
        <v>12310768</v>
      </c>
      <c r="AX66" s="5"/>
      <c r="AY66" s="61" t="n">
        <f aca="false">(AW66-AW65)/AW65</f>
        <v>0.00701727004587819</v>
      </c>
      <c r="AZ66" s="66" t="n">
        <f aca="false">workers_and_wage_low!B54</f>
        <v>6789.65941145052</v>
      </c>
      <c r="BA66" s="61" t="n">
        <f aca="false">(AZ66-AZ65)/AZ65</f>
        <v>0.00120836905671347</v>
      </c>
      <c r="BB66" s="61"/>
      <c r="BC66" s="61"/>
      <c r="BD66" s="61"/>
      <c r="BE66" s="61"/>
      <c r="BF66" s="5" t="n">
        <f aca="false">BF65*(1+AY66)*(1+BA66)*(1-BE66)</f>
        <v>111.235058327475</v>
      </c>
      <c r="BG66" s="5"/>
      <c r="BH66" s="5"/>
      <c r="BI66" s="61" t="n">
        <f aca="false">T73/AG73</f>
        <v>0.0135885460451638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117837181.193939</v>
      </c>
      <c r="E67" s="9"/>
      <c r="F67" s="67" t="n">
        <f aca="false">'Low pensions'!I67</f>
        <v>21418302.5472271</v>
      </c>
      <c r="G67" s="81" t="n">
        <f aca="false">'Low pensions'!K67</f>
        <v>1740119.34167365</v>
      </c>
      <c r="H67" s="81" t="n">
        <f aca="false">'Low pensions'!V67</f>
        <v>9573623.19967894</v>
      </c>
      <c r="I67" s="81" t="n">
        <f aca="false">'Low pensions'!M67</f>
        <v>53818.1239692899</v>
      </c>
      <c r="J67" s="81" t="n">
        <f aca="false">'Low pensions'!W67</f>
        <v>296091.439165338</v>
      </c>
      <c r="K67" s="9"/>
      <c r="L67" s="81" t="n">
        <f aca="false">'Low pensions'!N67</f>
        <v>3042241.67402788</v>
      </c>
      <c r="M67" s="67"/>
      <c r="N67" s="81" t="n">
        <f aca="false">'Low pensions'!L67</f>
        <v>962087.357516009</v>
      </c>
      <c r="O67" s="9"/>
      <c r="P67" s="81" t="n">
        <f aca="false">'Low pensions'!X67</f>
        <v>21079327.2881302</v>
      </c>
      <c r="Q67" s="67"/>
      <c r="R67" s="81" t="n">
        <f aca="false">'Low SIPA income'!G62</f>
        <v>20487545.500893</v>
      </c>
      <c r="S67" s="67"/>
      <c r="T67" s="81" t="n">
        <f aca="false">'Low SIPA income'!J62</f>
        <v>78335905.9130617</v>
      </c>
      <c r="U67" s="9"/>
      <c r="V67" s="81" t="n">
        <f aca="false">'Low SIPA income'!F62</f>
        <v>127879.586939892</v>
      </c>
      <c r="W67" s="67"/>
      <c r="X67" s="81" t="n">
        <f aca="false">'Low SIPA income'!M62</f>
        <v>321196.653685057</v>
      </c>
      <c r="Y67" s="9"/>
      <c r="Z67" s="9" t="n">
        <f aca="false">R67+V67-N67-L67-F67</f>
        <v>-4807206.49093818</v>
      </c>
      <c r="AA67" s="9"/>
      <c r="AB67" s="9" t="n">
        <f aca="false">T67-P67-D67</f>
        <v>-60580602.5690079</v>
      </c>
      <c r="AC67" s="50"/>
      <c r="AD67" s="9"/>
      <c r="AE67" s="9"/>
      <c r="AF67" s="9"/>
      <c r="AG67" s="9" t="n">
        <f aca="false">BF67/100*$AG$53</f>
        <v>5833332579.43167</v>
      </c>
      <c r="AH67" s="40" t="n">
        <f aca="false">(AG67-AG66)/AG66</f>
        <v>0.00584666257788044</v>
      </c>
      <c r="AI67" s="40"/>
      <c r="AJ67" s="40" t="n">
        <f aca="false">AB67/AG67</f>
        <v>-0.0103852474968794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12348892</v>
      </c>
      <c r="AX67" s="7"/>
      <c r="AY67" s="40" t="n">
        <f aca="false">(AW67-AW66)/AW66</f>
        <v>0.00309680110940276</v>
      </c>
      <c r="AZ67" s="39" t="n">
        <f aca="false">workers_and_wage_low!B55</f>
        <v>6808.27239354655</v>
      </c>
      <c r="BA67" s="40" t="n">
        <f aca="false">(AZ67-AZ66)/AZ66</f>
        <v>0.00274137198467427</v>
      </c>
      <c r="BB67" s="40"/>
      <c r="BC67" s="40"/>
      <c r="BD67" s="40"/>
      <c r="BE67" s="40"/>
      <c r="BF67" s="7" t="n">
        <f aca="false">BF66*(1+AY67)*(1+BA67)*(1-BE67)</f>
        <v>111.885412180347</v>
      </c>
      <c r="BG67" s="7"/>
      <c r="BH67" s="7"/>
      <c r="BI67" s="40" t="n">
        <f aca="false">T74/AG74</f>
        <v>0.0114964377427373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117798410.868886</v>
      </c>
      <c r="E68" s="9"/>
      <c r="F68" s="67" t="n">
        <f aca="false">'Low pensions'!I68</f>
        <v>21411255.5817156</v>
      </c>
      <c r="G68" s="81" t="n">
        <f aca="false">'Low pensions'!K68</f>
        <v>1803567.55863182</v>
      </c>
      <c r="H68" s="81" t="n">
        <f aca="false">'Low pensions'!V68</f>
        <v>9922696.5691323</v>
      </c>
      <c r="I68" s="81" t="n">
        <f aca="false">'Low pensions'!M68</f>
        <v>55780.4399576902</v>
      </c>
      <c r="J68" s="81" t="n">
        <f aca="false">'Low pensions'!W68</f>
        <v>306887.522756697</v>
      </c>
      <c r="K68" s="9"/>
      <c r="L68" s="81" t="n">
        <f aca="false">'Low pensions'!N68</f>
        <v>3020046.61091322</v>
      </c>
      <c r="M68" s="67"/>
      <c r="N68" s="81" t="n">
        <f aca="false">'Low pensions'!L68</f>
        <v>963907.45796391</v>
      </c>
      <c r="O68" s="9"/>
      <c r="P68" s="81" t="n">
        <f aca="false">'Low pensions'!X68</f>
        <v>20974170.6557652</v>
      </c>
      <c r="Q68" s="67"/>
      <c r="R68" s="81" t="n">
        <f aca="false">'Low SIPA income'!G63</f>
        <v>17699204.7748545</v>
      </c>
      <c r="S68" s="67"/>
      <c r="T68" s="81" t="n">
        <f aca="false">'Low SIPA income'!J63</f>
        <v>67674443.4768227</v>
      </c>
      <c r="U68" s="9"/>
      <c r="V68" s="81" t="n">
        <f aca="false">'Low SIPA income'!F63</f>
        <v>127452.015661976</v>
      </c>
      <c r="W68" s="67"/>
      <c r="X68" s="81" t="n">
        <f aca="false">'Low SIPA income'!M63</f>
        <v>320122.717907152</v>
      </c>
      <c r="Y68" s="9"/>
      <c r="Z68" s="9" t="n">
        <f aca="false">R68+V68-N68-L68-F68</f>
        <v>-7568552.86007622</v>
      </c>
      <c r="AA68" s="9"/>
      <c r="AB68" s="9" t="n">
        <f aca="false">T68-P68-D68</f>
        <v>-71098138.0478281</v>
      </c>
      <c r="AC68" s="50"/>
      <c r="AD68" s="9"/>
      <c r="AE68" s="9"/>
      <c r="AF68" s="9"/>
      <c r="AG68" s="9" t="n">
        <f aca="false">BF68/100*$AG$53</f>
        <v>5865875642.6022</v>
      </c>
      <c r="AH68" s="40" t="n">
        <f aca="false">(AG68-AG67)/AG67</f>
        <v>0.00557881155024211</v>
      </c>
      <c r="AI68" s="40"/>
      <c r="AJ68" s="40" t="n">
        <f aca="false">AB68/AG68</f>
        <v>-0.0121206350730422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12407457</v>
      </c>
      <c r="AX68" s="7"/>
      <c r="AY68" s="40" t="n">
        <f aca="false">(AW68-AW67)/AW67</f>
        <v>0.00474253074688806</v>
      </c>
      <c r="AZ68" s="39" t="n">
        <f aca="false">workers_and_wage_low!B56</f>
        <v>6813.93914630409</v>
      </c>
      <c r="BA68" s="40" t="n">
        <f aca="false">(AZ68-AZ67)/AZ67</f>
        <v>0.000832333436439981</v>
      </c>
      <c r="BB68" s="40"/>
      <c r="BC68" s="40"/>
      <c r="BD68" s="40"/>
      <c r="BE68" s="40"/>
      <c r="BF68" s="7" t="n">
        <f aca="false">BF67*(1+AY68)*(1+BA68)*(1-BE68)</f>
        <v>112.509599810122</v>
      </c>
      <c r="BG68" s="7"/>
      <c r="BH68" s="7"/>
      <c r="BI68" s="40" t="n">
        <f aca="false">T75/AG75</f>
        <v>0.0135485931852252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118003401.475636</v>
      </c>
      <c r="E69" s="9"/>
      <c r="F69" s="67" t="n">
        <f aca="false">'Low pensions'!I69</f>
        <v>21448515.0510124</v>
      </c>
      <c r="G69" s="81" t="n">
        <f aca="false">'Low pensions'!K69</f>
        <v>1888070.66181519</v>
      </c>
      <c r="H69" s="81" t="n">
        <f aca="false">'Low pensions'!V69</f>
        <v>10387607.710401</v>
      </c>
      <c r="I69" s="81" t="n">
        <f aca="false">'Low pensions'!M69</f>
        <v>58393.9379942899</v>
      </c>
      <c r="J69" s="81" t="n">
        <f aca="false">'Low pensions'!W69</f>
        <v>321266.217847484</v>
      </c>
      <c r="K69" s="9"/>
      <c r="L69" s="81" t="n">
        <f aca="false">'Low pensions'!N69</f>
        <v>3031272.51142801</v>
      </c>
      <c r="M69" s="67"/>
      <c r="N69" s="81" t="n">
        <f aca="false">'Low pensions'!L69</f>
        <v>967351.335719809</v>
      </c>
      <c r="O69" s="9"/>
      <c r="P69" s="81" t="n">
        <f aca="false">'Low pensions'!X69</f>
        <v>21051369.1062069</v>
      </c>
      <c r="Q69" s="67"/>
      <c r="R69" s="81" t="n">
        <f aca="false">'Low SIPA income'!G64</f>
        <v>20872639.028986</v>
      </c>
      <c r="S69" s="67"/>
      <c r="T69" s="81" t="n">
        <f aca="false">'Low SIPA income'!J64</f>
        <v>79808344.3944359</v>
      </c>
      <c r="U69" s="9"/>
      <c r="V69" s="81" t="n">
        <f aca="false">'Low SIPA income'!F64</f>
        <v>124570.954268488</v>
      </c>
      <c r="W69" s="67"/>
      <c r="X69" s="81" t="n">
        <f aca="false">'Low SIPA income'!M64</f>
        <v>312886.322319759</v>
      </c>
      <c r="Y69" s="9"/>
      <c r="Z69" s="9" t="n">
        <f aca="false">R69+V69-N69-L69-F69</f>
        <v>-4449928.91490579</v>
      </c>
      <c r="AA69" s="9"/>
      <c r="AB69" s="9" t="n">
        <f aca="false">T69-P69-D69</f>
        <v>-59246426.187407</v>
      </c>
      <c r="AC69" s="50"/>
      <c r="AD69" s="9"/>
      <c r="AE69" s="9"/>
      <c r="AF69" s="9"/>
      <c r="AG69" s="9" t="n">
        <f aca="false">BF69/100*$AG$53</f>
        <v>5875388761.30966</v>
      </c>
      <c r="AH69" s="40" t="n">
        <f aca="false">(AG69-AG68)/AG68</f>
        <v>0.00162177299470221</v>
      </c>
      <c r="AI69" s="40" t="n">
        <f aca="false">(AG69-AG65)/AG65</f>
        <v>0.021440419694853</v>
      </c>
      <c r="AJ69" s="40" t="n">
        <f aca="false">AB69/AG69</f>
        <v>-0.0100838308058105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12405529</v>
      </c>
      <c r="AX69" s="7"/>
      <c r="AY69" s="40" t="n">
        <f aca="false">(AW69-AW68)/AW68</f>
        <v>-0.000155390423678277</v>
      </c>
      <c r="AZ69" s="39" t="n">
        <f aca="false">workers_and_wage_low!B57</f>
        <v>6826.05051168017</v>
      </c>
      <c r="BA69" s="40" t="n">
        <f aca="false">(AZ69-AZ68)/AZ68</f>
        <v>0.00177743961547539</v>
      </c>
      <c r="BB69" s="40"/>
      <c r="BC69" s="40"/>
      <c r="BD69" s="40"/>
      <c r="BE69" s="40"/>
      <c r="BF69" s="7" t="n">
        <f aca="false">BF68*(1+AY69)*(1+BA69)*(1-BE69)</f>
        <v>112.692064840739</v>
      </c>
      <c r="BG69" s="7"/>
      <c r="BH69" s="7"/>
      <c r="BI69" s="40" t="n">
        <f aca="false">T76/AG76</f>
        <v>0.011627818617639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118632529.124746</v>
      </c>
      <c r="E70" s="6"/>
      <c r="F70" s="8" t="n">
        <f aca="false">'Low pensions'!I70</f>
        <v>21562866.4483637</v>
      </c>
      <c r="G70" s="80" t="n">
        <f aca="false">'Low pensions'!K70</f>
        <v>1961663.74239762</v>
      </c>
      <c r="H70" s="80" t="n">
        <f aca="false">'Low pensions'!V70</f>
        <v>10792495.1262963</v>
      </c>
      <c r="I70" s="80" t="n">
        <f aca="false">'Low pensions'!M70</f>
        <v>60670.0126514798</v>
      </c>
      <c r="J70" s="80" t="n">
        <f aca="false">'Low pensions'!W70</f>
        <v>333788.50906075</v>
      </c>
      <c r="K70" s="6"/>
      <c r="L70" s="80" t="n">
        <f aca="false">'Low pensions'!N70</f>
        <v>3624266.95151188</v>
      </c>
      <c r="M70" s="8"/>
      <c r="N70" s="80" t="n">
        <f aca="false">'Low pensions'!L70</f>
        <v>974131.218989722</v>
      </c>
      <c r="O70" s="6"/>
      <c r="P70" s="80" t="n">
        <f aca="false">'Low pensions'!X70</f>
        <v>24165720.9921412</v>
      </c>
      <c r="Q70" s="8"/>
      <c r="R70" s="80" t="n">
        <f aca="false">'Low SIPA income'!G65</f>
        <v>17867999.8100902</v>
      </c>
      <c r="S70" s="8"/>
      <c r="T70" s="80" t="n">
        <f aca="false">'Low SIPA income'!J65</f>
        <v>68319845.9237988</v>
      </c>
      <c r="U70" s="6"/>
      <c r="V70" s="80" t="n">
        <f aca="false">'Low SIPA income'!F65</f>
        <v>118792.146648492</v>
      </c>
      <c r="W70" s="8"/>
      <c r="X70" s="80" t="n">
        <f aca="false">'Low SIPA income'!M65</f>
        <v>298371.623654796</v>
      </c>
      <c r="Y70" s="6"/>
      <c r="Z70" s="6" t="n">
        <f aca="false">R70+V70-N70-L70-F70</f>
        <v>-8174472.66212664</v>
      </c>
      <c r="AA70" s="6"/>
      <c r="AB70" s="6" t="n">
        <f aca="false">T70-P70-D70</f>
        <v>-74478404.1930883</v>
      </c>
      <c r="AC70" s="50"/>
      <c r="AD70" s="6"/>
      <c r="AE70" s="6"/>
      <c r="AF70" s="6"/>
      <c r="AG70" s="6" t="n">
        <f aca="false">BF70/100*$AG$53</f>
        <v>5911305706.24515</v>
      </c>
      <c r="AH70" s="61" t="n">
        <f aca="false">(AG70-AG69)/AG69</f>
        <v>0.00611311802412313</v>
      </c>
      <c r="AI70" s="61"/>
      <c r="AJ70" s="61" t="n">
        <f aca="false">AB70/AG70</f>
        <v>-0.0125993152603161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0.0043933474024671</v>
      </c>
      <c r="AV70" s="5"/>
      <c r="AW70" s="65" t="n">
        <f aca="false">workers_and_wage_low!C58</f>
        <v>12438038</v>
      </c>
      <c r="AX70" s="5"/>
      <c r="AY70" s="61" t="n">
        <f aca="false">(AW70-AW69)/AW69</f>
        <v>0.00262052509006266</v>
      </c>
      <c r="AZ70" s="66" t="n">
        <f aca="false">workers_and_wage_low!B58</f>
        <v>6849.8288158222</v>
      </c>
      <c r="BA70" s="61" t="n">
        <f aca="false">(AZ70-AZ69)/AZ69</f>
        <v>0.00348346442812623</v>
      </c>
      <c r="BB70" s="61"/>
      <c r="BC70" s="61"/>
      <c r="BD70" s="61"/>
      <c r="BE70" s="61"/>
      <c r="BF70" s="5" t="n">
        <f aca="false">BF69*(1+AY70)*(1+BA70)*(1-BE70)</f>
        <v>113.380964733492</v>
      </c>
      <c r="BG70" s="5"/>
      <c r="BH70" s="5"/>
      <c r="BI70" s="61" t="n">
        <f aca="false">T77/AG77</f>
        <v>0.0136521689171426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119346766.878469</v>
      </c>
      <c r="E71" s="9"/>
      <c r="F71" s="67" t="n">
        <f aca="false">'Low pensions'!I71</f>
        <v>21692687.6146958</v>
      </c>
      <c r="G71" s="81" t="n">
        <f aca="false">'Low pensions'!K71</f>
        <v>1987426.13841443</v>
      </c>
      <c r="H71" s="81" t="n">
        <f aca="false">'Low pensions'!V71</f>
        <v>10934232.2280451</v>
      </c>
      <c r="I71" s="81" t="n">
        <f aca="false">'Low pensions'!M71</f>
        <v>61466.78778602</v>
      </c>
      <c r="J71" s="81" t="n">
        <f aca="false">'Low pensions'!W71</f>
        <v>338172.130764319</v>
      </c>
      <c r="K71" s="9"/>
      <c r="L71" s="81" t="n">
        <f aca="false">'Low pensions'!N71</f>
        <v>3009370.90978385</v>
      </c>
      <c r="M71" s="67"/>
      <c r="N71" s="81" t="n">
        <f aca="false">'Low pensions'!L71</f>
        <v>980847.582255982</v>
      </c>
      <c r="O71" s="9"/>
      <c r="P71" s="81" t="n">
        <f aca="false">'Low pensions'!X71</f>
        <v>21011973.957565</v>
      </c>
      <c r="Q71" s="67"/>
      <c r="R71" s="81" t="n">
        <f aca="false">'Low SIPA income'!G66</f>
        <v>20804795.8657151</v>
      </c>
      <c r="S71" s="67"/>
      <c r="T71" s="81" t="n">
        <f aca="false">'Low SIPA income'!J66</f>
        <v>79548940.1795875</v>
      </c>
      <c r="U71" s="9"/>
      <c r="V71" s="81" t="n">
        <f aca="false">'Low SIPA income'!F66</f>
        <v>127207.398453137</v>
      </c>
      <c r="W71" s="67"/>
      <c r="X71" s="81" t="n">
        <f aca="false">'Low SIPA income'!M66</f>
        <v>319508.310003647</v>
      </c>
      <c r="Y71" s="9"/>
      <c r="Z71" s="9" t="n">
        <f aca="false">R71+V71-N71-L71-F71</f>
        <v>-4750902.84256736</v>
      </c>
      <c r="AA71" s="9"/>
      <c r="AB71" s="9" t="n">
        <f aca="false">T71-P71-D71</f>
        <v>-60809800.6564461</v>
      </c>
      <c r="AC71" s="50"/>
      <c r="AD71" s="9"/>
      <c r="AE71" s="9"/>
      <c r="AF71" s="9"/>
      <c r="AG71" s="9" t="n">
        <f aca="false">BF71/100*$AG$53</f>
        <v>5901924494.78943</v>
      </c>
      <c r="AH71" s="40" t="n">
        <f aca="false">(AG71-AG70)/AG70</f>
        <v>-0.00158699480654702</v>
      </c>
      <c r="AI71" s="40"/>
      <c r="AJ71" s="40" t="n">
        <f aca="false">AB71/AG71</f>
        <v>-0.0103033850585741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12422238</v>
      </c>
      <c r="AX71" s="7"/>
      <c r="AY71" s="40" t="n">
        <f aca="false">(AW71-AW70)/AW70</f>
        <v>-0.00127029681047767</v>
      </c>
      <c r="AZ71" s="39" t="n">
        <f aca="false">workers_and_wage_low!B59</f>
        <v>6847.65672956857</v>
      </c>
      <c r="BA71" s="40" t="n">
        <f aca="false">(AZ71-AZ70)/AZ70</f>
        <v>-0.000317100808214818</v>
      </c>
      <c r="BB71" s="40"/>
      <c r="BC71" s="40"/>
      <c r="BD71" s="40"/>
      <c r="BE71" s="40"/>
      <c r="BF71" s="7" t="n">
        <f aca="false">BF70*(1+AY71)*(1+BA71)*(1-BE71)</f>
        <v>113.201029731299</v>
      </c>
      <c r="BG71" s="7"/>
      <c r="BH71" s="7"/>
      <c r="BI71" s="40" t="n">
        <f aca="false">T78/AG78</f>
        <v>0.011546392943956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119647980.550125</v>
      </c>
      <c r="E72" s="9"/>
      <c r="F72" s="67" t="n">
        <f aca="false">'Low pensions'!I72</f>
        <v>21747436.7650533</v>
      </c>
      <c r="G72" s="81" t="n">
        <f aca="false">'Low pensions'!K72</f>
        <v>2048474.44356094</v>
      </c>
      <c r="H72" s="81" t="n">
        <f aca="false">'Low pensions'!V72</f>
        <v>11270101.9907992</v>
      </c>
      <c r="I72" s="81" t="n">
        <f aca="false">'Low pensions'!M72</f>
        <v>63354.8796977599</v>
      </c>
      <c r="J72" s="81" t="n">
        <f aca="false">'Low pensions'!W72</f>
        <v>348559.855385536</v>
      </c>
      <c r="K72" s="9"/>
      <c r="L72" s="81" t="n">
        <f aca="false">'Low pensions'!N72</f>
        <v>2961572.96747723</v>
      </c>
      <c r="M72" s="67"/>
      <c r="N72" s="81" t="n">
        <f aca="false">'Low pensions'!L72</f>
        <v>984189.458450642</v>
      </c>
      <c r="O72" s="9"/>
      <c r="P72" s="81" t="n">
        <f aca="false">'Low pensions'!X72</f>
        <v>20782336.2245243</v>
      </c>
      <c r="Q72" s="67"/>
      <c r="R72" s="81" t="n">
        <f aca="false">'Low SIPA income'!G67</f>
        <v>17967128.3285217</v>
      </c>
      <c r="S72" s="67"/>
      <c r="T72" s="81" t="n">
        <f aca="false">'Low SIPA income'!J67</f>
        <v>68698872.4056592</v>
      </c>
      <c r="U72" s="9"/>
      <c r="V72" s="81" t="n">
        <f aca="false">'Low SIPA income'!F67</f>
        <v>127355.162995668</v>
      </c>
      <c r="W72" s="67"/>
      <c r="X72" s="81" t="n">
        <f aca="false">'Low SIPA income'!M67</f>
        <v>319879.451932785</v>
      </c>
      <c r="Y72" s="9"/>
      <c r="Z72" s="9" t="n">
        <f aca="false">R72+V72-N72-L72-F72</f>
        <v>-7598715.69946374</v>
      </c>
      <c r="AA72" s="9"/>
      <c r="AB72" s="9" t="n">
        <f aca="false">T72-P72-D72</f>
        <v>-71731444.3689897</v>
      </c>
      <c r="AC72" s="50"/>
      <c r="AD72" s="9"/>
      <c r="AE72" s="9"/>
      <c r="AF72" s="9"/>
      <c r="AG72" s="9" t="n">
        <f aca="false">BF72/100*$AG$53</f>
        <v>5917308618.10996</v>
      </c>
      <c r="AH72" s="40" t="n">
        <f aca="false">(AG72-AG71)/AG71</f>
        <v>0.00260662828440413</v>
      </c>
      <c r="AI72" s="40"/>
      <c r="AJ72" s="40" t="n">
        <f aca="false">AB72/AG72</f>
        <v>-0.0121223091439671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12396353</v>
      </c>
      <c r="AX72" s="7"/>
      <c r="AY72" s="40" t="n">
        <f aca="false">(AW72-AW71)/AW71</f>
        <v>-0.00208376300631175</v>
      </c>
      <c r="AZ72" s="39" t="n">
        <f aca="false">workers_and_wage_low!B60</f>
        <v>6879.84198550041</v>
      </c>
      <c r="BA72" s="40" t="n">
        <f aca="false">(AZ72-AZ71)/AZ71</f>
        <v>0.00470018536309839</v>
      </c>
      <c r="BB72" s="40"/>
      <c r="BC72" s="40"/>
      <c r="BD72" s="40"/>
      <c r="BE72" s="40"/>
      <c r="BF72" s="7" t="n">
        <f aca="false">BF71*(1+AY72)*(1+BA72)*(1-BE72)</f>
        <v>113.49610273722</v>
      </c>
      <c r="BG72" s="7"/>
      <c r="BH72" s="7"/>
      <c r="BI72" s="40" t="n">
        <f aca="false">T79/AG79</f>
        <v>0.0135734400385998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119582150.772793</v>
      </c>
      <c r="E73" s="9"/>
      <c r="F73" s="67" t="n">
        <f aca="false">'Low pensions'!I73</f>
        <v>21735471.4237813</v>
      </c>
      <c r="G73" s="81" t="n">
        <f aca="false">'Low pensions'!K73</f>
        <v>2115562.92677329</v>
      </c>
      <c r="H73" s="81" t="n">
        <f aca="false">'Low pensions'!V73</f>
        <v>11639203.0311309</v>
      </c>
      <c r="I73" s="81" t="n">
        <f aca="false">'Low pensions'!M73</f>
        <v>65429.7812404097</v>
      </c>
      <c r="J73" s="81" t="n">
        <f aca="false">'Low pensions'!W73</f>
        <v>359975.351478268</v>
      </c>
      <c r="K73" s="9"/>
      <c r="L73" s="81" t="n">
        <f aca="false">'Low pensions'!N73</f>
        <v>2941240.65146649</v>
      </c>
      <c r="M73" s="67"/>
      <c r="N73" s="81" t="n">
        <f aca="false">'Low pensions'!L73</f>
        <v>984716.530589193</v>
      </c>
      <c r="O73" s="9"/>
      <c r="P73" s="81" t="n">
        <f aca="false">'Low pensions'!X73</f>
        <v>20679731.5354836</v>
      </c>
      <c r="Q73" s="67"/>
      <c r="R73" s="81" t="n">
        <f aca="false">'Low SIPA income'!G68</f>
        <v>21248930.5107147</v>
      </c>
      <c r="S73" s="67"/>
      <c r="T73" s="81" t="n">
        <f aca="false">'Low SIPA income'!J68</f>
        <v>81247127.4886481</v>
      </c>
      <c r="U73" s="9"/>
      <c r="V73" s="81" t="n">
        <f aca="false">'Low SIPA income'!F68</f>
        <v>132357.193116177</v>
      </c>
      <c r="W73" s="67"/>
      <c r="X73" s="81" t="n">
        <f aca="false">'Low SIPA income'!M68</f>
        <v>332443.109470204</v>
      </c>
      <c r="Y73" s="9"/>
      <c r="Z73" s="9" t="n">
        <f aca="false">R73+V73-N73-L73-F73</f>
        <v>-4280140.90200614</v>
      </c>
      <c r="AA73" s="9"/>
      <c r="AB73" s="9" t="n">
        <f aca="false">T73-P73-D73</f>
        <v>-59014754.8196283</v>
      </c>
      <c r="AC73" s="50"/>
      <c r="AD73" s="9"/>
      <c r="AE73" s="9"/>
      <c r="AF73" s="9"/>
      <c r="AG73" s="9" t="n">
        <f aca="false">BF73/100*$AG$53</f>
        <v>5979089095.96433</v>
      </c>
      <c r="AH73" s="40" t="n">
        <f aca="false">(AG73-AG72)/AG72</f>
        <v>0.0104406381078882</v>
      </c>
      <c r="AI73" s="40" t="n">
        <f aca="false">(AG73-AG69)/AG69</f>
        <v>0.017649952857173</v>
      </c>
      <c r="AJ73" s="40" t="n">
        <f aca="false">AB73/AG73</f>
        <v>-0.00987019157474356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12452071</v>
      </c>
      <c r="AX73" s="7"/>
      <c r="AY73" s="40" t="n">
        <f aca="false">(AW73-AW72)/AW72</f>
        <v>0.00449470904870166</v>
      </c>
      <c r="AZ73" s="39" t="n">
        <f aca="false">workers_and_wage_low!B61</f>
        <v>6920.56599530922</v>
      </c>
      <c r="BA73" s="40" t="n">
        <f aca="false">(AZ73-AZ72)/AZ72</f>
        <v>0.00591932342263635</v>
      </c>
      <c r="BB73" s="40"/>
      <c r="BC73" s="40"/>
      <c r="BD73" s="40"/>
      <c r="BE73" s="40"/>
      <c r="BF73" s="7" t="n">
        <f aca="false">BF72*(1+AY73)*(1+BA73)*(1-BE73)</f>
        <v>114.681074472555</v>
      </c>
      <c r="BG73" s="7"/>
      <c r="BH73" s="7"/>
      <c r="BI73" s="40" t="n">
        <f aca="false">T80/AG80</f>
        <v>0.0116127471334414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119864173.474927</v>
      </c>
      <c r="E74" s="6"/>
      <c r="F74" s="8" t="n">
        <f aca="false">'Low pensions'!I74</f>
        <v>21786732.3882604</v>
      </c>
      <c r="G74" s="80" t="n">
        <f aca="false">'Low pensions'!K74</f>
        <v>2185931.28980995</v>
      </c>
      <c r="H74" s="80" t="n">
        <f aca="false">'Low pensions'!V74</f>
        <v>12026349.0025349</v>
      </c>
      <c r="I74" s="80" t="n">
        <f aca="false">'Low pensions'!M74</f>
        <v>67606.1223652498</v>
      </c>
      <c r="J74" s="80" t="n">
        <f aca="false">'Low pensions'!W74</f>
        <v>371948.938222695</v>
      </c>
      <c r="K74" s="6"/>
      <c r="L74" s="80" t="n">
        <f aca="false">'Low pensions'!N74</f>
        <v>3578604.22694934</v>
      </c>
      <c r="M74" s="8"/>
      <c r="N74" s="80" t="n">
        <f aca="false">'Low pensions'!L74</f>
        <v>988823.54212185</v>
      </c>
      <c r="O74" s="6"/>
      <c r="P74" s="80" t="n">
        <f aca="false">'Low pensions'!X74</f>
        <v>24009609.7242515</v>
      </c>
      <c r="Q74" s="8"/>
      <c r="R74" s="80" t="n">
        <f aca="false">'Low SIPA income'!G69</f>
        <v>18025969.4779168</v>
      </c>
      <c r="S74" s="8"/>
      <c r="T74" s="80" t="n">
        <f aca="false">'Low SIPA income'!J69</f>
        <v>68923856.6402337</v>
      </c>
      <c r="U74" s="6"/>
      <c r="V74" s="80" t="n">
        <f aca="false">'Low SIPA income'!F69</f>
        <v>130157.678298269</v>
      </c>
      <c r="W74" s="8"/>
      <c r="X74" s="80" t="n">
        <f aca="false">'Low SIPA income'!M69</f>
        <v>326918.562385337</v>
      </c>
      <c r="Y74" s="6"/>
      <c r="Z74" s="6" t="n">
        <f aca="false">R74+V74-N74-L74-F74</f>
        <v>-8198033.00111656</v>
      </c>
      <c r="AA74" s="6"/>
      <c r="AB74" s="6" t="n">
        <f aca="false">T74-P74-D74</f>
        <v>-74949926.5589451</v>
      </c>
      <c r="AC74" s="50"/>
      <c r="AD74" s="6"/>
      <c r="AE74" s="6"/>
      <c r="AF74" s="6"/>
      <c r="AG74" s="6" t="n">
        <f aca="false">BF74/100*$AG$53</f>
        <v>5995235931.56284</v>
      </c>
      <c r="AH74" s="61" t="n">
        <f aca="false">(AG74-AG73)/AG73</f>
        <v>0.00270055109387812</v>
      </c>
      <c r="AI74" s="61"/>
      <c r="AJ74" s="61" t="n">
        <f aca="false">AB74/AG74</f>
        <v>-0.0125015808242608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0.00388640844468235</v>
      </c>
      <c r="AV74" s="5"/>
      <c r="AW74" s="65" t="n">
        <f aca="false">workers_and_wage_low!C62</f>
        <v>12472831</v>
      </c>
      <c r="AX74" s="5"/>
      <c r="AY74" s="61" t="n">
        <f aca="false">(AW74-AW73)/AW73</f>
        <v>0.00166719254973731</v>
      </c>
      <c r="AZ74" s="66" t="n">
        <f aca="false">workers_and_wage_low!B62</f>
        <v>6927.70551835114</v>
      </c>
      <c r="BA74" s="61" t="n">
        <f aca="false">(AZ74-AZ73)/AZ73</f>
        <v>0.00103163860394648</v>
      </c>
      <c r="BB74" s="61"/>
      <c r="BC74" s="61"/>
      <c r="BD74" s="61"/>
      <c r="BE74" s="61"/>
      <c r="BF74" s="5" t="n">
        <f aca="false">BF73*(1+AY74)*(1+BA74)*(1-BE74)</f>
        <v>114.990776573669</v>
      </c>
      <c r="BG74" s="5"/>
      <c r="BH74" s="5"/>
      <c r="BI74" s="61" t="n">
        <f aca="false">T81/AG81</f>
        <v>0.0136962198029475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120299835.077504</v>
      </c>
      <c r="E75" s="9"/>
      <c r="F75" s="67" t="n">
        <f aca="false">'Low pensions'!I75</f>
        <v>21865919.0415531</v>
      </c>
      <c r="G75" s="81" t="n">
        <f aca="false">'Low pensions'!K75</f>
        <v>2248669.62310698</v>
      </c>
      <c r="H75" s="81" t="n">
        <f aca="false">'Low pensions'!V75</f>
        <v>12371516.8015342</v>
      </c>
      <c r="I75" s="81" t="n">
        <f aca="false">'Low pensions'!M75</f>
        <v>69546.4831888699</v>
      </c>
      <c r="J75" s="81" t="n">
        <f aca="false">'Low pensions'!W75</f>
        <v>382624.230975254</v>
      </c>
      <c r="K75" s="9"/>
      <c r="L75" s="81" t="n">
        <f aca="false">'Low pensions'!N75</f>
        <v>2973437.0050816</v>
      </c>
      <c r="M75" s="67"/>
      <c r="N75" s="81" t="n">
        <f aca="false">'Low pensions'!L75</f>
        <v>994254.62015773</v>
      </c>
      <c r="O75" s="9"/>
      <c r="P75" s="81" t="n">
        <f aca="false">'Low pensions'!X75</f>
        <v>20899274.3220622</v>
      </c>
      <c r="Q75" s="67"/>
      <c r="R75" s="81" t="n">
        <f aca="false">'Low SIPA income'!G70</f>
        <v>21296356.1626077</v>
      </c>
      <c r="S75" s="67"/>
      <c r="T75" s="81" t="n">
        <f aca="false">'Low SIPA income'!J70</f>
        <v>81428463.579123</v>
      </c>
      <c r="U75" s="9"/>
      <c r="V75" s="81" t="n">
        <f aca="false">'Low SIPA income'!F70</f>
        <v>130535.262671291</v>
      </c>
      <c r="W75" s="67"/>
      <c r="X75" s="81" t="n">
        <f aca="false">'Low SIPA income'!M70</f>
        <v>327866.945469773</v>
      </c>
      <c r="Y75" s="9"/>
      <c r="Z75" s="9" t="n">
        <f aca="false">R75+V75-N75-L75-F75</f>
        <v>-4406719.24151346</v>
      </c>
      <c r="AA75" s="9"/>
      <c r="AB75" s="9" t="n">
        <f aca="false">T75-P75-D75</f>
        <v>-59770645.8204429</v>
      </c>
      <c r="AC75" s="50"/>
      <c r="AD75" s="9"/>
      <c r="AE75" s="9"/>
      <c r="AF75" s="9"/>
      <c r="AG75" s="9" t="n">
        <f aca="false">BF75/100*$AG$53</f>
        <v>6010104699.86811</v>
      </c>
      <c r="AH75" s="40" t="n">
        <f aca="false">(AG75-AG74)/AG74</f>
        <v>0.00248009727640478</v>
      </c>
      <c r="AI75" s="40"/>
      <c r="AJ75" s="40" t="n">
        <f aca="false">AB75/AG75</f>
        <v>-0.00994502572006018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12456162</v>
      </c>
      <c r="AX75" s="7"/>
      <c r="AY75" s="40" t="n">
        <f aca="false">(AW75-AW74)/AW74</f>
        <v>-0.00133642474591374</v>
      </c>
      <c r="AZ75" s="39" t="n">
        <f aca="false">workers_and_wage_low!B63</f>
        <v>6954.18064103517</v>
      </c>
      <c r="BA75" s="40" t="n">
        <f aca="false">(AZ75-AZ74)/AZ74</f>
        <v>0.00382162934234122</v>
      </c>
      <c r="BB75" s="40"/>
      <c r="BC75" s="40"/>
      <c r="BD75" s="40"/>
      <c r="BE75" s="40"/>
      <c r="BF75" s="7" t="n">
        <f aca="false">BF74*(1+AY75)*(1+BA75)*(1-BE75)</f>
        <v>115.275964885461</v>
      </c>
      <c r="BG75" s="7"/>
      <c r="BH75" s="7"/>
      <c r="BI75" s="40" t="n">
        <f aca="false">T82/AG82</f>
        <v>0.0115886278057344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121140293.157779</v>
      </c>
      <c r="E76" s="9"/>
      <c r="F76" s="67" t="n">
        <f aca="false">'Low pensions'!I76</f>
        <v>22018682.2463346</v>
      </c>
      <c r="G76" s="81" t="n">
        <f aca="false">'Low pensions'!K76</f>
        <v>2246805.16642628</v>
      </c>
      <c r="H76" s="81" t="n">
        <f aca="false">'Low pensions'!V76</f>
        <v>12361259.1109807</v>
      </c>
      <c r="I76" s="81" t="n">
        <f aca="false">'Low pensions'!M76</f>
        <v>69488.8195802001</v>
      </c>
      <c r="J76" s="81" t="n">
        <f aca="false">'Low pensions'!W76</f>
        <v>382306.982813868</v>
      </c>
      <c r="K76" s="9"/>
      <c r="L76" s="81" t="n">
        <f aca="false">'Low pensions'!N76</f>
        <v>2934073.06791019</v>
      </c>
      <c r="M76" s="67"/>
      <c r="N76" s="81" t="n">
        <f aca="false">'Low pensions'!L76</f>
        <v>1003055.6536497</v>
      </c>
      <c r="O76" s="9"/>
      <c r="P76" s="81" t="n">
        <f aca="false">'Low pensions'!X76</f>
        <v>20743435.3544996</v>
      </c>
      <c r="Q76" s="67"/>
      <c r="R76" s="81" t="n">
        <f aca="false">'Low SIPA income'!G71</f>
        <v>18369804.0791018</v>
      </c>
      <c r="S76" s="67"/>
      <c r="T76" s="81" t="n">
        <f aca="false">'Low SIPA income'!J71</f>
        <v>70238538.0385941</v>
      </c>
      <c r="U76" s="9"/>
      <c r="V76" s="81" t="n">
        <f aca="false">'Low SIPA income'!F71</f>
        <v>131575.828267095</v>
      </c>
      <c r="W76" s="67"/>
      <c r="X76" s="81" t="n">
        <f aca="false">'Low SIPA income'!M71</f>
        <v>330480.546243047</v>
      </c>
      <c r="Y76" s="9"/>
      <c r="Z76" s="9" t="n">
        <f aca="false">R76+V76-N76-L76-F76</f>
        <v>-7454431.06052559</v>
      </c>
      <c r="AA76" s="9"/>
      <c r="AB76" s="9" t="n">
        <f aca="false">T76-P76-D76</f>
        <v>-71645190.4736848</v>
      </c>
      <c r="AC76" s="50"/>
      <c r="AD76" s="9"/>
      <c r="AE76" s="9"/>
      <c r="AF76" s="9"/>
      <c r="AG76" s="9" t="n">
        <f aca="false">BF76/100*$AG$53</f>
        <v>6040560172.82938</v>
      </c>
      <c r="AH76" s="40" t="n">
        <f aca="false">(AG76-AG75)/AG75</f>
        <v>0.00506737810440119</v>
      </c>
      <c r="AI76" s="40"/>
      <c r="AJ76" s="40" t="n">
        <f aca="false">AB76/AG76</f>
        <v>-0.0118606864965847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12488367</v>
      </c>
      <c r="AX76" s="7"/>
      <c r="AY76" s="40" t="n">
        <f aca="false">(AW76-AW75)/AW75</f>
        <v>0.00258546733737085</v>
      </c>
      <c r="AZ76" s="39" t="n">
        <f aca="false">workers_and_wage_low!B64</f>
        <v>6971.39578764476</v>
      </c>
      <c r="BA76" s="40" t="n">
        <f aca="false">(AZ76-AZ75)/AZ75</f>
        <v>0.00247551041570695</v>
      </c>
      <c r="BB76" s="40"/>
      <c r="BC76" s="40"/>
      <c r="BD76" s="40"/>
      <c r="BE76" s="40"/>
      <c r="BF76" s="7" t="n">
        <f aca="false">BF75*(1+AY76)*(1+BA76)*(1-BE76)</f>
        <v>115.860111785886</v>
      </c>
      <c r="BG76" s="7"/>
      <c r="BH76" s="7"/>
      <c r="BI76" s="40" t="n">
        <f aca="false">T83/AG83</f>
        <v>0.0136115813058118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121375530.847786</v>
      </c>
      <c r="E77" s="9"/>
      <c r="F77" s="67" t="n">
        <f aca="false">'Low pensions'!I77</f>
        <v>22061439.4810549</v>
      </c>
      <c r="G77" s="81" t="n">
        <f aca="false">'Low pensions'!K77</f>
        <v>2281204.68483932</v>
      </c>
      <c r="H77" s="81" t="n">
        <f aca="false">'Low pensions'!V77</f>
        <v>12550515.1117904</v>
      </c>
      <c r="I77" s="81" t="n">
        <f aca="false">'Low pensions'!M77</f>
        <v>70552.7222115202</v>
      </c>
      <c r="J77" s="81" t="n">
        <f aca="false">'Low pensions'!W77</f>
        <v>388160.261189367</v>
      </c>
      <c r="K77" s="9"/>
      <c r="L77" s="81" t="n">
        <f aca="false">'Low pensions'!N77</f>
        <v>2907930.62087557</v>
      </c>
      <c r="M77" s="67"/>
      <c r="N77" s="81" t="n">
        <f aca="false">'Low pensions'!L77</f>
        <v>1006672.94984058</v>
      </c>
      <c r="O77" s="9"/>
      <c r="P77" s="81" t="n">
        <f aca="false">'Low pensions'!X77</f>
        <v>20627683.3689283</v>
      </c>
      <c r="Q77" s="67"/>
      <c r="R77" s="81" t="n">
        <f aca="false">'Low SIPA income'!G72</f>
        <v>21682161.6449551</v>
      </c>
      <c r="S77" s="67"/>
      <c r="T77" s="81" t="n">
        <f aca="false">'Low SIPA income'!J72</f>
        <v>82903624.2792952</v>
      </c>
      <c r="U77" s="9"/>
      <c r="V77" s="81" t="n">
        <f aca="false">'Low SIPA income'!F72</f>
        <v>134812.234272743</v>
      </c>
      <c r="W77" s="67"/>
      <c r="X77" s="81" t="n">
        <f aca="false">'Low SIPA income'!M72</f>
        <v>338609.465047492</v>
      </c>
      <c r="Y77" s="9"/>
      <c r="Z77" s="9" t="n">
        <f aca="false">R77+V77-N77-L77-F77</f>
        <v>-4159069.17254321</v>
      </c>
      <c r="AA77" s="9"/>
      <c r="AB77" s="9" t="n">
        <f aca="false">T77-P77-D77</f>
        <v>-59099589.9374195</v>
      </c>
      <c r="AC77" s="50"/>
      <c r="AD77" s="9"/>
      <c r="AE77" s="9"/>
      <c r="AF77" s="9"/>
      <c r="AG77" s="9" t="n">
        <f aca="false">BF77/100*$AG$53</f>
        <v>6072560688.52149</v>
      </c>
      <c r="AH77" s="40" t="n">
        <f aca="false">(AG77-AG76)/AG76</f>
        <v>0.00529760730404533</v>
      </c>
      <c r="AI77" s="40" t="n">
        <f aca="false">(AG77-AG73)/AG73</f>
        <v>0.0156330824071915</v>
      </c>
      <c r="AJ77" s="40" t="n">
        <f aca="false">AB77/AG77</f>
        <v>-0.00973223537298377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12562233</v>
      </c>
      <c r="AX77" s="7"/>
      <c r="AY77" s="40" t="n">
        <f aca="false">(AW77-AW76)/AW76</f>
        <v>0.00591478453507973</v>
      </c>
      <c r="AZ77" s="39" t="n">
        <f aca="false">workers_and_wage_low!B65</f>
        <v>6967.11850013014</v>
      </c>
      <c r="BA77" s="40" t="n">
        <f aca="false">(AZ77-AZ76)/AZ76</f>
        <v>-0.000613548225478852</v>
      </c>
      <c r="BB77" s="40"/>
      <c r="BC77" s="40"/>
      <c r="BD77" s="40"/>
      <c r="BE77" s="40"/>
      <c r="BF77" s="7" t="n">
        <f aca="false">BF76*(1+AY77)*(1+BA77)*(1-BE77)</f>
        <v>116.47389316033</v>
      </c>
      <c r="BG77" s="7"/>
      <c r="BH77" s="7"/>
      <c r="BI77" s="40" t="n">
        <f aca="false">T84/AG84</f>
        <v>0.0116558641289844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121892892.326613</v>
      </c>
      <c r="E78" s="6"/>
      <c r="F78" s="8" t="n">
        <f aca="false">'Low pensions'!I78</f>
        <v>22155476.0539559</v>
      </c>
      <c r="G78" s="80" t="n">
        <f aca="false">'Low pensions'!K78</f>
        <v>2352499.54962784</v>
      </c>
      <c r="H78" s="80" t="n">
        <f aca="false">'Low pensions'!V78</f>
        <v>12942758.422471</v>
      </c>
      <c r="I78" s="80" t="n">
        <f aca="false">'Low pensions'!M78</f>
        <v>72757.7180297198</v>
      </c>
      <c r="J78" s="80" t="n">
        <f aca="false">'Low pensions'!W78</f>
        <v>400291.497602156</v>
      </c>
      <c r="K78" s="6"/>
      <c r="L78" s="80" t="n">
        <f aca="false">'Low pensions'!N78</f>
        <v>3518685.01354869</v>
      </c>
      <c r="M78" s="8"/>
      <c r="N78" s="80" t="n">
        <f aca="false">'Low pensions'!L78</f>
        <v>1012601.25873708</v>
      </c>
      <c r="O78" s="6"/>
      <c r="P78" s="80" t="n">
        <f aca="false">'Low pensions'!X78</f>
        <v>23829506.622328</v>
      </c>
      <c r="Q78" s="8"/>
      <c r="R78" s="80" t="n">
        <f aca="false">'Low SIPA income'!G73</f>
        <v>18404260.0199971</v>
      </c>
      <c r="S78" s="8"/>
      <c r="T78" s="80" t="n">
        <f aca="false">'Low SIPA income'!J73</f>
        <v>70370283.314962</v>
      </c>
      <c r="U78" s="6"/>
      <c r="V78" s="80" t="n">
        <f aca="false">'Low SIPA income'!F73</f>
        <v>135212.012534462</v>
      </c>
      <c r="W78" s="8"/>
      <c r="X78" s="80" t="n">
        <f aca="false">'Low SIPA income'!M73</f>
        <v>339613.592781659</v>
      </c>
      <c r="Y78" s="6"/>
      <c r="Z78" s="6" t="n">
        <f aca="false">R78+V78-N78-L78-F78</f>
        <v>-8147290.29371009</v>
      </c>
      <c r="AA78" s="6"/>
      <c r="AB78" s="6" t="n">
        <f aca="false">T78-P78-D78</f>
        <v>-75352115.633979</v>
      </c>
      <c r="AC78" s="50"/>
      <c r="AD78" s="6"/>
      <c r="AE78" s="6"/>
      <c r="AF78" s="6"/>
      <c r="AG78" s="6" t="n">
        <f aca="false">BF78/100*$AG$53</f>
        <v>6094568551.10734</v>
      </c>
      <c r="AH78" s="61" t="n">
        <f aca="false">(AG78-AG77)/AG77</f>
        <v>0.00362414864415429</v>
      </c>
      <c r="AI78" s="61"/>
      <c r="AJ78" s="61" t="n">
        <f aca="false">AB78/AG78</f>
        <v>-0.01236381460018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0.00326552835318841</v>
      </c>
      <c r="AV78" s="5"/>
      <c r="AW78" s="65" t="n">
        <f aca="false">workers_and_wage_low!C66</f>
        <v>12579235</v>
      </c>
      <c r="AX78" s="5"/>
      <c r="AY78" s="61" t="n">
        <f aca="false">(AW78-AW77)/AW77</f>
        <v>0.0013534218000892</v>
      </c>
      <c r="AZ78" s="66" t="n">
        <f aca="false">workers_and_wage_low!B66</f>
        <v>6982.91754036869</v>
      </c>
      <c r="BA78" s="61" t="n">
        <f aca="false">(AZ78-AZ77)/AZ77</f>
        <v>0.00226765774663589</v>
      </c>
      <c r="BB78" s="61"/>
      <c r="BC78" s="61"/>
      <c r="BD78" s="61"/>
      <c r="BE78" s="61"/>
      <c r="BF78" s="5" t="n">
        <f aca="false">BF77*(1+AY78)*(1+BA78)*(1-BE78)</f>
        <v>116.896011862306</v>
      </c>
      <c r="BG78" s="5"/>
      <c r="BH78" s="5"/>
      <c r="BI78" s="61" t="n">
        <f aca="false">T85/AG85</f>
        <v>0.0137857026889197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122034528.03307</v>
      </c>
      <c r="E79" s="9"/>
      <c r="F79" s="67" t="n">
        <f aca="false">'Low pensions'!I79</f>
        <v>22181220.0201782</v>
      </c>
      <c r="G79" s="81" t="n">
        <f aca="false">'Low pensions'!K79</f>
        <v>2425382.19763267</v>
      </c>
      <c r="H79" s="81" t="n">
        <f aca="false">'Low pensions'!V79</f>
        <v>13343737.2479359</v>
      </c>
      <c r="I79" s="81" t="n">
        <f aca="false">'Low pensions'!M79</f>
        <v>75011.82054534</v>
      </c>
      <c r="J79" s="81" t="n">
        <f aca="false">'Low pensions'!W79</f>
        <v>412692.904575336</v>
      </c>
      <c r="K79" s="9"/>
      <c r="L79" s="81" t="n">
        <f aca="false">'Low pensions'!N79</f>
        <v>2933607.45661625</v>
      </c>
      <c r="M79" s="67"/>
      <c r="N79" s="81" t="n">
        <f aca="false">'Low pensions'!L79</f>
        <v>1015470.53596396</v>
      </c>
      <c r="O79" s="9"/>
      <c r="P79" s="81" t="n">
        <f aca="false">'Low pensions'!X79</f>
        <v>20809322.3147925</v>
      </c>
      <c r="Q79" s="67"/>
      <c r="R79" s="81" t="n">
        <f aca="false">'Low SIPA income'!G74</f>
        <v>21640288.0824041</v>
      </c>
      <c r="S79" s="67"/>
      <c r="T79" s="81" t="n">
        <f aca="false">'Low SIPA income'!J74</f>
        <v>82743517.0836288</v>
      </c>
      <c r="U79" s="9"/>
      <c r="V79" s="81" t="n">
        <f aca="false">'Low SIPA income'!F74</f>
        <v>134477.828664962</v>
      </c>
      <c r="W79" s="67"/>
      <c r="X79" s="81" t="n">
        <f aca="false">'Low SIPA income'!M74</f>
        <v>337769.534572558</v>
      </c>
      <c r="Y79" s="9"/>
      <c r="Z79" s="9" t="n">
        <f aca="false">R79+V79-N79-L79-F79</f>
        <v>-4355532.10168935</v>
      </c>
      <c r="AA79" s="9"/>
      <c r="AB79" s="9" t="n">
        <f aca="false">T79-P79-D79</f>
        <v>-60100333.2642342</v>
      </c>
      <c r="AC79" s="50"/>
      <c r="AD79" s="9"/>
      <c r="AE79" s="9"/>
      <c r="AF79" s="9"/>
      <c r="AG79" s="9" t="n">
        <f aca="false">BF79/100*$AG$53</f>
        <v>6095987225.66462</v>
      </c>
      <c r="AH79" s="40" t="n">
        <f aca="false">(AG79-AG78)/AG78</f>
        <v>0.000232776864414545</v>
      </c>
      <c r="AI79" s="40"/>
      <c r="AJ79" s="40" t="n">
        <f aca="false">AB79/AG79</f>
        <v>-0.00985899921364775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12557141</v>
      </c>
      <c r="AX79" s="7"/>
      <c r="AY79" s="40" t="n">
        <f aca="false">(AW79-AW78)/AW78</f>
        <v>-0.00175638661651523</v>
      </c>
      <c r="AZ79" s="39" t="n">
        <f aca="false">workers_and_wage_low!B67</f>
        <v>6996.83214435455</v>
      </c>
      <c r="BA79" s="40" t="n">
        <f aca="false">(AZ79-AZ78)/AZ78</f>
        <v>0.00199266336820082</v>
      </c>
      <c r="BB79" s="40"/>
      <c r="BC79" s="40"/>
      <c r="BD79" s="40"/>
      <c r="BE79" s="40"/>
      <c r="BF79" s="7" t="n">
        <f aca="false">BF78*(1+AY79)*(1+BA79)*(1-BE79)</f>
        <v>116.92322254941</v>
      </c>
      <c r="BG79" s="7"/>
      <c r="BH79" s="7"/>
      <c r="BI79" s="40" t="n">
        <f aca="false">T86/AG86</f>
        <v>0.0116634953471839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122044667.038911</v>
      </c>
      <c r="E80" s="9"/>
      <c r="F80" s="67" t="n">
        <f aca="false">'Low pensions'!I80</f>
        <v>22183062.9045074</v>
      </c>
      <c r="G80" s="81" t="n">
        <f aca="false">'Low pensions'!K80</f>
        <v>2471603.90931136</v>
      </c>
      <c r="H80" s="81" t="n">
        <f aca="false">'Low pensions'!V80</f>
        <v>13598035.4679824</v>
      </c>
      <c r="I80" s="81" t="n">
        <f aca="false">'Low pensions'!M80</f>
        <v>76441.3580199396</v>
      </c>
      <c r="J80" s="81" t="n">
        <f aca="false">'Low pensions'!W80</f>
        <v>420557.797978839</v>
      </c>
      <c r="K80" s="9"/>
      <c r="L80" s="81" t="n">
        <f aca="false">'Low pensions'!N80</f>
        <v>2891025.98225788</v>
      </c>
      <c r="M80" s="67"/>
      <c r="N80" s="81" t="n">
        <f aca="false">'Low pensions'!L80</f>
        <v>1016539.01231346</v>
      </c>
      <c r="O80" s="9"/>
      <c r="P80" s="81" t="n">
        <f aca="false">'Low pensions'!X80</f>
        <v>20594245.2835466</v>
      </c>
      <c r="Q80" s="67"/>
      <c r="R80" s="81" t="n">
        <f aca="false">'Low SIPA income'!G75</f>
        <v>18557457.2583726</v>
      </c>
      <c r="S80" s="67"/>
      <c r="T80" s="81" t="n">
        <f aca="false">'Low SIPA income'!J75</f>
        <v>70956046.233756</v>
      </c>
      <c r="U80" s="9"/>
      <c r="V80" s="81" t="n">
        <f aca="false">'Low SIPA income'!F75</f>
        <v>137018.264255093</v>
      </c>
      <c r="W80" s="67"/>
      <c r="X80" s="81" t="n">
        <f aca="false">'Low SIPA income'!M75</f>
        <v>344150.376347063</v>
      </c>
      <c r="Y80" s="9"/>
      <c r="Z80" s="9" t="n">
        <f aca="false">R80+V80-N80-L80-F80</f>
        <v>-7396152.37645106</v>
      </c>
      <c r="AA80" s="9"/>
      <c r="AB80" s="9" t="n">
        <f aca="false">T80-P80-D80</f>
        <v>-71682866.0887015</v>
      </c>
      <c r="AC80" s="50"/>
      <c r="AD80" s="9"/>
      <c r="AE80" s="9"/>
      <c r="AF80" s="9"/>
      <c r="AG80" s="9" t="n">
        <f aca="false">BF80/100*$AG$53</f>
        <v>6110186110.00517</v>
      </c>
      <c r="AH80" s="40" t="n">
        <f aca="false">(AG80-AG79)/AG79</f>
        <v>0.00232921819139873</v>
      </c>
      <c r="AI80" s="40"/>
      <c r="AJ80" s="40" t="n">
        <f aca="false">AB80/AG80</f>
        <v>-0.0117316992965769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12613341</v>
      </c>
      <c r="AX80" s="7"/>
      <c r="AY80" s="40" t="n">
        <f aca="false">(AW80-AW79)/AW79</f>
        <v>0.00447554104871483</v>
      </c>
      <c r="AZ80" s="39" t="n">
        <f aca="false">workers_and_wage_low!B68</f>
        <v>6981.88159538991</v>
      </c>
      <c r="BA80" s="40" t="n">
        <f aca="false">(AZ80-AZ79)/AZ79</f>
        <v>-0.00213675970156049</v>
      </c>
      <c r="BB80" s="40"/>
      <c r="BC80" s="40"/>
      <c r="BD80" s="40"/>
      <c r="BE80" s="40"/>
      <c r="BF80" s="7" t="n">
        <f aca="false">BF79*(1+AY80)*(1+BA80)*(1-BE80)</f>
        <v>117.195562246369</v>
      </c>
      <c r="BG80" s="7"/>
      <c r="BH80" s="7"/>
      <c r="BI80" s="40" t="n">
        <f aca="false">T87/AG87</f>
        <v>0.0136493362636203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122379531.372037</v>
      </c>
      <c r="E81" s="9"/>
      <c r="F81" s="67" t="n">
        <f aca="false">'Low pensions'!I81</f>
        <v>22243928.4609176</v>
      </c>
      <c r="G81" s="81" t="n">
        <f aca="false">'Low pensions'!K81</f>
        <v>2528083.76305785</v>
      </c>
      <c r="H81" s="81" t="n">
        <f aca="false">'Low pensions'!V81</f>
        <v>13908770.9590446</v>
      </c>
      <c r="I81" s="81" t="n">
        <f aca="false">'Low pensions'!M81</f>
        <v>78188.1576203504</v>
      </c>
      <c r="J81" s="81" t="n">
        <f aca="false">'Low pensions'!W81</f>
        <v>430168.173991095</v>
      </c>
      <c r="K81" s="9"/>
      <c r="L81" s="81" t="n">
        <f aca="false">'Low pensions'!N81</f>
        <v>2840789.81542182</v>
      </c>
      <c r="M81" s="67"/>
      <c r="N81" s="81" t="n">
        <f aca="false">'Low pensions'!L81</f>
        <v>1020489.88939285</v>
      </c>
      <c r="O81" s="9"/>
      <c r="P81" s="81" t="n">
        <f aca="false">'Low pensions'!X81</f>
        <v>20355306.1350152</v>
      </c>
      <c r="Q81" s="67"/>
      <c r="R81" s="81" t="n">
        <f aca="false">'Low SIPA income'!G76</f>
        <v>22037391.7851857</v>
      </c>
      <c r="S81" s="67"/>
      <c r="T81" s="81" t="n">
        <f aca="false">'Low SIPA income'!J76</f>
        <v>84261877.5088671</v>
      </c>
      <c r="U81" s="9"/>
      <c r="V81" s="81" t="n">
        <f aca="false">'Low SIPA income'!F76</f>
        <v>137495.780000024</v>
      </c>
      <c r="W81" s="67"/>
      <c r="X81" s="81" t="n">
        <f aca="false">'Low SIPA income'!M76</f>
        <v>345349.75822672</v>
      </c>
      <c r="Y81" s="9"/>
      <c r="Z81" s="9" t="n">
        <f aca="false">R81+V81-N81-L81-F81</f>
        <v>-3930320.60054652</v>
      </c>
      <c r="AA81" s="9"/>
      <c r="AB81" s="9" t="n">
        <f aca="false">T81-P81-D81</f>
        <v>-58472959.9981851</v>
      </c>
      <c r="AC81" s="50"/>
      <c r="AD81" s="9"/>
      <c r="AE81" s="9"/>
      <c r="AF81" s="9"/>
      <c r="AG81" s="9" t="n">
        <f aca="false">BF81/100*$AG$53</f>
        <v>6152199564.63706</v>
      </c>
      <c r="AH81" s="40" t="n">
        <f aca="false">(AG81-AG80)/AG80</f>
        <v>0.00687596971278607</v>
      </c>
      <c r="AI81" s="40" t="n">
        <f aca="false">(AG81-AG77)/AG77</f>
        <v>0.0131145459387677</v>
      </c>
      <c r="AJ81" s="40" t="n">
        <f aca="false">AB81/AG81</f>
        <v>-0.0095043990988668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12676949</v>
      </c>
      <c r="AX81" s="7"/>
      <c r="AY81" s="40" t="n">
        <f aca="false">(AW81-AW80)/AW80</f>
        <v>0.00504291448237228</v>
      </c>
      <c r="AZ81" s="39" t="n">
        <f aca="false">workers_and_wage_low!B69</f>
        <v>6994.61555370367</v>
      </c>
      <c r="BA81" s="40" t="n">
        <f aca="false">(AZ81-AZ80)/AZ80</f>
        <v>0.00182385767214502</v>
      </c>
      <c r="BB81" s="40"/>
      <c r="BC81" s="40"/>
      <c r="BD81" s="40"/>
      <c r="BE81" s="40"/>
      <c r="BF81" s="7" t="n">
        <f aca="false">BF80*(1+AY81)*(1+BA81)*(1-BE81)</f>
        <v>118.001395382848</v>
      </c>
      <c r="BG81" s="7"/>
      <c r="BH81" s="7"/>
      <c r="BI81" s="40" t="n">
        <f aca="false">T88/AG88</f>
        <v>0.0116962638972901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122828182.334452</v>
      </c>
      <c r="E82" s="6"/>
      <c r="F82" s="8" t="n">
        <f aca="false">'Low pensions'!I82</f>
        <v>22325476.0841189</v>
      </c>
      <c r="G82" s="80" t="n">
        <f aca="false">'Low pensions'!K82</f>
        <v>2584683.57282196</v>
      </c>
      <c r="H82" s="80" t="n">
        <f aca="false">'Low pensions'!V82</f>
        <v>14220166.412723</v>
      </c>
      <c r="I82" s="80" t="n">
        <f aca="false">'Low pensions'!M82</f>
        <v>79938.6672006804</v>
      </c>
      <c r="J82" s="80" t="n">
        <f aca="false">'Low pensions'!W82</f>
        <v>439798.961218245</v>
      </c>
      <c r="K82" s="6"/>
      <c r="L82" s="80" t="n">
        <f aca="false">'Low pensions'!N82</f>
        <v>3397753.29302429</v>
      </c>
      <c r="M82" s="8"/>
      <c r="N82" s="80" t="n">
        <f aca="false">'Low pensions'!L82</f>
        <v>1025109.67044722</v>
      </c>
      <c r="O82" s="6"/>
      <c r="P82" s="80" t="n">
        <f aca="false">'Low pensions'!X82</f>
        <v>23270808.9402927</v>
      </c>
      <c r="Q82" s="8"/>
      <c r="R82" s="80" t="n">
        <f aca="false">'Low SIPA income'!G77</f>
        <v>18725120.6910327</v>
      </c>
      <c r="S82" s="8"/>
      <c r="T82" s="80" t="n">
        <f aca="false">'Low SIPA income'!J77</f>
        <v>71597121.9002064</v>
      </c>
      <c r="U82" s="6"/>
      <c r="V82" s="80" t="n">
        <f aca="false">'Low SIPA income'!F77</f>
        <v>135402.160867354</v>
      </c>
      <c r="W82" s="8"/>
      <c r="X82" s="80" t="n">
        <f aca="false">'Low SIPA income'!M77</f>
        <v>340091.190572598</v>
      </c>
      <c r="Y82" s="6"/>
      <c r="Z82" s="6" t="n">
        <f aca="false">R82+V82-N82-L82-F82</f>
        <v>-7887816.19569044</v>
      </c>
      <c r="AA82" s="6"/>
      <c r="AB82" s="6" t="n">
        <f aca="false">T82-P82-D82</f>
        <v>-74501869.3745388</v>
      </c>
      <c r="AC82" s="50"/>
      <c r="AD82" s="6"/>
      <c r="AE82" s="6"/>
      <c r="AF82" s="6"/>
      <c r="AG82" s="6" t="n">
        <f aca="false">BF82/100*$AG$53</f>
        <v>6178222573.06238</v>
      </c>
      <c r="AH82" s="61" t="n">
        <f aca="false">(AG82-AG81)/AG81</f>
        <v>0.00422987065876489</v>
      </c>
      <c r="AI82" s="61"/>
      <c r="AJ82" s="61" t="n">
        <f aca="false">AB82/AG82</f>
        <v>-0.0120587868911317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0.00371194857863117</v>
      </c>
      <c r="AV82" s="5"/>
      <c r="AW82" s="65" t="n">
        <f aca="false">workers_and_wage_low!C70</f>
        <v>12696660</v>
      </c>
      <c r="AX82" s="5"/>
      <c r="AY82" s="61" t="n">
        <f aca="false">(AW82-AW81)/AW81</f>
        <v>0.00155486939325858</v>
      </c>
      <c r="AZ82" s="66" t="n">
        <f aca="false">workers_and_wage_low!B70</f>
        <v>7013.29711177869</v>
      </c>
      <c r="BA82" s="61" t="n">
        <f aca="false">(AZ82-AZ81)/AZ81</f>
        <v>0.00267084844500538</v>
      </c>
      <c r="BB82" s="61"/>
      <c r="BC82" s="61"/>
      <c r="BD82" s="61"/>
      <c r="BE82" s="61"/>
      <c r="BF82" s="5" t="n">
        <f aca="false">BF81*(1+AY82)*(1+BA82)*(1-BE82)</f>
        <v>118.500526022871</v>
      </c>
      <c r="BG82" s="5"/>
      <c r="BH82" s="5"/>
      <c r="BI82" s="61" t="n">
        <f aca="false">T89/AG89</f>
        <v>0.0137781661601865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123192555.454298</v>
      </c>
      <c r="E83" s="9"/>
      <c r="F83" s="67" t="n">
        <f aca="false">'Low pensions'!I83</f>
        <v>22391705.2118175</v>
      </c>
      <c r="G83" s="81" t="n">
        <f aca="false">'Low pensions'!K83</f>
        <v>2656360.53483402</v>
      </c>
      <c r="H83" s="81" t="n">
        <f aca="false">'Low pensions'!V83</f>
        <v>14614511.9095906</v>
      </c>
      <c r="I83" s="81" t="n">
        <f aca="false">'Low pensions'!M83</f>
        <v>82155.4804587802</v>
      </c>
      <c r="J83" s="81" t="n">
        <f aca="false">'Low pensions'!W83</f>
        <v>451995.213698657</v>
      </c>
      <c r="K83" s="9"/>
      <c r="L83" s="81" t="n">
        <f aca="false">'Low pensions'!N83</f>
        <v>2753873.71851842</v>
      </c>
      <c r="M83" s="67"/>
      <c r="N83" s="81" t="n">
        <f aca="false">'Low pensions'!L83</f>
        <v>1030277.56889782</v>
      </c>
      <c r="O83" s="9"/>
      <c r="P83" s="81" t="n">
        <f aca="false">'Low pensions'!X83</f>
        <v>19958147.0198057</v>
      </c>
      <c r="Q83" s="67"/>
      <c r="R83" s="81" t="n">
        <f aca="false">'Low SIPA income'!G78</f>
        <v>22079877.6169973</v>
      </c>
      <c r="S83" s="67"/>
      <c r="T83" s="81" t="n">
        <f aca="false">'Low SIPA income'!J78</f>
        <v>84424325.7691181</v>
      </c>
      <c r="U83" s="9"/>
      <c r="V83" s="81" t="n">
        <f aca="false">'Low SIPA income'!F78</f>
        <v>138047.274406248</v>
      </c>
      <c r="W83" s="67"/>
      <c r="X83" s="81" t="n">
        <f aca="false">'Low SIPA income'!M78</f>
        <v>346734.953174905</v>
      </c>
      <c r="Y83" s="9"/>
      <c r="Z83" s="9" t="n">
        <f aca="false">R83+V83-N83-L83-F83</f>
        <v>-3957931.60783015</v>
      </c>
      <c r="AA83" s="9"/>
      <c r="AB83" s="9" t="n">
        <f aca="false">T83-P83-D83</f>
        <v>-58726376.7049855</v>
      </c>
      <c r="AC83" s="50"/>
      <c r="AD83" s="9"/>
      <c r="AE83" s="9"/>
      <c r="AF83" s="9"/>
      <c r="AG83" s="9" t="n">
        <f aca="false">BF83/100*$AG$53</f>
        <v>6202389264.87337</v>
      </c>
      <c r="AH83" s="40" t="n">
        <f aca="false">(AG83-AG82)/AG82</f>
        <v>0.00391159294201544</v>
      </c>
      <c r="AI83" s="40"/>
      <c r="AJ83" s="40" t="n">
        <f aca="false">AB83/AG83</f>
        <v>-0.00946834747015584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12692948</v>
      </c>
      <c r="AX83" s="7"/>
      <c r="AY83" s="40" t="n">
        <f aca="false">(AW83-AW82)/AW82</f>
        <v>-0.000292360353037728</v>
      </c>
      <c r="AZ83" s="39" t="n">
        <f aca="false">workers_and_wage_low!B71</f>
        <v>7042.78930762973</v>
      </c>
      <c r="BA83" s="40" t="n">
        <f aca="false">(AZ83-AZ82)/AZ82</f>
        <v>0.00420518272375883</v>
      </c>
      <c r="BB83" s="40"/>
      <c r="BC83" s="40"/>
      <c r="BD83" s="40"/>
      <c r="BE83" s="40"/>
      <c r="BF83" s="7" t="n">
        <f aca="false">BF82*(1+AY83)*(1+BA83)*(1-BE83)</f>
        <v>118.964051844088</v>
      </c>
      <c r="BG83" s="7"/>
      <c r="BH83" s="7"/>
      <c r="BI83" s="40" t="n">
        <f aca="false">T90/AG90</f>
        <v>0.0116234765918055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123240184.709305</v>
      </c>
      <c r="E84" s="9"/>
      <c r="F84" s="67" t="n">
        <f aca="false">'Low pensions'!I84</f>
        <v>22400362.3927132</v>
      </c>
      <c r="G84" s="81" t="n">
        <f aca="false">'Low pensions'!K84</f>
        <v>2768579.86324835</v>
      </c>
      <c r="H84" s="81" t="n">
        <f aca="false">'Low pensions'!V84</f>
        <v>15231909.5444715</v>
      </c>
      <c r="I84" s="81" t="n">
        <f aca="false">'Low pensions'!M84</f>
        <v>85626.1813375698</v>
      </c>
      <c r="J84" s="81" t="n">
        <f aca="false">'Low pensions'!W84</f>
        <v>471089.985911446</v>
      </c>
      <c r="K84" s="9"/>
      <c r="L84" s="81" t="n">
        <f aca="false">'Low pensions'!N84</f>
        <v>2862918.11514194</v>
      </c>
      <c r="M84" s="67"/>
      <c r="N84" s="81" t="n">
        <f aca="false">'Low pensions'!L84</f>
        <v>1033534.50350463</v>
      </c>
      <c r="O84" s="9"/>
      <c r="P84" s="81" t="n">
        <f aca="false">'Low pensions'!X84</f>
        <v>20541897.605516</v>
      </c>
      <c r="Q84" s="67"/>
      <c r="R84" s="81" t="n">
        <f aca="false">'Low SIPA income'!G79</f>
        <v>18927272.3610495</v>
      </c>
      <c r="S84" s="67"/>
      <c r="T84" s="81" t="n">
        <f aca="false">'Low SIPA income'!J79</f>
        <v>72370066.3313445</v>
      </c>
      <c r="U84" s="9"/>
      <c r="V84" s="81" t="n">
        <f aca="false">'Low SIPA income'!F79</f>
        <v>137778.30149376</v>
      </c>
      <c r="W84" s="67"/>
      <c r="X84" s="81" t="n">
        <f aca="false">'Low SIPA income'!M79</f>
        <v>346059.370765778</v>
      </c>
      <c r="Y84" s="9"/>
      <c r="Z84" s="9" t="n">
        <f aca="false">R84+V84-N84-L84-F84</f>
        <v>-7231764.34881659</v>
      </c>
      <c r="AA84" s="9"/>
      <c r="AB84" s="9" t="n">
        <f aca="false">T84-P84-D84</f>
        <v>-71412015.9834766</v>
      </c>
      <c r="AC84" s="50"/>
      <c r="AD84" s="9"/>
      <c r="AE84" s="9"/>
      <c r="AF84" s="9"/>
      <c r="AG84" s="9" t="n">
        <f aca="false">BF84/100*$AG$53</f>
        <v>6208897558.38722</v>
      </c>
      <c r="AH84" s="40" t="n">
        <f aca="false">(AG84-AG83)/AG83</f>
        <v>0.0010493203886298</v>
      </c>
      <c r="AI84" s="40"/>
      <c r="AJ84" s="40" t="n">
        <f aca="false">AB84/AG84</f>
        <v>-0.0115015613177593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12696465</v>
      </c>
      <c r="AX84" s="7"/>
      <c r="AY84" s="40" t="n">
        <f aca="false">(AW84-AW83)/AW83</f>
        <v>0.000277082991279882</v>
      </c>
      <c r="AZ84" s="39" t="n">
        <f aca="false">workers_and_wage_low!B72</f>
        <v>7048.22650635945</v>
      </c>
      <c r="BA84" s="40" t="n">
        <f aca="false">(AZ84-AZ83)/AZ83</f>
        <v>0.000772023482774025</v>
      </c>
      <c r="BB84" s="40"/>
      <c r="BC84" s="40"/>
      <c r="BD84" s="40"/>
      <c r="BE84" s="40"/>
      <c r="BF84" s="7" t="n">
        <f aca="false">BF83*(1+AY84)*(1+BA84)*(1-BE84)</f>
        <v>119.088883249202</v>
      </c>
      <c r="BG84" s="7"/>
      <c r="BH84" s="7"/>
      <c r="BI84" s="40" t="n">
        <f aca="false">T91/AG91</f>
        <v>0.0137021307998577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123091840.650176</v>
      </c>
      <c r="E85" s="9"/>
      <c r="F85" s="67" t="n">
        <f aca="false">'Low pensions'!I85</f>
        <v>22373399.1039845</v>
      </c>
      <c r="G85" s="81" t="n">
        <f aca="false">'Low pensions'!K85</f>
        <v>2846727.34513604</v>
      </c>
      <c r="H85" s="81" t="n">
        <f aca="false">'Low pensions'!V85</f>
        <v>15661853.9325828</v>
      </c>
      <c r="I85" s="81" t="n">
        <f aca="false">'Low pensions'!M85</f>
        <v>88043.1137671</v>
      </c>
      <c r="J85" s="81" t="n">
        <f aca="false">'Low pensions'!W85</f>
        <v>484387.235028367</v>
      </c>
      <c r="K85" s="9"/>
      <c r="L85" s="81" t="n">
        <f aca="false">'Low pensions'!N85</f>
        <v>2834832.37711052</v>
      </c>
      <c r="M85" s="67"/>
      <c r="N85" s="81" t="n">
        <f aca="false">'Low pensions'!L85</f>
        <v>1033041.295741</v>
      </c>
      <c r="O85" s="9"/>
      <c r="P85" s="81" t="n">
        <f aca="false">'Low pensions'!X85</f>
        <v>20393447.0937613</v>
      </c>
      <c r="Q85" s="67"/>
      <c r="R85" s="81" t="n">
        <f aca="false">'Low SIPA income'!G80</f>
        <v>22512428.6141969</v>
      </c>
      <c r="S85" s="67"/>
      <c r="T85" s="81" t="n">
        <f aca="false">'Low SIPA income'!J80</f>
        <v>86078221.996841</v>
      </c>
      <c r="U85" s="9"/>
      <c r="V85" s="81" t="n">
        <f aca="false">'Low SIPA income'!F80</f>
        <v>132672.975315265</v>
      </c>
      <c r="W85" s="67"/>
      <c r="X85" s="81" t="n">
        <f aca="false">'Low SIPA income'!M80</f>
        <v>333236.263311778</v>
      </c>
      <c r="Y85" s="9"/>
      <c r="Z85" s="9" t="n">
        <f aca="false">R85+V85-N85-L85-F85</f>
        <v>-3596171.1873238</v>
      </c>
      <c r="AA85" s="9"/>
      <c r="AB85" s="9" t="n">
        <f aca="false">T85-P85-D85</f>
        <v>-57407065.747096</v>
      </c>
      <c r="AC85" s="50"/>
      <c r="AD85" s="9"/>
      <c r="AE85" s="9"/>
      <c r="AF85" s="9"/>
      <c r="AG85" s="9" t="n">
        <f aca="false">BF85/100*$AG$53</f>
        <v>6244021355.9826</v>
      </c>
      <c r="AH85" s="40" t="n">
        <f aca="false">(AG85-AG84)/AG84</f>
        <v>0.00565701032511455</v>
      </c>
      <c r="AI85" s="40" t="n">
        <f aca="false">(AG85-AG81)/AG81</f>
        <v>0.0149250345962986</v>
      </c>
      <c r="AJ85" s="40" t="n">
        <f aca="false">AB85/AG85</f>
        <v>-0.0091939252725477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12712495</v>
      </c>
      <c r="AX85" s="7"/>
      <c r="AY85" s="40" t="n">
        <f aca="false">(AW85-AW84)/AW84</f>
        <v>0.00126255615244086</v>
      </c>
      <c r="AZ85" s="39" t="n">
        <f aca="false">workers_and_wage_low!B73</f>
        <v>7079.16055876209</v>
      </c>
      <c r="BA85" s="40" t="n">
        <f aca="false">(AZ85-AZ84)/AZ84</f>
        <v>0.00438891292365947</v>
      </c>
      <c r="BB85" s="40"/>
      <c r="BC85" s="40"/>
      <c r="BD85" s="40"/>
      <c r="BE85" s="40"/>
      <c r="BF85" s="7" t="n">
        <f aca="false">BF84*(1+AY85)*(1+BA85)*(1-BE85)</f>
        <v>119.762570291349</v>
      </c>
      <c r="BG85" s="7"/>
      <c r="BH85" s="7"/>
      <c r="BI85" s="40" t="n">
        <f aca="false">T92/AG92</f>
        <v>0.0117453304362045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123196673.414073</v>
      </c>
      <c r="E86" s="6"/>
      <c r="F86" s="8" t="n">
        <f aca="false">'Low pensions'!I86</f>
        <v>22392453.6997518</v>
      </c>
      <c r="G86" s="80" t="n">
        <f aca="false">'Low pensions'!K86</f>
        <v>2911545.07049209</v>
      </c>
      <c r="H86" s="80" t="n">
        <f aca="false">'Low pensions'!V86</f>
        <v>16018461.933171</v>
      </c>
      <c r="I86" s="80" t="n">
        <f aca="false">'Low pensions'!M86</f>
        <v>90047.7856853199</v>
      </c>
      <c r="J86" s="80" t="n">
        <f aca="false">'Low pensions'!W86</f>
        <v>495416.348448574</v>
      </c>
      <c r="K86" s="6"/>
      <c r="L86" s="80" t="n">
        <f aca="false">'Low pensions'!N86</f>
        <v>3447610.49377508</v>
      </c>
      <c r="M86" s="8"/>
      <c r="N86" s="80" t="n">
        <f aca="false">'Low pensions'!L86</f>
        <v>1034746.84877198</v>
      </c>
      <c r="O86" s="6"/>
      <c r="P86" s="80" t="n">
        <f aca="false">'Low pensions'!X86</f>
        <v>23582539.1037153</v>
      </c>
      <c r="Q86" s="8"/>
      <c r="R86" s="80" t="n">
        <f aca="false">'Low SIPA income'!G81</f>
        <v>19081121.7492772</v>
      </c>
      <c r="S86" s="8"/>
      <c r="T86" s="80" t="n">
        <f aca="false">'Low SIPA income'!J81</f>
        <v>72958322.8016212</v>
      </c>
      <c r="U86" s="6"/>
      <c r="V86" s="80" t="n">
        <f aca="false">'Low SIPA income'!F81</f>
        <v>132699.097191892</v>
      </c>
      <c r="W86" s="8"/>
      <c r="X86" s="80" t="n">
        <f aca="false">'Low SIPA income'!M81</f>
        <v>333301.87393472</v>
      </c>
      <c r="Y86" s="6"/>
      <c r="Z86" s="6" t="n">
        <f aca="false">R86+V86-N86-L86-F86</f>
        <v>-7660990.19582981</v>
      </c>
      <c r="AA86" s="6"/>
      <c r="AB86" s="6" t="n">
        <f aca="false">T86-P86-D86</f>
        <v>-73820889.7161671</v>
      </c>
      <c r="AC86" s="50"/>
      <c r="AD86" s="6"/>
      <c r="AE86" s="6"/>
      <c r="AF86" s="6"/>
      <c r="AG86" s="6" t="n">
        <f aca="false">BF86/100*$AG$53</f>
        <v>6255270879.77418</v>
      </c>
      <c r="AH86" s="61" t="n">
        <f aca="false">(AG86-AG85)/AG85</f>
        <v>0.00180164723184389</v>
      </c>
      <c r="AI86" s="61"/>
      <c r="AJ86" s="61" t="n">
        <f aca="false">AB86/AG86</f>
        <v>-0.0118013897615305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0.00308119204997404</v>
      </c>
      <c r="AV86" s="5"/>
      <c r="AW86" s="65" t="n">
        <f aca="false">workers_and_wage_low!C74</f>
        <v>12748147</v>
      </c>
      <c r="AX86" s="5"/>
      <c r="AY86" s="61" t="n">
        <f aca="false">(AW86-AW85)/AW85</f>
        <v>0.00280448487885344</v>
      </c>
      <c r="AZ86" s="66" t="n">
        <f aca="false">workers_and_wage_low!B74</f>
        <v>7072.08116409982</v>
      </c>
      <c r="BA86" s="61" t="n">
        <f aca="false">(AZ86-AZ85)/AZ85</f>
        <v>-0.00100003306938807</v>
      </c>
      <c r="BB86" s="61"/>
      <c r="BC86" s="61"/>
      <c r="BD86" s="61"/>
      <c r="BE86" s="61"/>
      <c r="BF86" s="5" t="n">
        <f aca="false">BF85*(1+AY86)*(1+BA86)*(1-BE86)</f>
        <v>119.978340194593</v>
      </c>
      <c r="BG86" s="5"/>
      <c r="BH86" s="5"/>
      <c r="BI86" s="61" t="n">
        <f aca="false">T93/AG93</f>
        <v>0.0137907114983556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123386101.877238</v>
      </c>
      <c r="E87" s="9"/>
      <c r="F87" s="67" t="n">
        <f aca="false">'Low pensions'!I87</f>
        <v>22426884.5652395</v>
      </c>
      <c r="G87" s="81" t="n">
        <f aca="false">'Low pensions'!K87</f>
        <v>2959083.03844954</v>
      </c>
      <c r="H87" s="81" t="n">
        <f aca="false">'Low pensions'!V87</f>
        <v>16280001.8069048</v>
      </c>
      <c r="I87" s="81" t="n">
        <f aca="false">'Low pensions'!M87</f>
        <v>91518.0321170003</v>
      </c>
      <c r="J87" s="81" t="n">
        <f aca="false">'Low pensions'!W87</f>
        <v>503505.210522851</v>
      </c>
      <c r="K87" s="9"/>
      <c r="L87" s="81" t="n">
        <f aca="false">'Low pensions'!N87</f>
        <v>2788215.8687589</v>
      </c>
      <c r="M87" s="67"/>
      <c r="N87" s="81" t="n">
        <f aca="false">'Low pensions'!L87</f>
        <v>1036758.4984327</v>
      </c>
      <c r="O87" s="9"/>
      <c r="P87" s="81" t="n">
        <f aca="false">'Low pensions'!X87</f>
        <v>20172004.7627769</v>
      </c>
      <c r="Q87" s="67"/>
      <c r="R87" s="81" t="n">
        <f aca="false">'Low SIPA income'!G82</f>
        <v>22384668.9764809</v>
      </c>
      <c r="S87" s="67"/>
      <c r="T87" s="81" t="n">
        <f aca="false">'Low SIPA income'!J82</f>
        <v>85589721.9488888</v>
      </c>
      <c r="U87" s="9"/>
      <c r="V87" s="81" t="n">
        <f aca="false">'Low SIPA income'!F82</f>
        <v>137873.793779291</v>
      </c>
      <c r="W87" s="67"/>
      <c r="X87" s="81" t="n">
        <f aca="false">'Low SIPA income'!M82</f>
        <v>346299.219855842</v>
      </c>
      <c r="Y87" s="9"/>
      <c r="Z87" s="9" t="n">
        <f aca="false">R87+V87-N87-L87-F87</f>
        <v>-3729316.16217088</v>
      </c>
      <c r="AA87" s="9"/>
      <c r="AB87" s="9" t="n">
        <f aca="false">T87-P87-D87</f>
        <v>-57968384.6911264</v>
      </c>
      <c r="AC87" s="50"/>
      <c r="AD87" s="9"/>
      <c r="AE87" s="9"/>
      <c r="AF87" s="9"/>
      <c r="AG87" s="9" t="n">
        <f aca="false">BF87/100*$AG$53</f>
        <v>6270614211.25743</v>
      </c>
      <c r="AH87" s="40" t="n">
        <f aca="false">(AG87-AG86)/AG86</f>
        <v>0.00245286443675326</v>
      </c>
      <c r="AI87" s="40"/>
      <c r="AJ87" s="40" t="n">
        <f aca="false">AB87/AG87</f>
        <v>-0.00924445082063215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12764603</v>
      </c>
      <c r="AX87" s="7"/>
      <c r="AY87" s="40" t="n">
        <f aca="false">(AW87-AW86)/AW86</f>
        <v>0.00129085427082069</v>
      </c>
      <c r="AZ87" s="39" t="n">
        <f aca="false">workers_and_wage_low!B75</f>
        <v>7080.28839996134</v>
      </c>
      <c r="BA87" s="40" t="n">
        <f aca="false">(AZ87-AZ86)/AZ86</f>
        <v>0.00116051211391382</v>
      </c>
      <c r="BB87" s="40"/>
      <c r="BC87" s="40"/>
      <c r="BD87" s="40"/>
      <c r="BE87" s="40"/>
      <c r="BF87" s="7" t="n">
        <f aca="false">BF86*(1+AY87)*(1+BA87)*(1-BE87)</f>
        <v>120.272630798437</v>
      </c>
      <c r="BG87" s="7"/>
      <c r="BH87" s="7"/>
      <c r="BI87" s="40" t="n">
        <f aca="false">T94/AG94</f>
        <v>0.0116900015092993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123356747.924521</v>
      </c>
      <c r="E88" s="9"/>
      <c r="F88" s="67" t="n">
        <f aca="false">'Low pensions'!I88</f>
        <v>22421549.1368638</v>
      </c>
      <c r="G88" s="81" t="n">
        <f aca="false">'Low pensions'!K88</f>
        <v>3014816.42860194</v>
      </c>
      <c r="H88" s="81" t="n">
        <f aca="false">'Low pensions'!V88</f>
        <v>16586630.4755147</v>
      </c>
      <c r="I88" s="81" t="n">
        <f aca="false">'Low pensions'!M88</f>
        <v>93241.7452144898</v>
      </c>
      <c r="J88" s="81" t="n">
        <f aca="false">'Low pensions'!W88</f>
        <v>512988.571407653</v>
      </c>
      <c r="K88" s="9"/>
      <c r="L88" s="81" t="n">
        <f aca="false">'Low pensions'!N88</f>
        <v>2817879.98142047</v>
      </c>
      <c r="M88" s="67"/>
      <c r="N88" s="81" t="n">
        <f aca="false">'Low pensions'!L88</f>
        <v>1036546.69580371</v>
      </c>
      <c r="O88" s="9"/>
      <c r="P88" s="81" t="n">
        <f aca="false">'Low pensions'!X88</f>
        <v>20324766.7088222</v>
      </c>
      <c r="Q88" s="67"/>
      <c r="R88" s="81" t="n">
        <f aca="false">'Low SIPA income'!G83</f>
        <v>19288218.5504277</v>
      </c>
      <c r="S88" s="67"/>
      <c r="T88" s="81" t="n">
        <f aca="false">'Low SIPA income'!J83</f>
        <v>73750175.3702522</v>
      </c>
      <c r="U88" s="9"/>
      <c r="V88" s="81" t="n">
        <f aca="false">'Low SIPA income'!F83</f>
        <v>141050.387802519</v>
      </c>
      <c r="W88" s="67"/>
      <c r="X88" s="81" t="n">
        <f aca="false">'Low SIPA income'!M83</f>
        <v>354277.908204721</v>
      </c>
      <c r="Y88" s="9"/>
      <c r="Z88" s="9" t="n">
        <f aca="false">R88+V88-N88-L88-F88</f>
        <v>-6846706.87585769</v>
      </c>
      <c r="AA88" s="9"/>
      <c r="AB88" s="9" t="n">
        <f aca="false">T88-P88-D88</f>
        <v>-69931339.2630911</v>
      </c>
      <c r="AC88" s="50"/>
      <c r="AD88" s="9"/>
      <c r="AE88" s="9"/>
      <c r="AF88" s="9"/>
      <c r="AG88" s="9" t="n">
        <f aca="false">BF88/100*$AG$53</f>
        <v>6305447279.39484</v>
      </c>
      <c r="AH88" s="40" t="n">
        <f aca="false">(AG88-AG87)/AG87</f>
        <v>0.00555496909295914</v>
      </c>
      <c r="AI88" s="40"/>
      <c r="AJ88" s="40" t="n">
        <f aca="false">AB88/AG88</f>
        <v>-0.0110906231016498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12828750</v>
      </c>
      <c r="AX88" s="7"/>
      <c r="AY88" s="40" t="n">
        <f aca="false">(AW88-AW87)/AW87</f>
        <v>0.00502538151793675</v>
      </c>
      <c r="AZ88" s="39" t="n">
        <f aca="false">workers_and_wage_low!B76</f>
        <v>7084.01928361179</v>
      </c>
      <c r="BA88" s="40" t="n">
        <f aca="false">(AZ88-AZ87)/AZ87</f>
        <v>0.000526939502982838</v>
      </c>
      <c r="BB88" s="40"/>
      <c r="BC88" s="40"/>
      <c r="BD88" s="40"/>
      <c r="BE88" s="40"/>
      <c r="BF88" s="7" t="n">
        <f aca="false">BF87*(1+AY88)*(1+BA88)*(1-BE88)</f>
        <v>120.940741545251</v>
      </c>
      <c r="BG88" s="7"/>
      <c r="BH88" s="7"/>
      <c r="BI88" s="40" t="n">
        <f aca="false">T95/AG95</f>
        <v>0.0137224370579694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123640963.187963</v>
      </c>
      <c r="E89" s="9"/>
      <c r="F89" s="67" t="n">
        <f aca="false">'Low pensions'!I89</f>
        <v>22473208.6253144</v>
      </c>
      <c r="G89" s="81" t="n">
        <f aca="false">'Low pensions'!K89</f>
        <v>3063819.495027</v>
      </c>
      <c r="H89" s="81" t="n">
        <f aca="false">'Low pensions'!V89</f>
        <v>16856230.8887433</v>
      </c>
      <c r="I89" s="81" t="n">
        <f aca="false">'Low pensions'!M89</f>
        <v>94757.3039699001</v>
      </c>
      <c r="J89" s="81" t="n">
        <f aca="false">'Low pensions'!W89</f>
        <v>521326.728517796</v>
      </c>
      <c r="K89" s="9"/>
      <c r="L89" s="81" t="n">
        <f aca="false">'Low pensions'!N89</f>
        <v>2794095.10468585</v>
      </c>
      <c r="M89" s="67"/>
      <c r="N89" s="81" t="n">
        <f aca="false">'Low pensions'!L89</f>
        <v>1040629.4886374</v>
      </c>
      <c r="O89" s="9"/>
      <c r="P89" s="81" t="n">
        <f aca="false">'Low pensions'!X89</f>
        <v>20223809.19193</v>
      </c>
      <c r="Q89" s="67"/>
      <c r="R89" s="81" t="n">
        <f aca="false">'Low SIPA income'!G84</f>
        <v>22778618.5310475</v>
      </c>
      <c r="S89" s="67"/>
      <c r="T89" s="81" t="n">
        <f aca="false">'Low SIPA income'!J84</f>
        <v>87096022.2150517</v>
      </c>
      <c r="U89" s="9"/>
      <c r="V89" s="81" t="n">
        <f aca="false">'Low SIPA income'!F84</f>
        <v>138643.356401354</v>
      </c>
      <c r="W89" s="67"/>
      <c r="X89" s="81" t="n">
        <f aca="false">'Low SIPA income'!M84</f>
        <v>348232.139291404</v>
      </c>
      <c r="Y89" s="9"/>
      <c r="Z89" s="9" t="n">
        <f aca="false">R89+V89-N89-L89-F89</f>
        <v>-3390671.33118885</v>
      </c>
      <c r="AA89" s="9"/>
      <c r="AB89" s="9" t="n">
        <f aca="false">T89-P89-D89</f>
        <v>-56768750.1648417</v>
      </c>
      <c r="AC89" s="50"/>
      <c r="AD89" s="9"/>
      <c r="AE89" s="9"/>
      <c r="AF89" s="9"/>
      <c r="AG89" s="9" t="n">
        <f aca="false">BF89/100*$AG$53</f>
        <v>6321307291.72981</v>
      </c>
      <c r="AH89" s="40" t="n">
        <f aca="false">(AG89-AG88)/AG88</f>
        <v>0.00251528743833988</v>
      </c>
      <c r="AI89" s="40" t="n">
        <f aca="false">(AG89-AG85)/AG85</f>
        <v>0.0123775899121754</v>
      </c>
      <c r="AJ89" s="40" t="n">
        <f aca="false">AB89/AG89</f>
        <v>-0.0089805395537585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12802294</v>
      </c>
      <c r="AX89" s="7"/>
      <c r="AY89" s="40" t="n">
        <f aca="false">(AW89-AW88)/AW88</f>
        <v>-0.0020622430088668</v>
      </c>
      <c r="AZ89" s="39" t="n">
        <f aca="false">workers_and_wage_low!B77</f>
        <v>7116.513608766</v>
      </c>
      <c r="BA89" s="40" t="n">
        <f aca="false">(AZ89-AZ88)/AZ88</f>
        <v>0.00458698993513223</v>
      </c>
      <c r="BB89" s="40"/>
      <c r="BC89" s="40"/>
      <c r="BD89" s="40"/>
      <c r="BE89" s="40"/>
      <c r="BF89" s="7" t="n">
        <f aca="false">BF88*(1+AY89)*(1+BA89)*(1-BE89)</f>
        <v>121.244942273243</v>
      </c>
      <c r="BG89" s="7"/>
      <c r="BH89" s="7"/>
      <c r="BI89" s="40" t="n">
        <f aca="false">T96/AG96</f>
        <v>0.0118066201757837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123970664.84718</v>
      </c>
      <c r="E90" s="6"/>
      <c r="F90" s="8" t="n">
        <f aca="false">'Low pensions'!I90</f>
        <v>22533135.8046298</v>
      </c>
      <c r="G90" s="80" t="n">
        <f aca="false">'Low pensions'!K90</f>
        <v>3105631.57524674</v>
      </c>
      <c r="H90" s="80" t="n">
        <f aca="false">'Low pensions'!V90</f>
        <v>17086268.6175542</v>
      </c>
      <c r="I90" s="80" t="n">
        <f aca="false">'Low pensions'!M90</f>
        <v>96050.4610901098</v>
      </c>
      <c r="J90" s="80" t="n">
        <f aca="false">'Low pensions'!W90</f>
        <v>528441.297450155</v>
      </c>
      <c r="K90" s="6"/>
      <c r="L90" s="80" t="n">
        <f aca="false">'Low pensions'!N90</f>
        <v>3420396.88250543</v>
      </c>
      <c r="M90" s="8"/>
      <c r="N90" s="80" t="n">
        <f aca="false">'Low pensions'!L90</f>
        <v>1044045.26566999</v>
      </c>
      <c r="O90" s="6"/>
      <c r="P90" s="80" t="n">
        <f aca="false">'Low pensions'!X90</f>
        <v>23492484.6917653</v>
      </c>
      <c r="Q90" s="8"/>
      <c r="R90" s="80" t="n">
        <f aca="false">'Low SIPA income'!G85</f>
        <v>19296114.2750139</v>
      </c>
      <c r="S90" s="8"/>
      <c r="T90" s="80" t="n">
        <f aca="false">'Low SIPA income'!J85</f>
        <v>73780365.3575434</v>
      </c>
      <c r="U90" s="6"/>
      <c r="V90" s="80" t="n">
        <f aca="false">'Low SIPA income'!F85</f>
        <v>143045.045654793</v>
      </c>
      <c r="W90" s="8"/>
      <c r="X90" s="80" t="n">
        <f aca="false">'Low SIPA income'!M85</f>
        <v>359287.913653817</v>
      </c>
      <c r="Y90" s="6"/>
      <c r="Z90" s="6" t="n">
        <f aca="false">R90+V90-N90-L90-F90</f>
        <v>-7558418.63213644</v>
      </c>
      <c r="AA90" s="6"/>
      <c r="AB90" s="6" t="n">
        <f aca="false">T90-P90-D90</f>
        <v>-73682784.1814019</v>
      </c>
      <c r="AC90" s="50"/>
      <c r="AD90" s="6"/>
      <c r="AE90" s="6"/>
      <c r="AF90" s="6"/>
      <c r="AG90" s="6" t="n">
        <f aca="false">BF90/100*$AG$53</f>
        <v>6347529912.82817</v>
      </c>
      <c r="AH90" s="61" t="n">
        <f aca="false">(AG90-AG89)/AG89</f>
        <v>0.00414829083418651</v>
      </c>
      <c r="AI90" s="61"/>
      <c r="AJ90" s="61" t="n">
        <f aca="false">AB90/AG90</f>
        <v>-0.0116081034974709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0.00262228093845466</v>
      </c>
      <c r="AV90" s="5"/>
      <c r="AW90" s="65" t="n">
        <f aca="false">workers_and_wage_low!C78</f>
        <v>12856477</v>
      </c>
      <c r="AX90" s="5"/>
      <c r="AY90" s="61" t="n">
        <f aca="false">(AW90-AW89)/AW89</f>
        <v>0.00423228836956877</v>
      </c>
      <c r="AZ90" s="66" t="n">
        <f aca="false">workers_and_wage_low!B78</f>
        <v>7115.91835843341</v>
      </c>
      <c r="BA90" s="61" t="n">
        <f aca="false">(AZ90-AZ89)/AZ89</f>
        <v>-8.36435318352339E-005</v>
      </c>
      <c r="BB90" s="61"/>
      <c r="BC90" s="61"/>
      <c r="BD90" s="61"/>
      <c r="BE90" s="61"/>
      <c r="BF90" s="5" t="n">
        <f aca="false">BF89*(1+AY90)*(1+BA90)*(1-BE90)</f>
        <v>121.747901555967</v>
      </c>
      <c r="BG90" s="5"/>
      <c r="BH90" s="5"/>
      <c r="BI90" s="61" t="n">
        <f aca="false">T97/AG97</f>
        <v>0.0138624089768001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124854727.876111</v>
      </c>
      <c r="E91" s="9"/>
      <c r="F91" s="67" t="n">
        <f aca="false">'Low pensions'!I91</f>
        <v>22693824.724991</v>
      </c>
      <c r="G91" s="81" t="n">
        <f aca="false">'Low pensions'!K91</f>
        <v>3155896.12716122</v>
      </c>
      <c r="H91" s="81" t="n">
        <f aca="false">'Low pensions'!V91</f>
        <v>17362809.3517473</v>
      </c>
      <c r="I91" s="81" t="n">
        <f aca="false">'Low pensions'!M91</f>
        <v>97605.0348606599</v>
      </c>
      <c r="J91" s="81" t="n">
        <f aca="false">'Low pensions'!W91</f>
        <v>536994.103662306</v>
      </c>
      <c r="K91" s="9"/>
      <c r="L91" s="81" t="n">
        <f aca="false">'Low pensions'!N91</f>
        <v>2767865.64432756</v>
      </c>
      <c r="M91" s="67"/>
      <c r="N91" s="81" t="n">
        <f aca="false">'Low pensions'!L91</f>
        <v>1053272.00786454</v>
      </c>
      <c r="O91" s="9"/>
      <c r="P91" s="81" t="n">
        <f aca="false">'Low pensions'!X91</f>
        <v>20157259.8080827</v>
      </c>
      <c r="Q91" s="67"/>
      <c r="R91" s="81" t="n">
        <f aca="false">'Low SIPA income'!G86</f>
        <v>22791835.1282627</v>
      </c>
      <c r="S91" s="67"/>
      <c r="T91" s="81" t="n">
        <f aca="false">'Low SIPA income'!J86</f>
        <v>87146557.020009</v>
      </c>
      <c r="U91" s="9"/>
      <c r="V91" s="81" t="n">
        <f aca="false">'Low SIPA income'!F86</f>
        <v>138539.683178319</v>
      </c>
      <c r="W91" s="67"/>
      <c r="X91" s="81" t="n">
        <f aca="false">'Low SIPA income'!M86</f>
        <v>347971.74204496</v>
      </c>
      <c r="Y91" s="9"/>
      <c r="Z91" s="9" t="n">
        <f aca="false">R91+V91-N91-L91-F91</f>
        <v>-3584587.56574209</v>
      </c>
      <c r="AA91" s="9"/>
      <c r="AB91" s="9" t="n">
        <f aca="false">T91-P91-D91</f>
        <v>-57865430.6641848</v>
      </c>
      <c r="AC91" s="50"/>
      <c r="AD91" s="9"/>
      <c r="AE91" s="9"/>
      <c r="AF91" s="9"/>
      <c r="AG91" s="9" t="n">
        <f aca="false">BF91/100*$AG$53</f>
        <v>6360073355.95675</v>
      </c>
      <c r="AH91" s="40" t="n">
        <f aca="false">(AG91-AG90)/AG90</f>
        <v>0.00197611406339693</v>
      </c>
      <c r="AI91" s="40"/>
      <c r="AJ91" s="40" t="n">
        <f aca="false">AB91/AG91</f>
        <v>-0.00909823321612932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12826917</v>
      </c>
      <c r="AX91" s="7"/>
      <c r="AY91" s="40" t="n">
        <f aca="false">(AW91-AW90)/AW90</f>
        <v>-0.00229923018568773</v>
      </c>
      <c r="AZ91" s="39" t="n">
        <f aca="false">workers_and_wage_low!B79</f>
        <v>7146.41146974608</v>
      </c>
      <c r="BA91" s="40" t="n">
        <f aca="false">(AZ91-AZ90)/AZ90</f>
        <v>0.00428519690315609</v>
      </c>
      <c r="BB91" s="40"/>
      <c r="BC91" s="40"/>
      <c r="BD91" s="40"/>
      <c r="BE91" s="40"/>
      <c r="BF91" s="7" t="n">
        <f aca="false">BF90*(1+AY91)*(1+BA91)*(1-BE91)</f>
        <v>121.988489296421</v>
      </c>
      <c r="BG91" s="7"/>
      <c r="BH91" s="7"/>
      <c r="BI91" s="40" t="n">
        <f aca="false">T98/AG98</f>
        <v>0.0117102952176328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125132624.450361</v>
      </c>
      <c r="E92" s="9"/>
      <c r="F92" s="67" t="n">
        <f aca="false">'Low pensions'!I92</f>
        <v>22744335.7168851</v>
      </c>
      <c r="G92" s="81" t="n">
        <f aca="false">'Low pensions'!K92</f>
        <v>3180935.32253719</v>
      </c>
      <c r="H92" s="81" t="n">
        <f aca="false">'Low pensions'!V92</f>
        <v>17500567.6169489</v>
      </c>
      <c r="I92" s="81" t="n">
        <f aca="false">'Low pensions'!M92</f>
        <v>98379.44296506</v>
      </c>
      <c r="J92" s="81" t="n">
        <f aca="false">'Low pensions'!W92</f>
        <v>541254.668565386</v>
      </c>
      <c r="K92" s="9"/>
      <c r="L92" s="81" t="n">
        <f aca="false">'Low pensions'!N92</f>
        <v>2802884.0966316</v>
      </c>
      <c r="M92" s="67"/>
      <c r="N92" s="81" t="n">
        <f aca="false">'Low pensions'!L92</f>
        <v>1056803.33548274</v>
      </c>
      <c r="O92" s="9"/>
      <c r="P92" s="81" t="n">
        <f aca="false">'Low pensions'!X92</f>
        <v>20358399.0462043</v>
      </c>
      <c r="Q92" s="67"/>
      <c r="R92" s="81" t="n">
        <f aca="false">'Low SIPA income'!G87</f>
        <v>19554077.6443613</v>
      </c>
      <c r="S92" s="67"/>
      <c r="T92" s="81" t="n">
        <f aca="false">'Low SIPA income'!J87</f>
        <v>74766710.6583666</v>
      </c>
      <c r="U92" s="9"/>
      <c r="V92" s="81" t="n">
        <f aca="false">'Low SIPA income'!F87</f>
        <v>138678.500470911</v>
      </c>
      <c r="W92" s="67"/>
      <c r="X92" s="81" t="n">
        <f aca="false">'Low SIPA income'!M87</f>
        <v>348320.411061815</v>
      </c>
      <c r="Y92" s="9"/>
      <c r="Z92" s="9" t="n">
        <f aca="false">R92+V92-N92-L92-F92</f>
        <v>-6911267.00416728</v>
      </c>
      <c r="AA92" s="9"/>
      <c r="AB92" s="9" t="n">
        <f aca="false">T92-P92-D92</f>
        <v>-70724312.8381982</v>
      </c>
      <c r="AC92" s="50"/>
      <c r="AD92" s="9"/>
      <c r="AE92" s="9"/>
      <c r="AF92" s="9"/>
      <c r="AG92" s="9" t="n">
        <f aca="false">BF92/100*$AG$53</f>
        <v>6365654083.93288</v>
      </c>
      <c r="AH92" s="40" t="n">
        <f aca="false">(AG92-AG91)/AG91</f>
        <v>0.000877462831605604</v>
      </c>
      <c r="AI92" s="40"/>
      <c r="AJ92" s="40" t="n">
        <f aca="false">AB92/AG92</f>
        <v>-0.0111102978430306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12843100</v>
      </c>
      <c r="AX92" s="7"/>
      <c r="AY92" s="40" t="n">
        <f aca="false">(AW92-AW91)/AW91</f>
        <v>0.00126164377613108</v>
      </c>
      <c r="AZ92" s="39" t="n">
        <f aca="false">workers_and_wage_low!B80</f>
        <v>7143.66941413506</v>
      </c>
      <c r="BA92" s="40" t="n">
        <f aca="false">(AZ92-AZ91)/AZ91</f>
        <v>-0.000383696855775575</v>
      </c>
      <c r="BB92" s="40"/>
      <c r="BC92" s="40"/>
      <c r="BD92" s="40"/>
      <c r="BE92" s="40"/>
      <c r="BF92" s="7" t="n">
        <f aca="false">BF91*(1+AY92)*(1+BA92)*(1-BE92)</f>
        <v>122.095529661662</v>
      </c>
      <c r="BG92" s="7"/>
      <c r="BH92" s="7"/>
      <c r="BI92" s="40" t="n">
        <f aca="false">T99/AG99</f>
        <v>0.0137151523788946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125601954.434241</v>
      </c>
      <c r="E93" s="9"/>
      <c r="F93" s="67" t="n">
        <f aca="false">'Low pensions'!I93</f>
        <v>22829641.99702</v>
      </c>
      <c r="G93" s="81" t="n">
        <f aca="false">'Low pensions'!K93</f>
        <v>3220216.1970931</v>
      </c>
      <c r="H93" s="81" t="n">
        <f aca="false">'Low pensions'!V93</f>
        <v>17716679.3990238</v>
      </c>
      <c r="I93" s="81" t="n">
        <f aca="false">'Low pensions'!M93</f>
        <v>99594.3153740102</v>
      </c>
      <c r="J93" s="81" t="n">
        <f aca="false">'Low pensions'!W93</f>
        <v>547938.53811412</v>
      </c>
      <c r="K93" s="9"/>
      <c r="L93" s="81" t="n">
        <f aca="false">'Low pensions'!N93</f>
        <v>2724417.91701039</v>
      </c>
      <c r="M93" s="67"/>
      <c r="N93" s="81" t="n">
        <f aca="false">'Low pensions'!L93</f>
        <v>1061582.79421869</v>
      </c>
      <c r="O93" s="9"/>
      <c r="P93" s="81" t="n">
        <f aca="false">'Low pensions'!X93</f>
        <v>19977532.8389342</v>
      </c>
      <c r="Q93" s="67"/>
      <c r="R93" s="81" t="n">
        <f aca="false">'Low SIPA income'!G88</f>
        <v>23039371.6491842</v>
      </c>
      <c r="S93" s="67"/>
      <c r="T93" s="81" t="n">
        <f aca="false">'Low SIPA income'!J88</f>
        <v>88093034.3621635</v>
      </c>
      <c r="U93" s="9"/>
      <c r="V93" s="81" t="n">
        <f aca="false">'Low SIPA income'!F88</f>
        <v>146144.651660435</v>
      </c>
      <c r="W93" s="67"/>
      <c r="X93" s="81" t="n">
        <f aca="false">'Low SIPA income'!M88</f>
        <v>367073.230298782</v>
      </c>
      <c r="Y93" s="9"/>
      <c r="Z93" s="9" t="n">
        <f aca="false">R93+V93-N93-L93-F93</f>
        <v>-3430126.40740445</v>
      </c>
      <c r="AA93" s="9"/>
      <c r="AB93" s="9" t="n">
        <f aca="false">T93-P93-D93</f>
        <v>-57486452.9110117</v>
      </c>
      <c r="AC93" s="50"/>
      <c r="AD93" s="9"/>
      <c r="AE93" s="9"/>
      <c r="AF93" s="9"/>
      <c r="AG93" s="9" t="n">
        <f aca="false">BF93/100*$AG$53</f>
        <v>6387852749.48779</v>
      </c>
      <c r="AH93" s="40" t="n">
        <f aca="false">(AG93-AG92)/AG92</f>
        <v>0.00348725602462961</v>
      </c>
      <c r="AI93" s="40" t="n">
        <f aca="false">(AG93-AG89)/AG89</f>
        <v>0.0105271670379058</v>
      </c>
      <c r="AJ93" s="40" t="n">
        <f aca="false">AB93/AG93</f>
        <v>-0.00899933908395451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12870718</v>
      </c>
      <c r="AX93" s="7"/>
      <c r="AY93" s="40" t="n">
        <f aca="false">(AW93-AW92)/AW92</f>
        <v>0.00215041539815154</v>
      </c>
      <c r="AZ93" s="39" t="n">
        <f aca="false">workers_and_wage_low!B81</f>
        <v>7153.19886934279</v>
      </c>
      <c r="BA93" s="40" t="n">
        <f aca="false">(AZ93-AZ92)/AZ92</f>
        <v>0.00133397203247879</v>
      </c>
      <c r="BB93" s="40"/>
      <c r="BC93" s="40"/>
      <c r="BD93" s="40"/>
      <c r="BE93" s="40"/>
      <c r="BF93" s="7" t="n">
        <f aca="false">BF92*(1+AY93)*(1+BA93)*(1-BE93)</f>
        <v>122.521308033055</v>
      </c>
      <c r="BG93" s="7"/>
      <c r="BH93" s="7"/>
      <c r="BI93" s="40" t="n">
        <f aca="false">T100/AG100</f>
        <v>0.0118456811757912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125819409.553067</v>
      </c>
      <c r="E94" s="6"/>
      <c r="F94" s="8" t="n">
        <f aca="false">'Low pensions'!I94</f>
        <v>22869167.0389318</v>
      </c>
      <c r="G94" s="80" t="n">
        <f aca="false">'Low pensions'!K94</f>
        <v>3311418.1689214</v>
      </c>
      <c r="H94" s="80" t="n">
        <f aca="false">'Low pensions'!V94</f>
        <v>18218445.7390911</v>
      </c>
      <c r="I94" s="80" t="n">
        <f aca="false">'Low pensions'!M94</f>
        <v>102414.99491509</v>
      </c>
      <c r="J94" s="80" t="n">
        <f aca="false">'Low pensions'!W94</f>
        <v>563457.08471413</v>
      </c>
      <c r="K94" s="6"/>
      <c r="L94" s="80" t="n">
        <f aca="false">'Low pensions'!N94</f>
        <v>3254567.64214456</v>
      </c>
      <c r="M94" s="8"/>
      <c r="N94" s="80" t="n">
        <f aca="false">'Low pensions'!L94</f>
        <v>1064433.99441561</v>
      </c>
      <c r="O94" s="6"/>
      <c r="P94" s="80" t="n">
        <f aca="false">'Low pensions'!X94</f>
        <v>22744168.7451246</v>
      </c>
      <c r="Q94" s="8"/>
      <c r="R94" s="80" t="n">
        <f aca="false">'Low SIPA income'!G89</f>
        <v>19515623.5632619</v>
      </c>
      <c r="S94" s="8"/>
      <c r="T94" s="80" t="n">
        <f aca="false">'Low SIPA income'!J89</f>
        <v>74619678.1464029</v>
      </c>
      <c r="U94" s="6"/>
      <c r="V94" s="80" t="n">
        <f aca="false">'Low SIPA income'!F89</f>
        <v>142679.700345648</v>
      </c>
      <c r="W94" s="8"/>
      <c r="X94" s="80" t="n">
        <f aca="false">'Low SIPA income'!M89</f>
        <v>358370.27156922</v>
      </c>
      <c r="Y94" s="6"/>
      <c r="Z94" s="6" t="n">
        <f aca="false">R94+V94-N94-L94-F94</f>
        <v>-7529865.41188437</v>
      </c>
      <c r="AA94" s="6"/>
      <c r="AB94" s="6" t="n">
        <f aca="false">T94-P94-D94</f>
        <v>-73943900.1517888</v>
      </c>
      <c r="AC94" s="50"/>
      <c r="AD94" s="6"/>
      <c r="AE94" s="6"/>
      <c r="AF94" s="6"/>
      <c r="AG94" s="6" t="n">
        <f aca="false">BF94/100*$AG$53</f>
        <v>6383205176.41024</v>
      </c>
      <c r="AH94" s="61" t="n">
        <f aca="false">(AG94-AG93)/AG93</f>
        <v>-0.000727564215990857</v>
      </c>
      <c r="AI94" s="61"/>
      <c r="AJ94" s="61" t="n">
        <f aca="false">AB94/AG94</f>
        <v>-0.0115841333794276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0.00166934376248999</v>
      </c>
      <c r="AV94" s="5"/>
      <c r="AW94" s="65" t="n">
        <f aca="false">workers_and_wage_low!C82</f>
        <v>12876508</v>
      </c>
      <c r="AX94" s="5"/>
      <c r="AY94" s="61" t="n">
        <f aca="false">(AW94-AW93)/AW93</f>
        <v>0.000449858352890647</v>
      </c>
      <c r="AZ94" s="66" t="n">
        <f aca="false">workers_and_wage_low!B82</f>
        <v>7144.78031870965</v>
      </c>
      <c r="BA94" s="61" t="n">
        <f aca="false">(AZ94-AZ93)/AZ93</f>
        <v>-0.00117689313367489</v>
      </c>
      <c r="BB94" s="61"/>
      <c r="BC94" s="61"/>
      <c r="BD94" s="61"/>
      <c r="BE94" s="61"/>
      <c r="BF94" s="5" t="n">
        <f aca="false">BF93*(1+AY94)*(1+BA94)*(1-BE94)</f>
        <v>122.432165913634</v>
      </c>
      <c r="BG94" s="5"/>
      <c r="BH94" s="5"/>
      <c r="BI94" s="61" t="n">
        <f aca="false">T101/AG101</f>
        <v>0.013975407270209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126130323.652729</v>
      </c>
      <c r="E95" s="9"/>
      <c r="F95" s="67" t="n">
        <f aca="false">'Low pensions'!I95</f>
        <v>22925679.3569054</v>
      </c>
      <c r="G95" s="81" t="n">
        <f aca="false">'Low pensions'!K95</f>
        <v>3412575.80641336</v>
      </c>
      <c r="H95" s="81" t="n">
        <f aca="false">'Low pensions'!V95</f>
        <v>18774985.2142435</v>
      </c>
      <c r="I95" s="81" t="n">
        <f aca="false">'Low pensions'!M95</f>
        <v>105543.58164165</v>
      </c>
      <c r="J95" s="81" t="n">
        <f aca="false">'Low pensions'!W95</f>
        <v>580669.645801344</v>
      </c>
      <c r="K95" s="9"/>
      <c r="L95" s="81" t="n">
        <f aca="false">'Low pensions'!N95</f>
        <v>2747297.98429464</v>
      </c>
      <c r="M95" s="67"/>
      <c r="N95" s="81" t="n">
        <f aca="false">'Low pensions'!L95</f>
        <v>1068217.16858745</v>
      </c>
      <c r="O95" s="9"/>
      <c r="P95" s="81" t="n">
        <f aca="false">'Low pensions'!X95</f>
        <v>20132757.9871595</v>
      </c>
      <c r="Q95" s="67"/>
      <c r="R95" s="81" t="n">
        <f aca="false">'Low SIPA income'!G90</f>
        <v>22826424.4202212</v>
      </c>
      <c r="S95" s="67"/>
      <c r="T95" s="81" t="n">
        <f aca="false">'Low SIPA income'!J90</f>
        <v>87278812.1757251</v>
      </c>
      <c r="U95" s="9"/>
      <c r="V95" s="81" t="n">
        <f aca="false">'Low SIPA income'!F90</f>
        <v>136430.699715463</v>
      </c>
      <c r="W95" s="67"/>
      <c r="X95" s="81" t="n">
        <f aca="false">'Low SIPA income'!M90</f>
        <v>342674.58362307</v>
      </c>
      <c r="Y95" s="9"/>
      <c r="Z95" s="9" t="n">
        <f aca="false">R95+V95-N95-L95-F95</f>
        <v>-3778339.3898509</v>
      </c>
      <c r="AA95" s="9"/>
      <c r="AB95" s="9" t="n">
        <f aca="false">T95-P95-D95</f>
        <v>-58984269.464163</v>
      </c>
      <c r="AC95" s="50"/>
      <c r="AD95" s="9"/>
      <c r="AE95" s="9"/>
      <c r="AF95" s="9"/>
      <c r="AG95" s="9" t="n">
        <f aca="false">BF95/100*$AG$53</f>
        <v>6360299690.71984</v>
      </c>
      <c r="AH95" s="40" t="n">
        <f aca="false">(AG95-AG94)/AG94</f>
        <v>-0.00358839878358499</v>
      </c>
      <c r="AI95" s="40"/>
      <c r="AJ95" s="40" t="n">
        <f aca="false">AB95/AG95</f>
        <v>-0.00927381921173078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12894421</v>
      </c>
      <c r="AX95" s="7"/>
      <c r="AY95" s="40" t="n">
        <f aca="false">(AW95-AW94)/AW94</f>
        <v>0.0013911380321435</v>
      </c>
      <c r="AZ95" s="39" t="n">
        <f aca="false">workers_and_wage_low!B83</f>
        <v>7109.25204680261</v>
      </c>
      <c r="BA95" s="40" t="n">
        <f aca="false">(AZ95-AZ94)/AZ94</f>
        <v>-0.00497261921601762</v>
      </c>
      <c r="BB95" s="40"/>
      <c r="BC95" s="40"/>
      <c r="BD95" s="40"/>
      <c r="BE95" s="40"/>
      <c r="BF95" s="7" t="n">
        <f aca="false">BF94*(1+AY95)*(1+BA95)*(1-BE95)</f>
        <v>121.992830478397</v>
      </c>
      <c r="BG95" s="7"/>
      <c r="BH95" s="7"/>
      <c r="BI95" s="40" t="n">
        <f aca="false">T102/AG102</f>
        <v>0.0117636568750048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126460568.989522</v>
      </c>
      <c r="E96" s="9"/>
      <c r="F96" s="67" t="n">
        <f aca="false">'Low pensions'!I96</f>
        <v>22985705.356056</v>
      </c>
      <c r="G96" s="81" t="n">
        <f aca="false">'Low pensions'!K96</f>
        <v>3436203.2569498</v>
      </c>
      <c r="H96" s="81" t="n">
        <f aca="false">'Low pensions'!V96</f>
        <v>18904976.4758701</v>
      </c>
      <c r="I96" s="81" t="n">
        <f aca="false">'Low pensions'!M96</f>
        <v>106274.32753453</v>
      </c>
      <c r="J96" s="81" t="n">
        <f aca="false">'Low pensions'!W96</f>
        <v>584689.994099075</v>
      </c>
      <c r="K96" s="9"/>
      <c r="L96" s="81" t="n">
        <f aca="false">'Low pensions'!N96</f>
        <v>2727179.40646293</v>
      </c>
      <c r="M96" s="67"/>
      <c r="N96" s="81" t="n">
        <f aca="false">'Low pensions'!L96</f>
        <v>1071887.76966107</v>
      </c>
      <c r="O96" s="9"/>
      <c r="P96" s="81" t="n">
        <f aca="false">'Low pensions'!X96</f>
        <v>20048557.1552557</v>
      </c>
      <c r="Q96" s="67"/>
      <c r="R96" s="81" t="n">
        <f aca="false">'Low SIPA income'!G91</f>
        <v>19710276.9870239</v>
      </c>
      <c r="S96" s="67"/>
      <c r="T96" s="81" t="n">
        <f aca="false">'Low SIPA income'!J91</f>
        <v>75363952.3831</v>
      </c>
      <c r="U96" s="9"/>
      <c r="V96" s="81" t="n">
        <f aca="false">'Low SIPA income'!F91</f>
        <v>131964.49485652</v>
      </c>
      <c r="W96" s="67"/>
      <c r="X96" s="81" t="n">
        <f aca="false">'Low SIPA income'!M91</f>
        <v>331456.764659995</v>
      </c>
      <c r="Y96" s="9"/>
      <c r="Z96" s="9" t="n">
        <f aca="false">R96+V96-N96-L96-F96</f>
        <v>-6942531.05029954</v>
      </c>
      <c r="AA96" s="9"/>
      <c r="AB96" s="9" t="n">
        <f aca="false">T96-P96-D96</f>
        <v>-71145173.7616777</v>
      </c>
      <c r="AC96" s="50"/>
      <c r="AD96" s="9"/>
      <c r="AE96" s="9"/>
      <c r="AF96" s="9"/>
      <c r="AG96" s="9" t="n">
        <f aca="false">BF96/100*$AG$53</f>
        <v>6383194450.32013</v>
      </c>
      <c r="AH96" s="40" t="n">
        <f aca="false">(AG96-AG95)/AG95</f>
        <v>0.00359963534952535</v>
      </c>
      <c r="AI96" s="40"/>
      <c r="AJ96" s="40" t="n">
        <f aca="false">AB96/AG96</f>
        <v>-0.0111457005290054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12880395</v>
      </c>
      <c r="AX96" s="7"/>
      <c r="AY96" s="40" t="n">
        <f aca="false">(AW96-AW95)/AW95</f>
        <v>-0.00108775725563792</v>
      </c>
      <c r="AZ96" s="39" t="n">
        <f aca="false">workers_and_wage_low!B84</f>
        <v>7142.61219001286</v>
      </c>
      <c r="BA96" s="40" t="n">
        <f aca="false">(AZ96-AZ95)/AZ95</f>
        <v>0.00469249690271626</v>
      </c>
      <c r="BB96" s="40"/>
      <c r="BC96" s="40"/>
      <c r="BD96" s="40"/>
      <c r="BE96" s="40"/>
      <c r="BF96" s="7" t="n">
        <f aca="false">BF95*(1+AY96)*(1+BA96)*(1-BE96)</f>
        <v>122.431960183376</v>
      </c>
      <c r="BG96" s="7"/>
      <c r="BH96" s="7"/>
      <c r="BI96" s="40" t="n">
        <f aca="false">T103/AG103</f>
        <v>0.0137845314159828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126221302.756128</v>
      </c>
      <c r="E97" s="9"/>
      <c r="F97" s="67" t="n">
        <f aca="false">'Low pensions'!I97</f>
        <v>22942215.8858885</v>
      </c>
      <c r="G97" s="81" t="n">
        <f aca="false">'Low pensions'!K97</f>
        <v>3491187.47289583</v>
      </c>
      <c r="H97" s="81" t="n">
        <f aca="false">'Low pensions'!V97</f>
        <v>19207483.4090387</v>
      </c>
      <c r="I97" s="81" t="n">
        <f aca="false">'Low pensions'!M97</f>
        <v>107974.87029575</v>
      </c>
      <c r="J97" s="81" t="n">
        <f aca="false">'Low pensions'!W97</f>
        <v>594045.878630078</v>
      </c>
      <c r="K97" s="9"/>
      <c r="L97" s="81" t="n">
        <f aca="false">'Low pensions'!N97</f>
        <v>2726050.0623499</v>
      </c>
      <c r="M97" s="67"/>
      <c r="N97" s="81" t="n">
        <f aca="false">'Low pensions'!L97</f>
        <v>1070515.46763425</v>
      </c>
      <c r="O97" s="9"/>
      <c r="P97" s="81" t="n">
        <f aca="false">'Low pensions'!X97</f>
        <v>20035146.9824275</v>
      </c>
      <c r="Q97" s="67"/>
      <c r="R97" s="81" t="n">
        <f aca="false">'Low SIPA income'!G92</f>
        <v>23313370.9843624</v>
      </c>
      <c r="S97" s="67"/>
      <c r="T97" s="81" t="n">
        <f aca="false">'Low SIPA income'!J92</f>
        <v>89140694.5682054</v>
      </c>
      <c r="U97" s="9"/>
      <c r="V97" s="81" t="n">
        <f aca="false">'Low SIPA income'!F92</f>
        <v>136679.961254198</v>
      </c>
      <c r="W97" s="67"/>
      <c r="X97" s="81" t="n">
        <f aca="false">'Low SIPA income'!M92</f>
        <v>343300.656744276</v>
      </c>
      <c r="Y97" s="9"/>
      <c r="Z97" s="9" t="n">
        <f aca="false">R97+V97-N97-L97-F97</f>
        <v>-3288730.47025606</v>
      </c>
      <c r="AA97" s="9"/>
      <c r="AB97" s="9" t="n">
        <f aca="false">T97-P97-D97</f>
        <v>-57115755.1703504</v>
      </c>
      <c r="AC97" s="50"/>
      <c r="AD97" s="9"/>
      <c r="AE97" s="9"/>
      <c r="AF97" s="9"/>
      <c r="AG97" s="9" t="n">
        <f aca="false">BF97/100*$AG$53</f>
        <v>6430389892.36215</v>
      </c>
      <c r="AH97" s="40" t="n">
        <f aca="false">(AG97-AG96)/AG96</f>
        <v>0.00739370270001045</v>
      </c>
      <c r="AI97" s="40" t="n">
        <f aca="false">(AG97-AG93)/AG93</f>
        <v>0.00665906753686124</v>
      </c>
      <c r="AJ97" s="40" t="n">
        <f aca="false">AB97/AG97</f>
        <v>-0.00888216051070107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12944661</v>
      </c>
      <c r="AX97" s="7"/>
      <c r="AY97" s="40" t="n">
        <f aca="false">(AW97-AW96)/AW96</f>
        <v>0.00498944325853361</v>
      </c>
      <c r="AZ97" s="39" t="n">
        <f aca="false">workers_and_wage_low!B85</f>
        <v>7159.69962601514</v>
      </c>
      <c r="BA97" s="40" t="n">
        <f aca="false">(AZ97-AZ96)/AZ96</f>
        <v>0.00239232308120723</v>
      </c>
      <c r="BB97" s="40"/>
      <c r="BC97" s="40"/>
      <c r="BD97" s="40"/>
      <c r="BE97" s="40"/>
      <c r="BF97" s="7" t="n">
        <f aca="false">BF96*(1+AY97)*(1+BA97)*(1-BE97)</f>
        <v>123.337185697952</v>
      </c>
      <c r="BG97" s="7"/>
      <c r="BH97" s="7"/>
      <c r="BI97" s="40" t="n">
        <f aca="false">T104/AG104</f>
        <v>0.0118389391817307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126006471.156687</v>
      </c>
      <c r="E98" s="6"/>
      <c r="F98" s="8" t="n">
        <f aca="false">'Low pensions'!I98</f>
        <v>22903167.69968</v>
      </c>
      <c r="G98" s="80" t="n">
        <f aca="false">'Low pensions'!K98</f>
        <v>3592386.96236956</v>
      </c>
      <c r="H98" s="80" t="n">
        <f aca="false">'Low pensions'!V98</f>
        <v>19764253.1414466</v>
      </c>
      <c r="I98" s="80" t="n">
        <f aca="false">'Low pensions'!M98</f>
        <v>111104.7514135</v>
      </c>
      <c r="J98" s="80" t="n">
        <f aca="false">'Low pensions'!W98</f>
        <v>611265.561075716</v>
      </c>
      <c r="K98" s="6"/>
      <c r="L98" s="80" t="n">
        <f aca="false">'Low pensions'!N98</f>
        <v>3258656.80017123</v>
      </c>
      <c r="M98" s="8"/>
      <c r="N98" s="80" t="n">
        <f aca="false">'Low pensions'!L98</f>
        <v>1069310.4767913</v>
      </c>
      <c r="O98" s="6"/>
      <c r="P98" s="80" t="n">
        <f aca="false">'Low pensions'!X98</f>
        <v>22792216.3728002</v>
      </c>
      <c r="Q98" s="8"/>
      <c r="R98" s="80" t="n">
        <f aca="false">'Low SIPA income'!G93</f>
        <v>19755940.9392882</v>
      </c>
      <c r="S98" s="8"/>
      <c r="T98" s="80" t="n">
        <f aca="false">'Low SIPA income'!J93</f>
        <v>75538552.4623546</v>
      </c>
      <c r="U98" s="6"/>
      <c r="V98" s="80" t="n">
        <f aca="false">'Low SIPA income'!F93</f>
        <v>136289.891751467</v>
      </c>
      <c r="W98" s="8"/>
      <c r="X98" s="80" t="n">
        <f aca="false">'Low SIPA income'!M93</f>
        <v>342320.914613574</v>
      </c>
      <c r="Y98" s="6"/>
      <c r="Z98" s="6" t="n">
        <f aca="false">R98+V98-N98-L98-F98</f>
        <v>-7338904.14560293</v>
      </c>
      <c r="AA98" s="6"/>
      <c r="AB98" s="6" t="n">
        <f aca="false">T98-P98-D98</f>
        <v>-73260135.0671326</v>
      </c>
      <c r="AC98" s="50"/>
      <c r="AD98" s="6"/>
      <c r="AE98" s="6"/>
      <c r="AF98" s="6"/>
      <c r="AG98" s="6" t="n">
        <f aca="false">BF98/100*$AG$53</f>
        <v>6450610429.41194</v>
      </c>
      <c r="AH98" s="61" t="n">
        <f aca="false">(AG98-AG97)/AG97</f>
        <v>0.00314452737520794</v>
      </c>
      <c r="AI98" s="61"/>
      <c r="AJ98" s="61" t="n">
        <f aca="false">AB98/AG98</f>
        <v>-0.0113570856384535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0.00378795346862403</v>
      </c>
      <c r="AV98" s="5"/>
      <c r="AW98" s="65" t="n">
        <f aca="false">workers_and_wage_low!C86</f>
        <v>12952916</v>
      </c>
      <c r="AX98" s="5"/>
      <c r="AY98" s="61" t="n">
        <f aca="false">(AW98-AW97)/AW97</f>
        <v>0.000637714653168592</v>
      </c>
      <c r="AZ98" s="66" t="n">
        <f aca="false">workers_and_wage_low!B86</f>
        <v>7177.63621369882</v>
      </c>
      <c r="BA98" s="61" t="n">
        <f aca="false">(AZ98-AZ97)/AZ97</f>
        <v>0.00250521510965439</v>
      </c>
      <c r="BB98" s="61"/>
      <c r="BC98" s="61"/>
      <c r="BD98" s="61"/>
      <c r="BE98" s="61"/>
      <c r="BF98" s="5" t="n">
        <f aca="false">BF97*(1+AY98)*(1+BA98)*(1-BE98)</f>
        <v>123.72502285476</v>
      </c>
      <c r="BG98" s="5"/>
      <c r="BH98" s="5"/>
      <c r="BI98" s="61" t="n">
        <f aca="false">T105/AG105</f>
        <v>0.0139292268299234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125990910.288089</v>
      </c>
      <c r="E99" s="9"/>
      <c r="F99" s="67" t="n">
        <f aca="false">'Low pensions'!I99</f>
        <v>22900339.3276148</v>
      </c>
      <c r="G99" s="81" t="n">
        <f aca="false">'Low pensions'!K99</f>
        <v>3657409.32541734</v>
      </c>
      <c r="H99" s="81" t="n">
        <f aca="false">'Low pensions'!V99</f>
        <v>20121986.9982368</v>
      </c>
      <c r="I99" s="81" t="n">
        <f aca="false">'Low pensions'!M99</f>
        <v>113115.75233249</v>
      </c>
      <c r="J99" s="81" t="n">
        <f aca="false">'Low pensions'!W99</f>
        <v>622329.494790803</v>
      </c>
      <c r="K99" s="9"/>
      <c r="L99" s="81" t="n">
        <f aca="false">'Low pensions'!N99</f>
        <v>2653447.99865442</v>
      </c>
      <c r="M99" s="67"/>
      <c r="N99" s="81" t="n">
        <f aca="false">'Low pensions'!L99</f>
        <v>1069471.85632311</v>
      </c>
      <c r="O99" s="9"/>
      <c r="P99" s="81" t="n">
        <f aca="false">'Low pensions'!X99</f>
        <v>19652672.8872572</v>
      </c>
      <c r="Q99" s="67"/>
      <c r="R99" s="81" t="n">
        <f aca="false">'Low SIPA income'!G94</f>
        <v>23131297.5551488</v>
      </c>
      <c r="S99" s="67"/>
      <c r="T99" s="81" t="n">
        <f aca="false">'Low SIPA income'!J94</f>
        <v>88444521.0309936</v>
      </c>
      <c r="U99" s="9"/>
      <c r="V99" s="81" t="n">
        <f aca="false">'Low SIPA income'!F94</f>
        <v>143432.960706771</v>
      </c>
      <c r="W99" s="67"/>
      <c r="X99" s="81" t="n">
        <f aca="false">'Low SIPA income'!M94</f>
        <v>360262.244425373</v>
      </c>
      <c r="Y99" s="9"/>
      <c r="Z99" s="9" t="n">
        <f aca="false">R99+V99-N99-L99-F99</f>
        <v>-3348528.66673676</v>
      </c>
      <c r="AA99" s="9"/>
      <c r="AB99" s="9" t="n">
        <f aca="false">T99-P99-D99</f>
        <v>-57199062.1443522</v>
      </c>
      <c r="AC99" s="50"/>
      <c r="AD99" s="9"/>
      <c r="AE99" s="9"/>
      <c r="AF99" s="9"/>
      <c r="AG99" s="9" t="n">
        <f aca="false">BF99/100*$AG$53</f>
        <v>6448672139.22431</v>
      </c>
      <c r="AH99" s="40" t="n">
        <f aca="false">(AG99-AG98)/AG98</f>
        <v>-0.000300481668959363</v>
      </c>
      <c r="AI99" s="40"/>
      <c r="AJ99" s="40" t="n">
        <f aca="false">AB99/AG99</f>
        <v>-0.0088698976951296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12972733</v>
      </c>
      <c r="AX99" s="7"/>
      <c r="AY99" s="40" t="n">
        <f aca="false">(AW99-AW98)/AW98</f>
        <v>0.00152992577115454</v>
      </c>
      <c r="AZ99" s="39" t="n">
        <f aca="false">workers_and_wage_low!B87</f>
        <v>7164.51828442889</v>
      </c>
      <c r="BA99" s="40" t="n">
        <f aca="false">(AZ99-AZ98)/AZ98</f>
        <v>-0.00182761133043964</v>
      </c>
      <c r="BB99" s="40"/>
      <c r="BC99" s="40"/>
      <c r="BD99" s="40"/>
      <c r="BE99" s="40"/>
      <c r="BF99" s="7" t="n">
        <f aca="false">BF98*(1+AY99)*(1+BA99)*(1-BE99)</f>
        <v>123.6878457534</v>
      </c>
      <c r="BG99" s="7"/>
      <c r="BH99" s="7"/>
      <c r="BI99" s="40" t="n">
        <f aca="false">T106/AG106</f>
        <v>0.0117806589723076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125667840.819899</v>
      </c>
      <c r="E100" s="9"/>
      <c r="F100" s="67" t="n">
        <f aca="false">'Low pensions'!I100</f>
        <v>22841617.6275254</v>
      </c>
      <c r="G100" s="81" t="n">
        <f aca="false">'Low pensions'!K100</f>
        <v>3699686.77269842</v>
      </c>
      <c r="H100" s="81" t="n">
        <f aca="false">'Low pensions'!V100</f>
        <v>20354585.0393137</v>
      </c>
      <c r="I100" s="81" t="n">
        <f aca="false">'Low pensions'!M100</f>
        <v>114423.3022484</v>
      </c>
      <c r="J100" s="81" t="n">
        <f aca="false">'Low pensions'!W100</f>
        <v>629523.24863854</v>
      </c>
      <c r="K100" s="9"/>
      <c r="L100" s="81" t="n">
        <f aca="false">'Low pensions'!N100</f>
        <v>2656725.98962148</v>
      </c>
      <c r="M100" s="67"/>
      <c r="N100" s="81" t="n">
        <f aca="false">'Low pensions'!L100</f>
        <v>1066104.47277</v>
      </c>
      <c r="O100" s="9"/>
      <c r="P100" s="81" t="n">
        <f aca="false">'Low pensions'!X100</f>
        <v>19651156.0471978</v>
      </c>
      <c r="Q100" s="67"/>
      <c r="R100" s="81" t="n">
        <f aca="false">'Low SIPA income'!G95</f>
        <v>20062638.7951546</v>
      </c>
      <c r="S100" s="67"/>
      <c r="T100" s="81" t="n">
        <f aca="false">'Low SIPA income'!J95</f>
        <v>76711238.2962844</v>
      </c>
      <c r="U100" s="9"/>
      <c r="V100" s="81" t="n">
        <f aca="false">'Low SIPA income'!F95</f>
        <v>141916.655186763</v>
      </c>
      <c r="W100" s="67"/>
      <c r="X100" s="81" t="n">
        <f aca="false">'Low SIPA income'!M95</f>
        <v>356453.722122125</v>
      </c>
      <c r="Y100" s="9"/>
      <c r="Z100" s="9" t="n">
        <f aca="false">R100+V100-N100-L100-F100</f>
        <v>-6359892.63957554</v>
      </c>
      <c r="AA100" s="9"/>
      <c r="AB100" s="9" t="n">
        <f aca="false">T100-P100-D100</f>
        <v>-68607758.5708128</v>
      </c>
      <c r="AC100" s="50"/>
      <c r="AD100" s="9"/>
      <c r="AE100" s="9"/>
      <c r="AF100" s="9"/>
      <c r="AG100" s="9" t="n">
        <f aca="false">BF100/100*$AG$53</f>
        <v>6475882404.5558</v>
      </c>
      <c r="AH100" s="40" t="n">
        <f aca="false">(AG100-AG99)/AG99</f>
        <v>0.00421951445879579</v>
      </c>
      <c r="AI100" s="40"/>
      <c r="AJ100" s="40" t="n">
        <f aca="false">AB100/AG100</f>
        <v>-0.0105943490453976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12997737</v>
      </c>
      <c r="AX100" s="7"/>
      <c r="AY100" s="40" t="n">
        <f aca="false">(AW100-AW99)/AW99</f>
        <v>0.00192742732005661</v>
      </c>
      <c r="AZ100" s="39" t="n">
        <f aca="false">workers_and_wage_low!B88</f>
        <v>7180.90839389912</v>
      </c>
      <c r="BA100" s="40" t="n">
        <f aca="false">(AZ100-AZ99)/AZ99</f>
        <v>0.00228767780603635</v>
      </c>
      <c r="BB100" s="40"/>
      <c r="BC100" s="40"/>
      <c r="BD100" s="40"/>
      <c r="BE100" s="40"/>
      <c r="BF100" s="7" t="n">
        <f aca="false">BF99*(1+AY100)*(1+BA100)*(1-BE100)</f>
        <v>124.209748406934</v>
      </c>
      <c r="BG100" s="7"/>
      <c r="BH100" s="7"/>
      <c r="BI100" s="40" t="n">
        <f aca="false">T107/AG107</f>
        <v>0.0138625840649228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126187515.170436</v>
      </c>
      <c r="E101" s="9"/>
      <c r="F101" s="67" t="n">
        <f aca="false">'Low pensions'!I101</f>
        <v>22936074.5922377</v>
      </c>
      <c r="G101" s="81" t="n">
        <f aca="false">'Low pensions'!K101</f>
        <v>3764941.80175563</v>
      </c>
      <c r="H101" s="81" t="n">
        <f aca="false">'Low pensions'!V101</f>
        <v>20713598.9558402</v>
      </c>
      <c r="I101" s="81" t="n">
        <f aca="false">'Low pensions'!M101</f>
        <v>116441.49902337</v>
      </c>
      <c r="J101" s="81" t="n">
        <f aca="false">'Low pensions'!W101</f>
        <v>640626.77183011</v>
      </c>
      <c r="K101" s="9"/>
      <c r="L101" s="81" t="n">
        <f aca="false">'Low pensions'!N101</f>
        <v>2710481.39750422</v>
      </c>
      <c r="M101" s="67"/>
      <c r="N101" s="81" t="n">
        <f aca="false">'Low pensions'!L101</f>
        <v>1071623.31990683</v>
      </c>
      <c r="O101" s="9"/>
      <c r="P101" s="81" t="n">
        <f aca="false">'Low pensions'!X101</f>
        <v>19960456.1828674</v>
      </c>
      <c r="Q101" s="67"/>
      <c r="R101" s="81" t="n">
        <f aca="false">'Low SIPA income'!G96</f>
        <v>23861131.9311746</v>
      </c>
      <c r="S101" s="67"/>
      <c r="T101" s="81" t="n">
        <f aca="false">'Low SIPA income'!J96</f>
        <v>91235106.0237145</v>
      </c>
      <c r="U101" s="9"/>
      <c r="V101" s="81" t="n">
        <f aca="false">'Low SIPA income'!F96</f>
        <v>135253.649927695</v>
      </c>
      <c r="W101" s="67"/>
      <c r="X101" s="81" t="n">
        <f aca="false">'Low SIPA income'!M96</f>
        <v>339718.173909066</v>
      </c>
      <c r="Y101" s="9"/>
      <c r="Z101" s="9" t="n">
        <f aca="false">R101+V101-N101-L101-F101</f>
        <v>-2721793.72854641</v>
      </c>
      <c r="AA101" s="9"/>
      <c r="AB101" s="9" t="n">
        <f aca="false">T101-P101-D101</f>
        <v>-54912865.3295891</v>
      </c>
      <c r="AC101" s="50"/>
      <c r="AD101" s="9"/>
      <c r="AE101" s="9"/>
      <c r="AF101" s="9"/>
      <c r="AG101" s="9" t="n">
        <f aca="false">BF101/100*$AG$53</f>
        <v>6528260984.43642</v>
      </c>
      <c r="AH101" s="40" t="n">
        <f aca="false">(AG101-AG100)/AG100</f>
        <v>0.00808825370945178</v>
      </c>
      <c r="AI101" s="40" t="n">
        <f aca="false">(AG101-AG97)/AG97</f>
        <v>0.0152200867618491</v>
      </c>
      <c r="AJ101" s="40" t="n">
        <f aca="false">AB101/AG101</f>
        <v>-0.00841156097473785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13021972</v>
      </c>
      <c r="AX101" s="7"/>
      <c r="AY101" s="40" t="n">
        <f aca="false">(AW101-AW100)/AW100</f>
        <v>0.00186455534528818</v>
      </c>
      <c r="AZ101" s="39" t="n">
        <f aca="false">workers_and_wage_low!B89</f>
        <v>7225.51702645915</v>
      </c>
      <c r="BA101" s="40" t="n">
        <f aca="false">(AZ101-AZ100)/AZ100</f>
        <v>0.00621211553094443</v>
      </c>
      <c r="BB101" s="40"/>
      <c r="BC101" s="40"/>
      <c r="BD101" s="40"/>
      <c r="BE101" s="40"/>
      <c r="BF101" s="7" t="n">
        <f aca="false">BF100*(1+AY101)*(1+BA101)*(1-BE101)</f>
        <v>125.214388365237</v>
      </c>
      <c r="BG101" s="7"/>
      <c r="BH101" s="7"/>
      <c r="BI101" s="40" t="n">
        <f aca="false">T108/AG108</f>
        <v>0.0117873043356196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126233045.823286</v>
      </c>
      <c r="E102" s="6"/>
      <c r="F102" s="8" t="n">
        <f aca="false">'Low pensions'!I102</f>
        <v>22944350.3273497</v>
      </c>
      <c r="G102" s="80" t="n">
        <f aca="false">'Low pensions'!K102</f>
        <v>3801382.95484218</v>
      </c>
      <c r="H102" s="80" t="n">
        <f aca="false">'Low pensions'!V102</f>
        <v>20914087.428244</v>
      </c>
      <c r="I102" s="80" t="n">
        <f aca="false">'Low pensions'!M102</f>
        <v>117568.54499512</v>
      </c>
      <c r="J102" s="80" t="n">
        <f aca="false">'Low pensions'!W102</f>
        <v>646827.446234356</v>
      </c>
      <c r="K102" s="6"/>
      <c r="L102" s="80" t="n">
        <f aca="false">'Low pensions'!N102</f>
        <v>3252079.76340374</v>
      </c>
      <c r="M102" s="8"/>
      <c r="N102" s="80" t="n">
        <f aca="false">'Low pensions'!L102</f>
        <v>1072651.30307648</v>
      </c>
      <c r="O102" s="6"/>
      <c r="P102" s="80" t="n">
        <f aca="false">'Low pensions'!X102</f>
        <v>22776468.3382657</v>
      </c>
      <c r="Q102" s="8"/>
      <c r="R102" s="80" t="n">
        <f aca="false">'Low SIPA income'!G97</f>
        <v>20016501.1994141</v>
      </c>
      <c r="S102" s="8"/>
      <c r="T102" s="80" t="n">
        <f aca="false">'Low SIPA income'!J97</f>
        <v>76534827.2001469</v>
      </c>
      <c r="U102" s="6"/>
      <c r="V102" s="80" t="n">
        <f aca="false">'Low SIPA income'!F97</f>
        <v>140122.647917549</v>
      </c>
      <c r="W102" s="8"/>
      <c r="X102" s="80" t="n">
        <f aca="false">'Low SIPA income'!M97</f>
        <v>351947.693088507</v>
      </c>
      <c r="Y102" s="6"/>
      <c r="Z102" s="6" t="n">
        <f aca="false">R102+V102-N102-L102-F102</f>
        <v>-7112457.54649827</v>
      </c>
      <c r="AA102" s="6"/>
      <c r="AB102" s="6" t="n">
        <f aca="false">T102-P102-D102</f>
        <v>-72474686.9614049</v>
      </c>
      <c r="AC102" s="50"/>
      <c r="AD102" s="6"/>
      <c r="AE102" s="6"/>
      <c r="AF102" s="6"/>
      <c r="AG102" s="6" t="n">
        <f aca="false">BF102/100*$AG$53</f>
        <v>6506040427.17078</v>
      </c>
      <c r="AH102" s="61" t="n">
        <f aca="false">(AG102-AG101)/AG101</f>
        <v>-0.00340374830580682</v>
      </c>
      <c r="AI102" s="61"/>
      <c r="AJ102" s="61" t="n">
        <f aca="false">AB102/AG102</f>
        <v>-0.0111395998492006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0.00157211991858738</v>
      </c>
      <c r="AV102" s="5"/>
      <c r="AW102" s="65" t="n">
        <f aca="false">workers_and_wage_low!C90</f>
        <v>13057505</v>
      </c>
      <c r="AX102" s="5"/>
      <c r="AY102" s="61" t="n">
        <f aca="false">(AW102-AW101)/AW101</f>
        <v>0.00272869577664581</v>
      </c>
      <c r="AZ102" s="66" t="n">
        <f aca="false">workers_and_wage_low!B90</f>
        <v>7181.32752702805</v>
      </c>
      <c r="BA102" s="61" t="n">
        <f aca="false">(AZ102-AZ101)/AZ101</f>
        <v>-0.00611575604476219</v>
      </c>
      <c r="BB102" s="61"/>
      <c r="BC102" s="61"/>
      <c r="BD102" s="61"/>
      <c r="BE102" s="61"/>
      <c r="BF102" s="5" t="n">
        <f aca="false">BF101*(1+AY102)*(1+BA102)*(1-BE102)</f>
        <v>124.788190102976</v>
      </c>
      <c r="BG102" s="5"/>
      <c r="BH102" s="5"/>
      <c r="BI102" s="61" t="n">
        <f aca="false">T109/AG109</f>
        <v>0.0138647878884795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126302923.461134</v>
      </c>
      <c r="E103" s="9"/>
      <c r="F103" s="67" t="n">
        <f aca="false">'Low pensions'!I103</f>
        <v>22957051.4151859</v>
      </c>
      <c r="G103" s="81" t="n">
        <f aca="false">'Low pensions'!K103</f>
        <v>3907685.19946243</v>
      </c>
      <c r="H103" s="81" t="n">
        <f aca="false">'Low pensions'!V103</f>
        <v>21498931.0139119</v>
      </c>
      <c r="I103" s="81" t="n">
        <f aca="false">'Low pensions'!M103</f>
        <v>120856.24328234</v>
      </c>
      <c r="J103" s="81" t="n">
        <f aca="false">'Low pensions'!W103</f>
        <v>664915.392182824</v>
      </c>
      <c r="K103" s="9"/>
      <c r="L103" s="81" t="n">
        <f aca="false">'Low pensions'!N103</f>
        <v>2694158.67429773</v>
      </c>
      <c r="M103" s="67"/>
      <c r="N103" s="81" t="n">
        <f aca="false">'Low pensions'!L103</f>
        <v>1074568.05293506</v>
      </c>
      <c r="O103" s="9"/>
      <c r="P103" s="81" t="n">
        <f aca="false">'Low pensions'!X103</f>
        <v>19891958.5468386</v>
      </c>
      <c r="Q103" s="67"/>
      <c r="R103" s="81" t="n">
        <f aca="false">'Low SIPA income'!G98</f>
        <v>23422343.1907837</v>
      </c>
      <c r="S103" s="67"/>
      <c r="T103" s="81" t="n">
        <f aca="false">'Low SIPA income'!J98</f>
        <v>89557359.2442637</v>
      </c>
      <c r="U103" s="9"/>
      <c r="V103" s="81" t="n">
        <f aca="false">'Low SIPA income'!F98</f>
        <v>143722.999811318</v>
      </c>
      <c r="W103" s="67"/>
      <c r="X103" s="81" t="n">
        <f aca="false">'Low SIPA income'!M98</f>
        <v>360990.739035401</v>
      </c>
      <c r="Y103" s="9"/>
      <c r="Z103" s="9" t="n">
        <f aca="false">R103+V103-N103-L103-F103</f>
        <v>-3159711.95182367</v>
      </c>
      <c r="AA103" s="9"/>
      <c r="AB103" s="9" t="n">
        <f aca="false">T103-P103-D103</f>
        <v>-56637522.7637087</v>
      </c>
      <c r="AC103" s="50"/>
      <c r="AD103" s="9"/>
      <c r="AE103" s="9"/>
      <c r="AF103" s="9"/>
      <c r="AG103" s="9" t="n">
        <f aca="false">BF103/100*$AG$53</f>
        <v>6496946217.58594</v>
      </c>
      <c r="AH103" s="40" t="n">
        <f aca="false">(AG103-AG102)/AG102</f>
        <v>-0.0013978101868018</v>
      </c>
      <c r="AI103" s="40"/>
      <c r="AJ103" s="40" t="n">
        <f aca="false">AB103/AG103</f>
        <v>-0.00871756066109987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13072842</v>
      </c>
      <c r="AX103" s="7"/>
      <c r="AY103" s="40" t="n">
        <f aca="false">(AW103-AW102)/AW102</f>
        <v>0.00117457354984739</v>
      </c>
      <c r="AZ103" s="39" t="n">
        <f aca="false">workers_and_wage_low!B91</f>
        <v>7162.87606948396</v>
      </c>
      <c r="BA103" s="40" t="n">
        <f aca="false">(AZ103-AZ102)/AZ102</f>
        <v>-0.0025693658275082</v>
      </c>
      <c r="BB103" s="40"/>
      <c r="BC103" s="40"/>
      <c r="BD103" s="40"/>
      <c r="BE103" s="40"/>
      <c r="BF103" s="7" t="n">
        <f aca="false">BF102*(1+AY103)*(1+BA103)*(1-BE103)</f>
        <v>124.613759899657</v>
      </c>
      <c r="BG103" s="7"/>
      <c r="BH103" s="7"/>
      <c r="BI103" s="40" t="n">
        <f aca="false">T110/AG110</f>
        <v>0.0117512732500412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126141514.073482</v>
      </c>
      <c r="E104" s="9"/>
      <c r="F104" s="67" t="n">
        <f aca="false">'Low pensions'!I104</f>
        <v>22927713.3483408</v>
      </c>
      <c r="G104" s="81" t="n">
        <f aca="false">'Low pensions'!K104</f>
        <v>3985060.59749818</v>
      </c>
      <c r="H104" s="81" t="n">
        <f aca="false">'Low pensions'!V104</f>
        <v>21924627.6244713</v>
      </c>
      <c r="I104" s="81" t="n">
        <f aca="false">'Low pensions'!M104</f>
        <v>123249.29682984</v>
      </c>
      <c r="J104" s="81" t="n">
        <f aca="false">'Low pensions'!W104</f>
        <v>678081.266736224</v>
      </c>
      <c r="K104" s="9"/>
      <c r="L104" s="81" t="n">
        <f aca="false">'Low pensions'!N104</f>
        <v>2728598.7836211</v>
      </c>
      <c r="M104" s="67"/>
      <c r="N104" s="81" t="n">
        <f aca="false">'Low pensions'!L104</f>
        <v>1073617.91628096</v>
      </c>
      <c r="O104" s="9"/>
      <c r="P104" s="81" t="n">
        <f aca="false">'Low pensions'!X104</f>
        <v>20065441.0663037</v>
      </c>
      <c r="Q104" s="67"/>
      <c r="R104" s="81" t="n">
        <f aca="false">'Low SIPA income'!G99</f>
        <v>20266804.1449584</v>
      </c>
      <c r="S104" s="67"/>
      <c r="T104" s="81" t="n">
        <f aca="false">'Low SIPA income'!J99</f>
        <v>77491882.2066173</v>
      </c>
      <c r="U104" s="9"/>
      <c r="V104" s="81" t="n">
        <f aca="false">'Low SIPA income'!F99</f>
        <v>142675.220545861</v>
      </c>
      <c r="W104" s="67"/>
      <c r="X104" s="81" t="n">
        <f aca="false">'Low SIPA income'!M99</f>
        <v>358359.019603718</v>
      </c>
      <c r="Y104" s="9"/>
      <c r="Z104" s="9" t="n">
        <f aca="false">R104+V104-N104-L104-F104</f>
        <v>-6320450.68273862</v>
      </c>
      <c r="AA104" s="9"/>
      <c r="AB104" s="9" t="n">
        <f aca="false">T104-P104-D104</f>
        <v>-68715072.933168</v>
      </c>
      <c r="AC104" s="50"/>
      <c r="AD104" s="9"/>
      <c r="AE104" s="9"/>
      <c r="AF104" s="9"/>
      <c r="AG104" s="9" t="n">
        <f aca="false">BF104/100*$AG$53</f>
        <v>6545508935.98633</v>
      </c>
      <c r="AH104" s="40" t="n">
        <f aca="false">(AG104-AG103)/AG103</f>
        <v>0.00747469915464916</v>
      </c>
      <c r="AI104" s="40"/>
      <c r="AJ104" s="40" t="n">
        <f aca="false">AB104/AG104</f>
        <v>-0.0104980489073022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13106810</v>
      </c>
      <c r="AX104" s="7"/>
      <c r="AY104" s="40" t="n">
        <f aca="false">(AW104-AW103)/AW103</f>
        <v>0.00259836384467892</v>
      </c>
      <c r="AZ104" s="39" t="n">
        <f aca="false">workers_and_wage_low!B92</f>
        <v>7197.71413301782</v>
      </c>
      <c r="BA104" s="40" t="n">
        <f aca="false">(AZ104-AZ103)/AZ103</f>
        <v>0.00486369765383498</v>
      </c>
      <c r="BB104" s="40"/>
      <c r="BC104" s="40"/>
      <c r="BD104" s="40"/>
      <c r="BE104" s="40"/>
      <c r="BF104" s="7" t="n">
        <f aca="false">BF103*(1+AY104)*(1+BA104)*(1-BE104)</f>
        <v>125.545210265437</v>
      </c>
      <c r="BG104" s="7"/>
      <c r="BH104" s="7"/>
      <c r="BI104" s="40" t="n">
        <f aca="false">T111/AG111</f>
        <v>0.0137684861959039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126876195.894057</v>
      </c>
      <c r="E105" s="9"/>
      <c r="F105" s="67" t="n">
        <f aca="false">'Low pensions'!I105</f>
        <v>23061250.4658244</v>
      </c>
      <c r="G105" s="81" t="n">
        <f aca="false">'Low pensions'!K105</f>
        <v>4058698.28662021</v>
      </c>
      <c r="H105" s="81" t="n">
        <f aca="false">'Low pensions'!V105</f>
        <v>22329760.4633899</v>
      </c>
      <c r="I105" s="81" t="n">
        <f aca="false">'Low pensions'!M105</f>
        <v>125526.75113258</v>
      </c>
      <c r="J105" s="81" t="n">
        <f aca="false">'Low pensions'!W105</f>
        <v>690611.148352245</v>
      </c>
      <c r="K105" s="9"/>
      <c r="L105" s="81" t="n">
        <f aca="false">'Low pensions'!N105</f>
        <v>2671119.55143918</v>
      </c>
      <c r="M105" s="67"/>
      <c r="N105" s="81" t="n">
        <f aca="false">'Low pensions'!L105</f>
        <v>1081383.35961082</v>
      </c>
      <c r="O105" s="9"/>
      <c r="P105" s="81" t="n">
        <f aca="false">'Low pensions'!X105</f>
        <v>19809904.2352917</v>
      </c>
      <c r="Q105" s="67"/>
      <c r="R105" s="81" t="n">
        <f aca="false">'Low SIPA income'!G100</f>
        <v>23931327.0559341</v>
      </c>
      <c r="S105" s="67"/>
      <c r="T105" s="81" t="n">
        <f aca="false">'Low SIPA income'!J100</f>
        <v>91503503.1671631</v>
      </c>
      <c r="U105" s="9"/>
      <c r="V105" s="81" t="n">
        <f aca="false">'Low SIPA income'!F100</f>
        <v>139787.362086034</v>
      </c>
      <c r="W105" s="67"/>
      <c r="X105" s="81" t="n">
        <f aca="false">'Low SIPA income'!M100</f>
        <v>351105.551745329</v>
      </c>
      <c r="Y105" s="9"/>
      <c r="Z105" s="9" t="n">
        <f aca="false">R105+V105-N105-L105-F105</f>
        <v>-2742638.95885428</v>
      </c>
      <c r="AA105" s="9"/>
      <c r="AB105" s="9" t="n">
        <f aca="false">T105-P105-D105</f>
        <v>-55182596.9621853</v>
      </c>
      <c r="AC105" s="50"/>
      <c r="AD105" s="9"/>
      <c r="AE105" s="9"/>
      <c r="AF105" s="9"/>
      <c r="AG105" s="9" t="n">
        <f aca="false">BF105/100*$AG$53</f>
        <v>6569173169.79802</v>
      </c>
      <c r="AH105" s="40" t="n">
        <f aca="false">(AG105-AG104)/AG104</f>
        <v>0.00361533901230898</v>
      </c>
      <c r="AI105" s="40" t="n">
        <f aca="false">(AG105-AG101)/AG101</f>
        <v>0.00626693471035106</v>
      </c>
      <c r="AJ105" s="40" t="n">
        <f aca="false">AB105/AG105</f>
        <v>-0.00840023478386733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13105281</v>
      </c>
      <c r="AX105" s="7"/>
      <c r="AY105" s="40" t="n">
        <f aca="false">(AW105-AW104)/AW104</f>
        <v>-0.000116656913467121</v>
      </c>
      <c r="AZ105" s="39" t="n">
        <f aca="false">workers_and_wage_low!B93</f>
        <v>7224.57910682207</v>
      </c>
      <c r="BA105" s="40" t="n">
        <f aca="false">(AZ105-AZ104)/AZ104</f>
        <v>0.00373243133969614</v>
      </c>
      <c r="BB105" s="40"/>
      <c r="BC105" s="40"/>
      <c r="BD105" s="40"/>
      <c r="BE105" s="40"/>
      <c r="BF105" s="7" t="n">
        <f aca="false">BF104*(1+AY105)*(1+BA105)*(1-BE105)</f>
        <v>125.999098761918</v>
      </c>
      <c r="BG105" s="7"/>
      <c r="BH105" s="7"/>
      <c r="BI105" s="40" t="n">
        <f aca="false">T112/AG112</f>
        <v>0.0118092610604683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126602841.342919</v>
      </c>
      <c r="E106" s="6"/>
      <c r="F106" s="8" t="n">
        <f aca="false">'Low pensions'!I106</f>
        <v>23011565.0403958</v>
      </c>
      <c r="G106" s="80" t="n">
        <f aca="false">'Low pensions'!K106</f>
        <v>4142371.02244099</v>
      </c>
      <c r="H106" s="80" t="n">
        <f aca="false">'Low pensions'!V106</f>
        <v>22790103.1684276</v>
      </c>
      <c r="I106" s="80" t="n">
        <f aca="false">'Low pensions'!M106</f>
        <v>128114.56770436</v>
      </c>
      <c r="J106" s="80" t="n">
        <f aca="false">'Low pensions'!W106</f>
        <v>704848.551600854</v>
      </c>
      <c r="K106" s="6"/>
      <c r="L106" s="80" t="n">
        <f aca="false">'Low pensions'!N106</f>
        <v>3284049.17159952</v>
      </c>
      <c r="M106" s="8"/>
      <c r="N106" s="80" t="n">
        <f aca="false">'Low pensions'!L106</f>
        <v>1079073.12431224</v>
      </c>
      <c r="O106" s="6"/>
      <c r="P106" s="80" t="n">
        <f aca="false">'Low pensions'!X106</f>
        <v>22977688.7150653</v>
      </c>
      <c r="Q106" s="8"/>
      <c r="R106" s="80" t="n">
        <f aca="false">'Low SIPA income'!G101</f>
        <v>20284980.3003138</v>
      </c>
      <c r="S106" s="8"/>
      <c r="T106" s="80" t="n">
        <f aca="false">'Low SIPA income'!J101</f>
        <v>77561380.3119769</v>
      </c>
      <c r="U106" s="6"/>
      <c r="V106" s="80" t="n">
        <f aca="false">'Low SIPA income'!F101</f>
        <v>142203.750923419</v>
      </c>
      <c r="W106" s="8"/>
      <c r="X106" s="80" t="n">
        <f aca="false">'Low SIPA income'!M101</f>
        <v>357174.823840607</v>
      </c>
      <c r="Y106" s="6"/>
      <c r="Z106" s="6" t="n">
        <f aca="false">R106+V106-N106-L106-F106</f>
        <v>-6947503.28507034</v>
      </c>
      <c r="AA106" s="6"/>
      <c r="AB106" s="6" t="n">
        <f aca="false">T106-P106-D106</f>
        <v>-72019149.7460076</v>
      </c>
      <c r="AC106" s="50"/>
      <c r="AD106" s="6"/>
      <c r="AE106" s="6"/>
      <c r="AF106" s="6"/>
      <c r="AG106" s="6" t="n">
        <f aca="false">BF106/100*$AG$53</f>
        <v>6583789624.52763</v>
      </c>
      <c r="AH106" s="61" t="n">
        <f aca="false">(AG106-AG105)/AG105</f>
        <v>0.00222500676292408</v>
      </c>
      <c r="AI106" s="61"/>
      <c r="AJ106" s="61" t="n">
        <f aca="false">AB106/AG106</f>
        <v>-0.0109388595099854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0.000862170374505492</v>
      </c>
      <c r="AV106" s="5"/>
      <c r="AW106" s="65" t="n">
        <f aca="false">workers_and_wage_low!C94</f>
        <v>13125125</v>
      </c>
      <c r="AX106" s="5"/>
      <c r="AY106" s="61" t="n">
        <f aca="false">(AW106-AW105)/AW105</f>
        <v>0.00151419874171336</v>
      </c>
      <c r="AZ106" s="66" t="n">
        <f aca="false">workers_and_wage_low!B94</f>
        <v>7229.70663150964</v>
      </c>
      <c r="BA106" s="61" t="n">
        <f aca="false">(AZ106-AZ105)/AZ105</f>
        <v>0.000709733343874442</v>
      </c>
      <c r="BB106" s="61"/>
      <c r="BC106" s="61"/>
      <c r="BD106" s="61"/>
      <c r="BE106" s="61"/>
      <c r="BF106" s="5" t="n">
        <f aca="false">BF105*(1+AY106)*(1+BA106)*(1-BE106)</f>
        <v>126.279447608786</v>
      </c>
      <c r="BG106" s="5"/>
      <c r="BH106" s="5"/>
      <c r="BI106" s="61" t="n">
        <f aca="false">T113/AG113</f>
        <v>0.0139133485430196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127095893.517607</v>
      </c>
      <c r="E107" s="9"/>
      <c r="F107" s="67" t="n">
        <f aca="false">'Low pensions'!I107</f>
        <v>23101183.1095149</v>
      </c>
      <c r="G107" s="81" t="n">
        <f aca="false">'Low pensions'!K107</f>
        <v>4181527.25887649</v>
      </c>
      <c r="H107" s="81" t="n">
        <f aca="false">'Low pensions'!V107</f>
        <v>23005529.2283382</v>
      </c>
      <c r="I107" s="81" t="n">
        <f aca="false">'Low pensions'!M107</f>
        <v>129325.58532608</v>
      </c>
      <c r="J107" s="81" t="n">
        <f aca="false">'Low pensions'!W107</f>
        <v>711511.213247589</v>
      </c>
      <c r="K107" s="9"/>
      <c r="L107" s="81" t="n">
        <f aca="false">'Low pensions'!N107</f>
        <v>2619142.54680188</v>
      </c>
      <c r="M107" s="67"/>
      <c r="N107" s="81" t="n">
        <f aca="false">'Low pensions'!L107</f>
        <v>1083712.39666402</v>
      </c>
      <c r="O107" s="9"/>
      <c r="P107" s="81" t="n">
        <f aca="false">'Low pensions'!X107</f>
        <v>19553008.9858302</v>
      </c>
      <c r="Q107" s="67"/>
      <c r="R107" s="81" t="n">
        <f aca="false">'Low SIPA income'!G102</f>
        <v>24001470.9576476</v>
      </c>
      <c r="S107" s="67"/>
      <c r="T107" s="81" t="n">
        <f aca="false">'Low SIPA income'!J102</f>
        <v>91771704.4548558</v>
      </c>
      <c r="U107" s="9"/>
      <c r="V107" s="81" t="n">
        <f aca="false">'Low SIPA income'!F102</f>
        <v>139917.198455782</v>
      </c>
      <c r="W107" s="67"/>
      <c r="X107" s="81" t="n">
        <f aca="false">'Low SIPA income'!M102</f>
        <v>351431.663273272</v>
      </c>
      <c r="Y107" s="9"/>
      <c r="Z107" s="9" t="n">
        <f aca="false">R107+V107-N107-L107-F107</f>
        <v>-2662649.89687748</v>
      </c>
      <c r="AA107" s="9"/>
      <c r="AB107" s="9" t="n">
        <f aca="false">T107-P107-D107</f>
        <v>-54877198.0485816</v>
      </c>
      <c r="AC107" s="50"/>
      <c r="AD107" s="9"/>
      <c r="AE107" s="9"/>
      <c r="AF107" s="9"/>
      <c r="AG107" s="9" t="n">
        <f aca="false">BF107/100*$AG$53</f>
        <v>6620100843.03624</v>
      </c>
      <c r="AH107" s="40" t="n">
        <f aca="false">(AG107-AG106)/AG106</f>
        <v>0.00551524586589585</v>
      </c>
      <c r="AI107" s="40"/>
      <c r="AJ107" s="40" t="n">
        <f aca="false">AB107/AG107</f>
        <v>-0.00828948068159832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13110784</v>
      </c>
      <c r="AX107" s="7"/>
      <c r="AY107" s="40" t="n">
        <f aca="false">(AW107-AW106)/AW106</f>
        <v>-0.00109263721297892</v>
      </c>
      <c r="AZ107" s="39" t="n">
        <f aca="false">workers_and_wage_low!B95</f>
        <v>7277.53194334065</v>
      </c>
      <c r="BA107" s="40" t="n">
        <f aca="false">(AZ107-AZ106)/AZ106</f>
        <v>0.00661511099531627</v>
      </c>
      <c r="BB107" s="40"/>
      <c r="BC107" s="40"/>
      <c r="BD107" s="40"/>
      <c r="BE107" s="40"/>
      <c r="BF107" s="7" t="n">
        <f aca="false">BF106*(1+AY107)*(1+BA107)*(1-BE107)</f>
        <v>126.975909810158</v>
      </c>
      <c r="BG107" s="7"/>
      <c r="BH107" s="7"/>
      <c r="BI107" s="40" t="n">
        <f aca="false">T114/AG114</f>
        <v>0.0117340257468391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126893256.226563</v>
      </c>
      <c r="E108" s="9"/>
      <c r="F108" s="67" t="n">
        <f aca="false">'Low pensions'!I108</f>
        <v>23064351.3832044</v>
      </c>
      <c r="G108" s="81" t="n">
        <f aca="false">'Low pensions'!K108</f>
        <v>4234615.49127381</v>
      </c>
      <c r="H108" s="81" t="n">
        <f aca="false">'Low pensions'!V108</f>
        <v>23297605.0194274</v>
      </c>
      <c r="I108" s="81" t="n">
        <f aca="false">'Low pensions'!M108</f>
        <v>130967.48942084</v>
      </c>
      <c r="J108" s="81" t="n">
        <f aca="false">'Low pensions'!W108</f>
        <v>720544.485136931</v>
      </c>
      <c r="K108" s="9"/>
      <c r="L108" s="81" t="n">
        <f aca="false">'Low pensions'!N108</f>
        <v>2701503.5280209</v>
      </c>
      <c r="M108" s="67"/>
      <c r="N108" s="81" t="n">
        <f aca="false">'Low pensions'!L108</f>
        <v>1081818.77850136</v>
      </c>
      <c r="O108" s="9"/>
      <c r="P108" s="81" t="n">
        <f aca="false">'Low pensions'!X108</f>
        <v>19969962.38048</v>
      </c>
      <c r="Q108" s="67"/>
      <c r="R108" s="81" t="n">
        <f aca="false">'Low SIPA income'!G103</f>
        <v>20305736.7552894</v>
      </c>
      <c r="S108" s="67"/>
      <c r="T108" s="81" t="n">
        <f aca="false">'Low SIPA income'!J103</f>
        <v>77640744.4165733</v>
      </c>
      <c r="U108" s="9"/>
      <c r="V108" s="81" t="n">
        <f aca="false">'Low SIPA income'!F103</f>
        <v>148869.561331452</v>
      </c>
      <c r="W108" s="67"/>
      <c r="X108" s="81" t="n">
        <f aca="false">'Low SIPA income'!M103</f>
        <v>373917.417779119</v>
      </c>
      <c r="Y108" s="9"/>
      <c r="Z108" s="9" t="n">
        <f aca="false">R108+V108-N108-L108-F108</f>
        <v>-6393067.37310581</v>
      </c>
      <c r="AA108" s="9"/>
      <c r="AB108" s="9" t="n">
        <f aca="false">T108-P108-D108</f>
        <v>-69222474.1904696</v>
      </c>
      <c r="AC108" s="50"/>
      <c r="AD108" s="9"/>
      <c r="AE108" s="9"/>
      <c r="AF108" s="9"/>
      <c r="AG108" s="9" t="n">
        <f aca="false">BF108/100*$AG$53</f>
        <v>6586810877.69609</v>
      </c>
      <c r="AH108" s="40" t="n">
        <f aca="false">(AG108-AG107)/AG107</f>
        <v>-0.00502861906932579</v>
      </c>
      <c r="AI108" s="40"/>
      <c r="AJ108" s="40" t="n">
        <f aca="false">AB108/AG108</f>
        <v>-0.0105092548542523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13122575</v>
      </c>
      <c r="AX108" s="7"/>
      <c r="AY108" s="40" t="n">
        <f aca="false">(AW108-AW107)/AW107</f>
        <v>0.00089933599699301</v>
      </c>
      <c r="AZ108" s="39" t="n">
        <f aca="false">workers_and_wage_low!B96</f>
        <v>7234.42982427405</v>
      </c>
      <c r="BA108" s="40" t="n">
        <f aca="false">(AZ108-AZ107)/AZ107</f>
        <v>-0.00592262863319225</v>
      </c>
      <c r="BB108" s="40"/>
      <c r="BC108" s="40"/>
      <c r="BD108" s="40"/>
      <c r="BE108" s="40"/>
      <c r="BF108" s="7" t="n">
        <f aca="false">BF107*(1+AY108)*(1+BA108)*(1-BE108)</f>
        <v>126.337396328741</v>
      </c>
      <c r="BG108" s="7"/>
      <c r="BH108" s="7"/>
      <c r="BI108" s="40" t="n">
        <f aca="false">T115/AG115</f>
        <v>0.0137766699607381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126947727.048975</v>
      </c>
      <c r="E109" s="9"/>
      <c r="F109" s="67" t="n">
        <f aca="false">'Low pensions'!I109</f>
        <v>23074252.0999611</v>
      </c>
      <c r="G109" s="81" t="n">
        <f aca="false">'Low pensions'!K109</f>
        <v>4263838.66406268</v>
      </c>
      <c r="H109" s="81" t="n">
        <f aca="false">'Low pensions'!V109</f>
        <v>23458382.2938819</v>
      </c>
      <c r="I109" s="81" t="n">
        <f aca="false">'Low pensions'!M109</f>
        <v>131871.298888531</v>
      </c>
      <c r="J109" s="81" t="n">
        <f aca="false">'Low pensions'!W109</f>
        <v>725516.978161262</v>
      </c>
      <c r="K109" s="9"/>
      <c r="L109" s="81" t="n">
        <f aca="false">'Low pensions'!N109</f>
        <v>2666225.92689207</v>
      </c>
      <c r="M109" s="67"/>
      <c r="N109" s="81" t="n">
        <f aca="false">'Low pensions'!L109</f>
        <v>1083103.34601247</v>
      </c>
      <c r="O109" s="9"/>
      <c r="P109" s="81" t="n">
        <f aca="false">'Low pensions'!X109</f>
        <v>19793974.0519572</v>
      </c>
      <c r="Q109" s="67"/>
      <c r="R109" s="81" t="n">
        <f aca="false">'Low SIPA income'!G104</f>
        <v>23902177.2581716</v>
      </c>
      <c r="S109" s="67"/>
      <c r="T109" s="81" t="n">
        <f aca="false">'Low SIPA income'!J104</f>
        <v>91392046.3889556</v>
      </c>
      <c r="U109" s="9"/>
      <c r="V109" s="81" t="n">
        <f aca="false">'Low SIPA income'!F104</f>
        <v>147177.079763207</v>
      </c>
      <c r="W109" s="67"/>
      <c r="X109" s="81" t="n">
        <f aca="false">'Low SIPA income'!M104</f>
        <v>369666.392035664</v>
      </c>
      <c r="Y109" s="9"/>
      <c r="Z109" s="9" t="n">
        <f aca="false">R109+V109-N109-L109-F109</f>
        <v>-2774227.03493089</v>
      </c>
      <c r="AA109" s="9"/>
      <c r="AB109" s="9" t="n">
        <f aca="false">T109-P109-D109</f>
        <v>-55349654.7119764</v>
      </c>
      <c r="AC109" s="50"/>
      <c r="AD109" s="9"/>
      <c r="AE109" s="9"/>
      <c r="AF109" s="9"/>
      <c r="AG109" s="9" t="n">
        <f aca="false">BF109/100*$AG$53</f>
        <v>6591665673.07497</v>
      </c>
      <c r="AH109" s="40" t="n">
        <f aca="false">(AG109-AG108)/AG108</f>
        <v>0.000737047938527831</v>
      </c>
      <c r="AI109" s="40" t="n">
        <f aca="false">(AG109-AG105)/AG105</f>
        <v>0.00342394738204815</v>
      </c>
      <c r="AJ109" s="40" t="n">
        <f aca="false">AB109/AG109</f>
        <v>-0.00839691474919057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13145733</v>
      </c>
      <c r="AX109" s="7"/>
      <c r="AY109" s="40" t="n">
        <f aca="false">(AW109-AW108)/AW108</f>
        <v>0.00176474510528612</v>
      </c>
      <c r="AZ109" s="39" t="n">
        <f aca="false">workers_and_wage_low!B97</f>
        <v>7227.00811865919</v>
      </c>
      <c r="BA109" s="40" t="n">
        <f aca="false">(AZ109-AZ108)/AZ108</f>
        <v>-0.00102588673815835</v>
      </c>
      <c r="BB109" s="40"/>
      <c r="BC109" s="40"/>
      <c r="BD109" s="40"/>
      <c r="BE109" s="40"/>
      <c r="BF109" s="7" t="n">
        <f aca="false">BF108*(1+AY109)*(1+BA109)*(1-BE109)</f>
        <v>126.430513046264</v>
      </c>
      <c r="BG109" s="7"/>
      <c r="BH109" s="7"/>
      <c r="BI109" s="40" t="n">
        <f aca="false">T116/AG116</f>
        <v>0.0118637859198559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127304084.428093</v>
      </c>
      <c r="E110" s="6"/>
      <c r="F110" s="8" t="n">
        <f aca="false">'Low pensions'!I110</f>
        <v>23139024.2718983</v>
      </c>
      <c r="G110" s="80" t="n">
        <f aca="false">'Low pensions'!K110</f>
        <v>4368334.87431576</v>
      </c>
      <c r="H110" s="80" t="n">
        <f aca="false">'Low pensions'!V110</f>
        <v>24033289.6113278</v>
      </c>
      <c r="I110" s="80" t="n">
        <f aca="false">'Low pensions'!M110</f>
        <v>135103.14044275</v>
      </c>
      <c r="J110" s="80" t="n">
        <f aca="false">'Low pensions'!W110</f>
        <v>743297.616845157</v>
      </c>
      <c r="K110" s="6"/>
      <c r="L110" s="80" t="n">
        <f aca="false">'Low pensions'!N110</f>
        <v>3288622.09803905</v>
      </c>
      <c r="M110" s="8"/>
      <c r="N110" s="80" t="n">
        <f aca="false">'Low pensions'!L110</f>
        <v>1087076.11030325</v>
      </c>
      <c r="O110" s="6"/>
      <c r="P110" s="80" t="n">
        <f aca="false">'Low pensions'!X110</f>
        <v>23045447.7197588</v>
      </c>
      <c r="Q110" s="8"/>
      <c r="R110" s="80" t="n">
        <f aca="false">'Low SIPA income'!G105</f>
        <v>20305261.9240673</v>
      </c>
      <c r="S110" s="8"/>
      <c r="T110" s="80" t="n">
        <f aca="false">'Low SIPA income'!J105</f>
        <v>77638928.8582414</v>
      </c>
      <c r="U110" s="6"/>
      <c r="V110" s="80" t="n">
        <f aca="false">'Low SIPA income'!F105</f>
        <v>146083.203822506</v>
      </c>
      <c r="W110" s="8"/>
      <c r="X110" s="80" t="n">
        <f aca="false">'Low SIPA income'!M105</f>
        <v>366918.891045807</v>
      </c>
      <c r="Y110" s="6"/>
      <c r="Z110" s="6" t="n">
        <f aca="false">R110+V110-N110-L110-F110</f>
        <v>-7063377.35235079</v>
      </c>
      <c r="AA110" s="6"/>
      <c r="AB110" s="6" t="n">
        <f aca="false">T110-P110-D110</f>
        <v>-72710603.2896104</v>
      </c>
      <c r="AC110" s="50"/>
      <c r="AD110" s="6"/>
      <c r="AE110" s="6"/>
      <c r="AF110" s="6"/>
      <c r="AG110" s="6" t="n">
        <f aca="false">BF110/100*$AG$53</f>
        <v>6606852483.66337</v>
      </c>
      <c r="AH110" s="61" t="n">
        <f aca="false">(AG110-AG109)/AG109</f>
        <v>0.00230394127093555</v>
      </c>
      <c r="AI110" s="61"/>
      <c r="AJ110" s="61" t="n">
        <f aca="false">AB110/AG110</f>
        <v>-0.0110053317323794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0.00239317157377533</v>
      </c>
      <c r="AV110" s="5"/>
      <c r="AW110" s="65" t="n">
        <f aca="false">workers_and_wage_low!C98</f>
        <v>13148212</v>
      </c>
      <c r="AX110" s="5"/>
      <c r="AY110" s="61" t="n">
        <f aca="false">(AW110-AW109)/AW109</f>
        <v>0.000188578301415372</v>
      </c>
      <c r="AZ110" s="66" t="n">
        <f aca="false">workers_and_wage_low!B98</f>
        <v>7242.29298162033</v>
      </c>
      <c r="BA110" s="61" t="n">
        <f aca="false">(AZ110-AZ109)/AZ109</f>
        <v>0.00211496413317654</v>
      </c>
      <c r="BB110" s="61"/>
      <c r="BC110" s="61"/>
      <c r="BD110" s="61"/>
      <c r="BE110" s="61"/>
      <c r="BF110" s="5" t="n">
        <f aca="false">BF109*(1+AY110)*(1+BA110)*(1-BE110)</f>
        <v>126.721801523177</v>
      </c>
      <c r="BG110" s="5"/>
      <c r="BH110" s="5"/>
      <c r="BI110" s="61" t="n">
        <f aca="false">T117/AG117</f>
        <v>0.0139435533093697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127576465.344038</v>
      </c>
      <c r="E111" s="9"/>
      <c r="F111" s="67" t="n">
        <f aca="false">'Low pensions'!I111</f>
        <v>23188532.7276055</v>
      </c>
      <c r="G111" s="81" t="n">
        <f aca="false">'Low pensions'!K111</f>
        <v>4488552.98339838</v>
      </c>
      <c r="H111" s="81" t="n">
        <f aca="false">'Low pensions'!V111</f>
        <v>24694694.1774238</v>
      </c>
      <c r="I111" s="81" t="n">
        <f aca="false">'Low pensions'!M111</f>
        <v>138821.22629067</v>
      </c>
      <c r="J111" s="81" t="n">
        <f aca="false">'Low pensions'!W111</f>
        <v>763753.428167739</v>
      </c>
      <c r="K111" s="9"/>
      <c r="L111" s="81" t="n">
        <f aca="false">'Low pensions'!N111</f>
        <v>2674919.68125831</v>
      </c>
      <c r="M111" s="67"/>
      <c r="N111" s="81" t="n">
        <f aca="false">'Low pensions'!L111</f>
        <v>1090141.93681893</v>
      </c>
      <c r="O111" s="9"/>
      <c r="P111" s="81" t="n">
        <f aca="false">'Low pensions'!X111</f>
        <v>19877810.2345892</v>
      </c>
      <c r="Q111" s="67"/>
      <c r="R111" s="81" t="n">
        <f aca="false">'Low SIPA income'!G106</f>
        <v>23891990.9021774</v>
      </c>
      <c r="S111" s="67"/>
      <c r="T111" s="81" t="n">
        <f aca="false">'Low SIPA income'!J106</f>
        <v>91353097.9739431</v>
      </c>
      <c r="U111" s="9"/>
      <c r="V111" s="81" t="n">
        <f aca="false">'Low SIPA income'!F106</f>
        <v>145442.631583869</v>
      </c>
      <c r="W111" s="67"/>
      <c r="X111" s="81" t="n">
        <f aca="false">'Low SIPA income'!M106</f>
        <v>365309.958264452</v>
      </c>
      <c r="Y111" s="9"/>
      <c r="Z111" s="9" t="n">
        <f aca="false">R111+V111-N111-L111-F111</f>
        <v>-2916160.8119215</v>
      </c>
      <c r="AA111" s="9"/>
      <c r="AB111" s="9" t="n">
        <f aca="false">T111-P111-D111</f>
        <v>-56101177.604684</v>
      </c>
      <c r="AC111" s="50"/>
      <c r="AD111" s="9"/>
      <c r="AE111" s="9"/>
      <c r="AF111" s="9"/>
      <c r="AG111" s="9" t="n">
        <f aca="false">BF111/100*$AG$53</f>
        <v>6634941319.91944</v>
      </c>
      <c r="AH111" s="40" t="n">
        <f aca="false">(AG111-AG110)/AG110</f>
        <v>0.00425147017063342</v>
      </c>
      <c r="AI111" s="40"/>
      <c r="AJ111" s="40" t="n">
        <f aca="false">AB111/AG111</f>
        <v>-0.00845541428320652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13172886</v>
      </c>
      <c r="AX111" s="7"/>
      <c r="AY111" s="40" t="n">
        <f aca="false">(AW111-AW110)/AW110</f>
        <v>0.00187660497107896</v>
      </c>
      <c r="AZ111" s="39" t="n">
        <f aca="false">workers_and_wage_low!B99</f>
        <v>7259.46023503426</v>
      </c>
      <c r="BA111" s="40" t="n">
        <f aca="false">(AZ111-AZ110)/AZ110</f>
        <v>0.00237041686348483</v>
      </c>
      <c r="BB111" s="40"/>
      <c r="BC111" s="40"/>
      <c r="BD111" s="40"/>
      <c r="BE111" s="40"/>
      <c r="BF111" s="7" t="n">
        <f aca="false">BF110*(1+AY111)*(1+BA111)*(1-BE111)</f>
        <v>127.260555482322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127775356.724259</v>
      </c>
      <c r="E112" s="9"/>
      <c r="F112" s="67" t="n">
        <f aca="false">'Low pensions'!I112</f>
        <v>23224683.5902828</v>
      </c>
      <c r="G112" s="81" t="n">
        <f aca="false">'Low pensions'!K112</f>
        <v>4545099.67157201</v>
      </c>
      <c r="H112" s="81" t="n">
        <f aca="false">'Low pensions'!V112</f>
        <v>25005797.3717848</v>
      </c>
      <c r="I112" s="81" t="n">
        <f aca="false">'Low pensions'!M112</f>
        <v>140570.09293522</v>
      </c>
      <c r="J112" s="81" t="n">
        <f aca="false">'Low pensions'!W112</f>
        <v>773375.176446973</v>
      </c>
      <c r="K112" s="9"/>
      <c r="L112" s="81" t="n">
        <f aca="false">'Low pensions'!N112</f>
        <v>2678365.58861075</v>
      </c>
      <c r="M112" s="67"/>
      <c r="N112" s="81" t="n">
        <f aca="false">'Low pensions'!L112</f>
        <v>1092471.95490258</v>
      </c>
      <c r="O112" s="9"/>
      <c r="P112" s="81" t="n">
        <f aca="false">'Low pensions'!X112</f>
        <v>19908510.1362519</v>
      </c>
      <c r="Q112" s="67"/>
      <c r="R112" s="81" t="n">
        <f aca="false">'Low SIPA income'!G107</f>
        <v>20568443.4157576</v>
      </c>
      <c r="S112" s="67"/>
      <c r="T112" s="81" t="n">
        <f aca="false">'Low SIPA income'!J107</f>
        <v>78645226.1021065</v>
      </c>
      <c r="U112" s="9"/>
      <c r="V112" s="81" t="n">
        <f aca="false">'Low SIPA income'!F107</f>
        <v>145009.76921125</v>
      </c>
      <c r="W112" s="67"/>
      <c r="X112" s="81" t="n">
        <f aca="false">'Low SIPA income'!M107</f>
        <v>364222.732782118</v>
      </c>
      <c r="Y112" s="9"/>
      <c r="Z112" s="9" t="n">
        <f aca="false">R112+V112-N112-L112-F112</f>
        <v>-6282067.94882725</v>
      </c>
      <c r="AA112" s="9"/>
      <c r="AB112" s="9" t="n">
        <f aca="false">T112-P112-D112</f>
        <v>-69038640.7584048</v>
      </c>
      <c r="AC112" s="50"/>
      <c r="AD112" s="9"/>
      <c r="AE112" s="9"/>
      <c r="AF112" s="9"/>
      <c r="AG112" s="9" t="n">
        <f aca="false">BF112/100*$AG$53</f>
        <v>6659622960.26909</v>
      </c>
      <c r="AH112" s="40" t="n">
        <f aca="false">(AG112-AG111)/AG111</f>
        <v>0.00371994855109622</v>
      </c>
      <c r="AI112" s="40"/>
      <c r="AJ112" s="40" t="n">
        <f aca="false">AB112/AG112</f>
        <v>-0.0103667491643724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13230194</v>
      </c>
      <c r="AX112" s="7"/>
      <c r="AY112" s="40" t="n">
        <f aca="false">(AW112-AW111)/AW111</f>
        <v>0.0043504513741332</v>
      </c>
      <c r="AZ112" s="39" t="n">
        <f aca="false">workers_and_wage_low!B100</f>
        <v>7254.90295110448</v>
      </c>
      <c r="BA112" s="40" t="n">
        <f aca="false">(AZ112-AZ111)/AZ111</f>
        <v>-0.000627771732640211</v>
      </c>
      <c r="BB112" s="40"/>
      <c r="BC112" s="40"/>
      <c r="BD112" s="40"/>
      <c r="BE112" s="40"/>
      <c r="BF112" s="7" t="n">
        <f aca="false">BF111*(1+AY112)*(1+BA112)*(1-BE112)</f>
        <v>127.7339582013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127784321.325034</v>
      </c>
      <c r="E113" s="9"/>
      <c r="F113" s="67" t="n">
        <f aca="false">'Low pensions'!I113</f>
        <v>23226313.0125896</v>
      </c>
      <c r="G113" s="81" t="n">
        <f aca="false">'Low pensions'!K113</f>
        <v>4603000.08400985</v>
      </c>
      <c r="H113" s="81" t="n">
        <f aca="false">'Low pensions'!V113</f>
        <v>25324348.3576343</v>
      </c>
      <c r="I113" s="81" t="n">
        <f aca="false">'Low pensions'!M113</f>
        <v>142360.82734051</v>
      </c>
      <c r="J113" s="81" t="n">
        <f aca="false">'Low pensions'!W113</f>
        <v>783227.268792808</v>
      </c>
      <c r="K113" s="9"/>
      <c r="L113" s="81" t="n">
        <f aca="false">'Low pensions'!N113</f>
        <v>2653942.64777562</v>
      </c>
      <c r="M113" s="67"/>
      <c r="N113" s="81" t="n">
        <f aca="false">'Low pensions'!L113</f>
        <v>1092079.86534279</v>
      </c>
      <c r="O113" s="9"/>
      <c r="P113" s="81" t="n">
        <f aca="false">'Low pensions'!X113</f>
        <v>19779622.2190838</v>
      </c>
      <c r="Q113" s="67"/>
      <c r="R113" s="81" t="n">
        <f aca="false">'Low SIPA income'!G108</f>
        <v>24216149.7212293</v>
      </c>
      <c r="S113" s="67"/>
      <c r="T113" s="81" t="n">
        <f aca="false">'Low SIPA income'!J108</f>
        <v>92592547.3139841</v>
      </c>
      <c r="U113" s="9"/>
      <c r="V113" s="81" t="n">
        <f aca="false">'Low SIPA income'!F108</f>
        <v>145372.027368392</v>
      </c>
      <c r="W113" s="67"/>
      <c r="X113" s="81" t="n">
        <f aca="false">'Low SIPA income'!M108</f>
        <v>365132.620830934</v>
      </c>
      <c r="Y113" s="9"/>
      <c r="Z113" s="9" t="n">
        <f aca="false">R113+V113-N113-L113-F113</f>
        <v>-2610813.77711033</v>
      </c>
      <c r="AA113" s="9"/>
      <c r="AB113" s="9" t="n">
        <f aca="false">T113-P113-D113</f>
        <v>-54971396.230134</v>
      </c>
      <c r="AC113" s="50"/>
      <c r="AD113" s="9"/>
      <c r="AE113" s="9"/>
      <c r="AF113" s="9"/>
      <c r="AG113" s="9" t="n">
        <f aca="false">BF113/100*$AG$53</f>
        <v>6654943418.37921</v>
      </c>
      <c r="AH113" s="40" t="n">
        <f aca="false">(AG113-AG112)/AG112</f>
        <v>-0.000702673697563867</v>
      </c>
      <c r="AI113" s="40" t="n">
        <f aca="false">(AG113-AG109)/AG109</f>
        <v>0.00959965939454683</v>
      </c>
      <c r="AJ113" s="40" t="n">
        <f aca="false">AB113/AG113</f>
        <v>-0.0082602349523089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13162648</v>
      </c>
      <c r="AX113" s="7"/>
      <c r="AY113" s="40" t="n">
        <f aca="false">(AW113-AW112)/AW112</f>
        <v>-0.0051054428982674</v>
      </c>
      <c r="AZ113" s="39" t="n">
        <f aca="false">workers_and_wage_low!B101</f>
        <v>7287.008527559</v>
      </c>
      <c r="BA113" s="40" t="n">
        <f aca="false">(AZ113-AZ112)/AZ112</f>
        <v>0.00442536263695053</v>
      </c>
      <c r="BB113" s="40"/>
      <c r="BC113" s="40"/>
      <c r="BD113" s="40"/>
      <c r="BE113" s="40"/>
      <c r="BF113" s="7" t="n">
        <f aca="false">BF112*(1+AY113)*(1+BA113)*(1-BE113)</f>
        <v>127.644202908586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128036662.25002</v>
      </c>
      <c r="E114" s="6"/>
      <c r="F114" s="8" t="n">
        <f aca="false">'Low pensions'!I114</f>
        <v>23272178.962722</v>
      </c>
      <c r="G114" s="80" t="n">
        <f aca="false">'Low pensions'!K114</f>
        <v>4653251.53093608</v>
      </c>
      <c r="H114" s="80" t="n">
        <f aca="false">'Low pensions'!V114</f>
        <v>25600816.9920486</v>
      </c>
      <c r="I114" s="80" t="n">
        <f aca="false">'Low pensions'!M114</f>
        <v>143914.99580215</v>
      </c>
      <c r="J114" s="80" t="n">
        <f aca="false">'Low pensions'!W114</f>
        <v>791777.845114923</v>
      </c>
      <c r="K114" s="6"/>
      <c r="L114" s="80" t="n">
        <f aca="false">'Low pensions'!N114</f>
        <v>3239289.47686391</v>
      </c>
      <c r="M114" s="8"/>
      <c r="N114" s="80" t="n">
        <f aca="false">'Low pensions'!L114</f>
        <v>1094437.39540035</v>
      </c>
      <c r="O114" s="6"/>
      <c r="P114" s="80" t="n">
        <f aca="false">'Low pensions'!X114</f>
        <v>22829960.1326376</v>
      </c>
      <c r="Q114" s="8"/>
      <c r="R114" s="80" t="n">
        <f aca="false">'Low SIPA income'!G109</f>
        <v>20466566.0081164</v>
      </c>
      <c r="S114" s="8"/>
      <c r="T114" s="80" t="n">
        <f aca="false">'Low SIPA income'!J109</f>
        <v>78255689.0041021</v>
      </c>
      <c r="U114" s="6"/>
      <c r="V114" s="80" t="n">
        <f aca="false">'Low SIPA income'!F109</f>
        <v>148939.64850917</v>
      </c>
      <c r="W114" s="8"/>
      <c r="X114" s="80" t="n">
        <f aca="false">'Low SIPA income'!M109</f>
        <v>374093.456562853</v>
      </c>
      <c r="Y114" s="6"/>
      <c r="Z114" s="6" t="n">
        <f aca="false">R114+V114-N114-L114-F114</f>
        <v>-6990400.17836073</v>
      </c>
      <c r="AA114" s="6"/>
      <c r="AB114" s="6" t="n">
        <f aca="false">T114-P114-D114</f>
        <v>-72610933.3785551</v>
      </c>
      <c r="AC114" s="50"/>
      <c r="AD114" s="6"/>
      <c r="AE114" s="6"/>
      <c r="AF114" s="6"/>
      <c r="AG114" s="6" t="n">
        <f aca="false">BF114/100*$AG$53</f>
        <v>6669125387.35333</v>
      </c>
      <c r="AH114" s="61" t="n">
        <f aca="false">(AG114-AG113)/AG113</f>
        <v>0.00213104275762184</v>
      </c>
      <c r="AI114" s="61"/>
      <c r="AJ114" s="61" t="n">
        <f aca="false">AB114/AG114</f>
        <v>-0.0108876245626222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0.000281783017294457</v>
      </c>
      <c r="AV114" s="5"/>
      <c r="AW114" s="65" t="n">
        <f aca="false">workers_and_wage_low!C102</f>
        <v>13229621</v>
      </c>
      <c r="AX114" s="5"/>
      <c r="AY114" s="61" t="n">
        <f aca="false">(AW114-AW113)/AW113</f>
        <v>0.00508810993046384</v>
      </c>
      <c r="AZ114" s="66" t="n">
        <f aca="false">workers_and_wage_low!B102</f>
        <v>7265.56943829691</v>
      </c>
      <c r="BA114" s="61" t="n">
        <f aca="false">(AZ114-AZ113)/AZ113</f>
        <v>-0.00294209745755178</v>
      </c>
      <c r="BB114" s="61"/>
      <c r="BC114" s="61"/>
      <c r="BD114" s="61"/>
      <c r="BE114" s="61"/>
      <c r="BF114" s="5" t="n">
        <f aca="false">BF113*(1+AY114)*(1+BA114)*(1-BE114)</f>
        <v>127.916218162747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127982205.803874</v>
      </c>
      <c r="E115" s="9"/>
      <c r="F115" s="67" t="n">
        <f aca="false">'Low pensions'!I115</f>
        <v>23262280.8590218</v>
      </c>
      <c r="G115" s="81" t="n">
        <f aca="false">'Low pensions'!K115</f>
        <v>4737152.20260538</v>
      </c>
      <c r="H115" s="81" t="n">
        <f aca="false">'Low pensions'!V115</f>
        <v>26062413.7328729</v>
      </c>
      <c r="I115" s="81" t="n">
        <f aca="false">'Low pensions'!M115</f>
        <v>146509.861936251</v>
      </c>
      <c r="J115" s="81" t="n">
        <f aca="false">'Low pensions'!W115</f>
        <v>806054.03297546</v>
      </c>
      <c r="K115" s="9"/>
      <c r="L115" s="81" t="n">
        <f aca="false">'Low pensions'!N115</f>
        <v>2654895.34058183</v>
      </c>
      <c r="M115" s="67"/>
      <c r="N115" s="81" t="n">
        <f aca="false">'Low pensions'!L115</f>
        <v>1095028.48023055</v>
      </c>
      <c r="O115" s="9"/>
      <c r="P115" s="81" t="n">
        <f aca="false">'Low pensions'!X115</f>
        <v>19800788.1557146</v>
      </c>
      <c r="Q115" s="67"/>
      <c r="R115" s="81" t="n">
        <f aca="false">'Low SIPA income'!G110</f>
        <v>23899456.169182</v>
      </c>
      <c r="S115" s="67"/>
      <c r="T115" s="81" t="n">
        <f aca="false">'Low SIPA income'!J110</f>
        <v>91381642.0693627</v>
      </c>
      <c r="U115" s="9"/>
      <c r="V115" s="81" t="n">
        <f aca="false">'Low SIPA income'!F110</f>
        <v>145972.304532815</v>
      </c>
      <c r="W115" s="67"/>
      <c r="X115" s="81" t="n">
        <f aca="false">'Low SIPA income'!M110</f>
        <v>366640.344003256</v>
      </c>
      <c r="Y115" s="9"/>
      <c r="Z115" s="9" t="n">
        <f aca="false">R115+V115-N115-L115-F115</f>
        <v>-2966776.20611936</v>
      </c>
      <c r="AA115" s="9"/>
      <c r="AB115" s="9" t="n">
        <f aca="false">T115-P115-D115</f>
        <v>-56401351.8902256</v>
      </c>
      <c r="AC115" s="50"/>
      <c r="AD115" s="9"/>
      <c r="AE115" s="9"/>
      <c r="AF115" s="9"/>
      <c r="AG115" s="9" t="n">
        <f aca="false">BF115/100*$AG$53</f>
        <v>6633071876.5703</v>
      </c>
      <c r="AH115" s="40" t="n">
        <f aca="false">(AG115-AG114)/AG114</f>
        <v>-0.00540603282874268</v>
      </c>
      <c r="AI115" s="40"/>
      <c r="AJ115" s="40" t="n">
        <f aca="false">AB115/AG115</f>
        <v>-0.0085030515181736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13167798</v>
      </c>
      <c r="AX115" s="7"/>
      <c r="AY115" s="40" t="n">
        <f aca="false">(AW115-AW114)/AW114</f>
        <v>-0.00467307415684848</v>
      </c>
      <c r="AZ115" s="39" t="n">
        <f aca="false">workers_and_wage_low!B103</f>
        <v>7260.21907351949</v>
      </c>
      <c r="BA115" s="40" t="n">
        <f aca="false">(AZ115-AZ114)/AZ114</f>
        <v>-0.000736399923345122</v>
      </c>
      <c r="BB115" s="40"/>
      <c r="BC115" s="40"/>
      <c r="BD115" s="40"/>
      <c r="BE115" s="40"/>
      <c r="BF115" s="7" t="n">
        <f aca="false">BF114*(1+AY115)*(1+BA115)*(1-BE115)</f>
        <v>127.224698888031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128149000.007946</v>
      </c>
      <c r="E116" s="9"/>
      <c r="F116" s="67" t="n">
        <f aca="false">'Low pensions'!I116</f>
        <v>23292597.6799925</v>
      </c>
      <c r="G116" s="81" t="n">
        <f aca="false">'Low pensions'!K116</f>
        <v>4777046.24026321</v>
      </c>
      <c r="H116" s="81" t="n">
        <f aca="false">'Low pensions'!V116</f>
        <v>26281898.9574222</v>
      </c>
      <c r="I116" s="81" t="n">
        <f aca="false">'Low pensions'!M116</f>
        <v>147743.69815247</v>
      </c>
      <c r="J116" s="81" t="n">
        <f aca="false">'Low pensions'!W116</f>
        <v>812842.235796563</v>
      </c>
      <c r="K116" s="9"/>
      <c r="L116" s="81" t="n">
        <f aca="false">'Low pensions'!N116</f>
        <v>2632836.37244107</v>
      </c>
      <c r="M116" s="67"/>
      <c r="N116" s="81" t="n">
        <f aca="false">'Low pensions'!L116</f>
        <v>1096902.61609163</v>
      </c>
      <c r="O116" s="9"/>
      <c r="P116" s="81" t="n">
        <f aca="false">'Low pensions'!X116</f>
        <v>19696635.0077164</v>
      </c>
      <c r="Q116" s="67"/>
      <c r="R116" s="81" t="n">
        <f aca="false">'Low SIPA income'!G111</f>
        <v>20660590.8009878</v>
      </c>
      <c r="S116" s="67"/>
      <c r="T116" s="81" t="n">
        <f aca="false">'Low SIPA income'!J111</f>
        <v>78997559.6161047</v>
      </c>
      <c r="U116" s="9"/>
      <c r="V116" s="81" t="n">
        <f aca="false">'Low SIPA income'!F111</f>
        <v>145276.771397086</v>
      </c>
      <c r="W116" s="67"/>
      <c r="X116" s="81" t="n">
        <f aca="false">'Low SIPA income'!M111</f>
        <v>364893.365294072</v>
      </c>
      <c r="Y116" s="9"/>
      <c r="Z116" s="9" t="n">
        <f aca="false">R116+V116-N116-L116-F116</f>
        <v>-6216469.09614026</v>
      </c>
      <c r="AA116" s="9"/>
      <c r="AB116" s="9" t="n">
        <f aca="false">T116-P116-D116</f>
        <v>-68848075.3995578</v>
      </c>
      <c r="AC116" s="50"/>
      <c r="AD116" s="9"/>
      <c r="AE116" s="9"/>
      <c r="AF116" s="9"/>
      <c r="AG116" s="9" t="n">
        <f aca="false">BF116/100*$AG$53</f>
        <v>6658714187.00248</v>
      </c>
      <c r="AH116" s="40" t="n">
        <f aca="false">(AG116-AG115)/AG115</f>
        <v>0.00386582731339871</v>
      </c>
      <c r="AI116" s="40"/>
      <c r="AJ116" s="40" t="n">
        <f aca="false">AB116/AG116</f>
        <v>-0.0103395450632115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13195665</v>
      </c>
      <c r="AX116" s="7"/>
      <c r="AY116" s="40" t="n">
        <f aca="false">(AW116-AW115)/AW115</f>
        <v>0.00211629917166105</v>
      </c>
      <c r="AZ116" s="39" t="n">
        <f aca="false">workers_and_wage_low!B104</f>
        <v>7272.89420672988</v>
      </c>
      <c r="BA116" s="40" t="n">
        <f aca="false">(AZ116-AZ115)/AZ115</f>
        <v>0.00174583343588363</v>
      </c>
      <c r="BB116" s="40"/>
      <c r="BC116" s="40"/>
      <c r="BD116" s="40"/>
      <c r="BE116" s="40"/>
      <c r="BF116" s="7" t="n">
        <f aca="false">BF115*(1+AY116)*(1+BA116)*(1-BE116)</f>
        <v>127.716527603931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128678525.755038</v>
      </c>
      <c r="E117" s="9"/>
      <c r="F117" s="67" t="n">
        <f aca="false">'Low pensions'!I117</f>
        <v>23388845.2526418</v>
      </c>
      <c r="G117" s="81" t="n">
        <f aca="false">'Low pensions'!K117</f>
        <v>4861809.4819752</v>
      </c>
      <c r="H117" s="81" t="n">
        <f aca="false">'Low pensions'!V117</f>
        <v>26748241.3041221</v>
      </c>
      <c r="I117" s="81" t="n">
        <f aca="false">'Low pensions'!M117</f>
        <v>150365.24171058</v>
      </c>
      <c r="J117" s="81" t="n">
        <f aca="false">'Low pensions'!W117</f>
        <v>827265.194972884</v>
      </c>
      <c r="K117" s="9"/>
      <c r="L117" s="81" t="n">
        <f aca="false">'Low pensions'!N117</f>
        <v>2681277.59740839</v>
      </c>
      <c r="M117" s="67"/>
      <c r="N117" s="81" t="n">
        <f aca="false">'Low pensions'!L117</f>
        <v>1102310.36812872</v>
      </c>
      <c r="O117" s="9"/>
      <c r="P117" s="81" t="n">
        <f aca="false">'Low pensions'!X117</f>
        <v>19977748.610515</v>
      </c>
      <c r="Q117" s="67"/>
      <c r="R117" s="81" t="n">
        <f aca="false">'Low SIPA income'!G112</f>
        <v>24295494.549254</v>
      </c>
      <c r="S117" s="67"/>
      <c r="T117" s="81" t="n">
        <f aca="false">'Low SIPA income'!J112</f>
        <v>92895929.1408874</v>
      </c>
      <c r="U117" s="9"/>
      <c r="V117" s="81" t="n">
        <f aca="false">'Low SIPA income'!F112</f>
        <v>144033.044011205</v>
      </c>
      <c r="W117" s="67"/>
      <c r="X117" s="81" t="n">
        <f aca="false">'Low SIPA income'!M112</f>
        <v>361769.480677294</v>
      </c>
      <c r="Y117" s="9"/>
      <c r="Z117" s="9" t="n">
        <f aca="false">R117+V117-N117-L117-F117</f>
        <v>-2732905.62491375</v>
      </c>
      <c r="AA117" s="9"/>
      <c r="AB117" s="9" t="n">
        <f aca="false">T117-P117-D117</f>
        <v>-55760345.2246653</v>
      </c>
      <c r="AC117" s="50"/>
      <c r="AD117" s="9"/>
      <c r="AE117" s="9"/>
      <c r="AF117" s="9"/>
      <c r="AG117" s="9" t="n">
        <f aca="false">BF117/100*$AG$53</f>
        <v>6662285220.97478</v>
      </c>
      <c r="AH117" s="40" t="n">
        <f aca="false">(AG117-AG116)/AG116</f>
        <v>0.000536294826899961</v>
      </c>
      <c r="AI117" s="40" t="n">
        <f aca="false">(AG117-AG113)/AG113</f>
        <v>0.00110321037069793</v>
      </c>
      <c r="AJ117" s="40" t="n">
        <f aca="false">AB117/AG117</f>
        <v>-0.00836955239459215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13196229</v>
      </c>
      <c r="AX117" s="7"/>
      <c r="AY117" s="40" t="n">
        <f aca="false">(AW117-AW116)/AW116</f>
        <v>4.27413093618245E-005</v>
      </c>
      <c r="AZ117" s="39" t="n">
        <f aca="false">workers_and_wage_low!B105</f>
        <v>7276.48361583225</v>
      </c>
      <c r="BA117" s="40" t="n">
        <f aca="false">(AZ117-AZ116)/AZ116</f>
        <v>0.000493532423316131</v>
      </c>
      <c r="BB117" s="40"/>
      <c r="BC117" s="40"/>
      <c r="BD117" s="40"/>
      <c r="BE117" s="40"/>
      <c r="BF117" s="7" t="n">
        <f aca="false">BF116*(1+AY117)*(1+BA117)*(1-BE117)</f>
        <v>127.785021316995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0.0130434814579806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0" activeCellId="0" sqref="F20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47" colorId="64" zoomScale="65" zoomScaleNormal="65" zoomScalePageLayoutView="100" workbookViewId="0">
      <pane xSplit="2" ySplit="0" topLeftCell="AS47" activePane="topRight" state="frozen"/>
      <selection pane="topLeft" activeCell="A47" activeCellId="0" sqref="A47"/>
      <selection pane="topRight" activeCell="BF62" activeCellId="0" sqref="BF62"/>
    </sheetView>
  </sheetViews>
  <sheetFormatPr defaultColWidth="9.17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-0.0328674520568731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0.0139858096813864</v>
      </c>
      <c r="BM4" s="51" t="n">
        <f aca="false">SUM(D14:D17)/AVERAGE(AG14:AG17)</f>
        <v>0.0796893569690467</v>
      </c>
      <c r="BN4" s="51" t="n">
        <f aca="false">(SUM(H14:H17)+SUM(J14:J17))/AVERAGE(AG14:AG17)</f>
        <v>0</v>
      </c>
      <c r="BO4" s="52" t="n">
        <f aca="false">AL4-BN4</f>
        <v>-0.0328674520568731</v>
      </c>
      <c r="BP4" s="32" t="n">
        <f aca="false">BN4+BM4</f>
        <v>0.0796893569690467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0.0153260729788297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0.0788812218170071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-0.0365058558565986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0.0632114979056286</v>
      </c>
      <c r="BL6" s="51" t="n">
        <f aca="false">SUM(P22:P25)/AVERAGE(AG22:AG25)</f>
        <v>0.0188665219430461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-0.0370486779085525</v>
      </c>
      <c r="BP6" s="32" t="n">
        <f aca="false">BN6+BM6</f>
        <v>0.0813936538711351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-0.0376339591942611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0.0586786294091371</v>
      </c>
      <c r="BL7" s="51" t="n">
        <f aca="false">SUM(P26:P29)/AVERAGE(AG26:AG29)</f>
        <v>0.0176319076287643</v>
      </c>
      <c r="BM7" s="51" t="n">
        <f aca="false">SUM(D26:D29)/AVERAGE(AG26:AG29)</f>
        <v>0.0786806809746339</v>
      </c>
      <c r="BN7" s="51" t="n">
        <f aca="false">(SUM(H26:H29)+SUM(J26:J29))/AVERAGE(AG26:AG29)</f>
        <v>0.000951174085141824</v>
      </c>
      <c r="BO7" s="52" t="n">
        <f aca="false">AL7-BN7</f>
        <v>-0.038585133279403</v>
      </c>
      <c r="BP7" s="32" t="n">
        <f aca="false">BN7+BM7</f>
        <v>0.0796318550597757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-0.03853199552347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0.0514976040944437</v>
      </c>
      <c r="BL8" s="51" t="n">
        <f aca="false">SUM(P30:P33)/AVERAGE(AG30:AG33)</f>
        <v>0.0166866506905902</v>
      </c>
      <c r="BM8" s="51" t="n">
        <f aca="false">SUM(D30:D33)/AVERAGE(AG30:AG33)</f>
        <v>0.0733429489273235</v>
      </c>
      <c r="BN8" s="51" t="n">
        <f aca="false">(SUM(H30:H33)+SUM(J30:J33))/AVERAGE(AG30:AG33)</f>
        <v>0.000860209160361904</v>
      </c>
      <c r="BO8" s="52" t="n">
        <f aca="false">AL8-BN8</f>
        <v>-0.0393922046838319</v>
      </c>
      <c r="BP8" s="32" t="n">
        <f aca="false">BN8+BM8</f>
        <v>0.0742031580876854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-0.0536523478786272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348776902.792215</v>
      </c>
      <c r="AS9" s="53" t="n">
        <f aca="false">AQ9/AG37</f>
        <v>0.0809728654791787</v>
      </c>
      <c r="AT9" s="53" t="n">
        <f aca="false">AR9/AG37</f>
        <v>0.0770435037721283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0.0543339943808286</v>
      </c>
      <c r="BL9" s="51" t="n">
        <f aca="false">SUM(P34:P37)/AVERAGE(AG34:AG37)</f>
        <v>0.0186992918462052</v>
      </c>
      <c r="BM9" s="51" t="n">
        <f aca="false">SUM(D34:D37)/AVERAGE(AG34:AG37)</f>
        <v>0.0892870504132506</v>
      </c>
      <c r="BN9" s="51" t="n">
        <f aca="false">(SUM(H34:H37)+SUM(J34:J37))/AVERAGE(AG34:AG37)</f>
        <v>0.0013537797568791</v>
      </c>
      <c r="BO9" s="52" t="n">
        <f aca="false">AL9-BN9</f>
        <v>-0.0550061276355063</v>
      </c>
      <c r="BP9" s="32" t="n">
        <f aca="false">BN9+BM9</f>
        <v>0.0906408301701297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-0.0500940400648457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351382660.324649</v>
      </c>
      <c r="AS10" s="53" t="n">
        <f aca="false">AQ10/AG41</f>
        <v>0.0830758314825665</v>
      </c>
      <c r="AT10" s="53" t="n">
        <f aca="false">AR10/AG41</f>
        <v>0.0751273306487179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0.0540671019234698</v>
      </c>
      <c r="BL10" s="51" t="n">
        <f aca="false">SUM(P38:P41)/AVERAGE(AG38:AG41)</f>
        <v>0.0176838072048204</v>
      </c>
      <c r="BM10" s="51" t="n">
        <f aca="false">SUM(D38:D41)/AVERAGE(AG38:AG41)</f>
        <v>0.0864773347834951</v>
      </c>
      <c r="BN10" s="51" t="n">
        <f aca="false">(SUM(H38:H41)+SUM(J38:J41))/AVERAGE(AG38:AG41)</f>
        <v>0.00175358873296357</v>
      </c>
      <c r="BO10" s="52" t="n">
        <f aca="false">AL10-BN10</f>
        <v>-0.0518476287978092</v>
      </c>
      <c r="BP10" s="32" t="n">
        <f aca="false">BN10+BM10</f>
        <v>0.0882309235164586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-0.049391021927683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0.0807727081918996</v>
      </c>
      <c r="AT11" s="53" t="n">
        <f aca="false">AR11/AG45</f>
        <v>0.0696374778268085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0.0557804778902554</v>
      </c>
      <c r="BL11" s="51" t="n">
        <f aca="false">SUM(P42:P45)/AVERAGE(AG42:AG45)</f>
        <v>0.0173175187551053</v>
      </c>
      <c r="BM11" s="51" t="n">
        <f aca="false">SUM(D42:D45)/AVERAGE(AG42:AG45)</f>
        <v>0.0878539810628331</v>
      </c>
      <c r="BN11" s="51" t="n">
        <f aca="false">(SUM(H42:H45)+SUM(J42:J45))/AVERAGE(AG42:AG45)</f>
        <v>0.00214244202179535</v>
      </c>
      <c r="BO11" s="52" t="n">
        <f aca="false">AL11-BN11</f>
        <v>-0.0515334639494784</v>
      </c>
      <c r="BP11" s="32" t="n">
        <f aca="false">BN11+BM11</f>
        <v>0.0899964230846284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-0.0469162124331271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349681065.865077</v>
      </c>
      <c r="AS12" s="53" t="n">
        <f aca="false">AQ12/AG49</f>
        <v>0.0805401366070182</v>
      </c>
      <c r="AT12" s="53" t="n">
        <f aca="false">AR12/AG49</f>
        <v>0.0663750369266407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0.0571647101805114</v>
      </c>
      <c r="BL12" s="51" t="n">
        <f aca="false">SUM(P46:P49)/AVERAGE(AG46:AG49)</f>
        <v>0.0168227694117081</v>
      </c>
      <c r="BM12" s="51" t="n">
        <f aca="false">SUM(D46:D49)/AVERAGE(AG46:AG49)</f>
        <v>0.0872581532019304</v>
      </c>
      <c r="BN12" s="51" t="n">
        <f aca="false">(SUM(H46:H49)+SUM(J46:J49))/AVERAGE(AG46:AG49)</f>
        <v>0.00240885174914607</v>
      </c>
      <c r="BO12" s="52" t="n">
        <f aca="false">AL12-BN12</f>
        <v>-0.0493250641822731</v>
      </c>
      <c r="BP12" s="32" t="n">
        <f aca="false">BN12+BM12</f>
        <v>0.0896670049510765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-0.0441931202963943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0.0794311045346302</v>
      </c>
      <c r="AT13" s="60" t="n">
        <f aca="false">AR13/AG53</f>
        <v>0.062730110753054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0.0580230947746487</v>
      </c>
      <c r="BL13" s="32" t="n">
        <f aca="false">SUM(P50:P53)/AVERAGE(AG50:AG53)</f>
        <v>0.0162239101574611</v>
      </c>
      <c r="BM13" s="32" t="n">
        <f aca="false">SUM(D50:D53)/AVERAGE(AG50:AG53)</f>
        <v>0.0859923049135819</v>
      </c>
      <c r="BN13" s="32" t="n">
        <f aca="false">(SUM(H50:H53)+SUM(J50:J53))/AVERAGE(AG50:AG53)</f>
        <v>0.00271682146063936</v>
      </c>
      <c r="BO13" s="59" t="n">
        <f aca="false">AL13-BN13</f>
        <v>-0.0469099417570337</v>
      </c>
      <c r="BP13" s="32" t="n">
        <f aca="false">BN13+BM13</f>
        <v>0.0887091263742212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2735454.99361359</v>
      </c>
      <c r="M14" s="8"/>
      <c r="N14" s="80" t="n">
        <f aca="false">'High pensions'!L14</f>
        <v>691939.443819597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17909219.7770895</v>
      </c>
      <c r="S14" s="8"/>
      <c r="T14" s="80" t="n">
        <f aca="false">'High SIPA income'!J9</f>
        <v>68477454.0402253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-0.0083164756847844</v>
      </c>
      <c r="AK14" s="62" t="n">
        <f aca="false">AK13+1</f>
        <v>2025</v>
      </c>
      <c r="AL14" s="63" t="n">
        <f aca="false">SUM(AB54:AB57)/AVERAGE(AG54:AG57)</f>
        <v>-0.0418588395884122</v>
      </c>
      <c r="AM14" s="6" t="n">
        <f aca="false">'Central scenario'!AM14</f>
        <v>13946867.9480024</v>
      </c>
      <c r="AN14" s="63" t="n">
        <f aca="false">AM14/AVERAGE(AG54:AG57)</f>
        <v>0.00246417464069858</v>
      </c>
      <c r="AO14" s="63" t="n">
        <f aca="false">'GDP evolution by scenario'!M53</f>
        <v>0.0583752138503433</v>
      </c>
      <c r="AP14" s="63"/>
      <c r="AQ14" s="6" t="n">
        <f aca="false">AQ13*(1+AO14)</f>
        <v>467038522.01424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354523922.677003</v>
      </c>
      <c r="AS14" s="64" t="n">
        <f aca="false">AQ14/AG57</f>
        <v>0.0812068871147163</v>
      </c>
      <c r="AT14" s="64" t="n">
        <f aca="false">AR14/AG57</f>
        <v>0.0616432752573244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0.0567657999915244</v>
      </c>
      <c r="BL14" s="61" t="n">
        <f aca="false">SUM(P54:P57)/AVERAGE(AG54:AG57)</f>
        <v>0.015447008224028</v>
      </c>
      <c r="BM14" s="61" t="n">
        <f aca="false">SUM(D54:D57)/AVERAGE(AG54:AG57)</f>
        <v>0.0831776313559086</v>
      </c>
      <c r="BN14" s="61" t="n">
        <f aca="false">(SUM(H54:H57)+SUM(J54:J57))/AVERAGE(AG54:AG57)</f>
        <v>0.0035337832380265</v>
      </c>
      <c r="BO14" s="63" t="n">
        <f aca="false">AL14-BN14</f>
        <v>-0.0453926228264387</v>
      </c>
      <c r="BP14" s="32" t="n">
        <f aca="false">BN14+BM14</f>
        <v>0.0867114145939351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799976.431236599</v>
      </c>
      <c r="O15" s="9"/>
      <c r="P15" s="81" t="n">
        <f aca="false">'High pensions'!X15</f>
        <v>17260864.0964792</v>
      </c>
      <c r="Q15" s="67"/>
      <c r="R15" s="81" t="n">
        <f aca="false">'High SIPA income'!G10</f>
        <v>22054908.218739</v>
      </c>
      <c r="S15" s="67"/>
      <c r="T15" s="81" t="n">
        <f aca="false">'High SIPA income'!J10</f>
        <v>84328853.1107371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379479.806947783</v>
      </c>
      <c r="Y15" s="9"/>
      <c r="Z15" s="9" t="n">
        <f aca="false">R15+V15-N15-L15-F15</f>
        <v>-695000.682982124</v>
      </c>
      <c r="AA15" s="9"/>
      <c r="AB15" s="9" t="n">
        <f aca="false">T15-P15-D15</f>
        <v>-40890705.7450204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-0.00770046800126031</v>
      </c>
      <c r="AK15" s="68" t="n">
        <f aca="false">AK14+1</f>
        <v>2026</v>
      </c>
      <c r="AL15" s="69" t="n">
        <f aca="false">SUM(AB58:AB61)/AVERAGE(AG58:AG61)</f>
        <v>-0.0393308391176601</v>
      </c>
      <c r="AM15" s="9" t="n">
        <f aca="false">'Central scenario'!AM15</f>
        <v>13032040.9288315</v>
      </c>
      <c r="AN15" s="69" t="n">
        <f aca="false">AM15/AVERAGE(AG58:AG61)</f>
        <v>0.00220995585385242</v>
      </c>
      <c r="AO15" s="69" t="n">
        <f aca="false">'GDP evolution by scenario'!M57</f>
        <v>0.0418942275418446</v>
      </c>
      <c r="AP15" s="69"/>
      <c r="AQ15" s="9" t="n">
        <f aca="false">AQ14*(1+AO15)</f>
        <v>486604740.126312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356096006.835203</v>
      </c>
      <c r="AS15" s="70" t="n">
        <f aca="false">AQ15/AG61</f>
        <v>0.0810787593529762</v>
      </c>
      <c r="AT15" s="70" t="n">
        <f aca="false">AR15/AG61</f>
        <v>0.0593332124903936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0.0567615243741836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0.0571238599413333</v>
      </c>
      <c r="BL15" s="40" t="n">
        <f aca="false">SUM(P58:P61)/AVERAGE(AG58:AG61)</f>
        <v>0.014571806616622</v>
      </c>
      <c r="BM15" s="40" t="n">
        <f aca="false">SUM(D58:D61)/AVERAGE(AG58:AG61)</f>
        <v>0.0818828924423714</v>
      </c>
      <c r="BN15" s="40" t="n">
        <f aca="false">(SUM(H58:H61)+SUM(J58:J61))/AVERAGE(AG58:AG61)</f>
        <v>0.00473294554228466</v>
      </c>
      <c r="BO15" s="69" t="n">
        <f aca="false">AL15-BN15</f>
        <v>-0.0440637846599447</v>
      </c>
      <c r="BP15" s="32" t="n">
        <f aca="false">BN15+BM15</f>
        <v>0.0866158379846561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104676876.044301</v>
      </c>
      <c r="E16" s="9"/>
      <c r="F16" s="81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</v>
      </c>
      <c r="M16" s="67"/>
      <c r="N16" s="81" t="n">
        <f aca="false">'High pensions'!L16</f>
        <v>777485.531692199</v>
      </c>
      <c r="O16" s="9"/>
      <c r="P16" s="81" t="n">
        <f aca="false">'High pensions'!X16</f>
        <v>19424910.5368702</v>
      </c>
      <c r="Q16" s="67"/>
      <c r="R16" s="81" t="n">
        <f aca="false">'High SIPA income'!G11</f>
        <v>20136935.0845649</v>
      </c>
      <c r="S16" s="67"/>
      <c r="T16" s="81" t="n">
        <f aca="false">'High SIPA income'!J11</f>
        <v>76995316.5982303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375106.62908497</v>
      </c>
      <c r="Y16" s="9"/>
      <c r="Z16" s="9" t="n">
        <f aca="false">R16+V16-N16-L16-F16</f>
        <v>-2436605.4864464</v>
      </c>
      <c r="AA16" s="9"/>
      <c r="AB16" s="9" t="n">
        <f aca="false">T16-P16-D16</f>
        <v>-47106469.982941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-0.00887718703767849</v>
      </c>
      <c r="AK16" s="68" t="n">
        <f aca="false">AK15+1</f>
        <v>2027</v>
      </c>
      <c r="AL16" s="69" t="n">
        <f aca="false">SUM(AB62:AB65)/AVERAGE(AG62:AG65)</f>
        <v>-0.0372919649411513</v>
      </c>
      <c r="AM16" s="9" t="n">
        <f aca="false">'Central scenario'!AM16</f>
        <v>12139889.4651339</v>
      </c>
      <c r="AN16" s="69" t="n">
        <f aca="false">AM16/AVERAGE(AG62:AG65)</f>
        <v>0.0019804527706806</v>
      </c>
      <c r="AO16" s="69" t="n">
        <f aca="false">'GDP evolution by scenario'!M61</f>
        <v>0.039492608553948</v>
      </c>
      <c r="AP16" s="69"/>
      <c r="AQ16" s="9" t="n">
        <f aca="false">AQ15*(1+AO16)</f>
        <v>505822030.648616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357801072.82313</v>
      </c>
      <c r="AS16" s="70" t="n">
        <f aca="false">AQ16/AG65</f>
        <v>0.0812869920527659</v>
      </c>
      <c r="AT16" s="70" t="n">
        <f aca="false">AR16/AG65</f>
        <v>0.0574996168627722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0.0461901851799082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0.057506757784082</v>
      </c>
      <c r="BL16" s="40" t="n">
        <f aca="false">SUM(P62:P65)/AVERAGE(AG62:AG65)</f>
        <v>0.01407645559704</v>
      </c>
      <c r="BM16" s="40" t="n">
        <f aca="false">SUM(D62:D65)/AVERAGE(AG62:AG65)</f>
        <v>0.0807222671281933</v>
      </c>
      <c r="BN16" s="40" t="n">
        <f aca="false">(SUM(H62:H65)+SUM(J62:J65))/AVERAGE(AG62:AG65)</f>
        <v>0.00562239179425882</v>
      </c>
      <c r="BO16" s="69" t="n">
        <f aca="false">AL16-BN16</f>
        <v>-0.0429143567354101</v>
      </c>
      <c r="BP16" s="32" t="n">
        <f aca="false">BN16+BM16</f>
        <v>0.0863446589224522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113223147.986281</v>
      </c>
      <c r="E17" s="9"/>
      <c r="F17" s="81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842157.0006628</v>
      </c>
      <c r="O17" s="9"/>
      <c r="P17" s="81" t="n">
        <f aca="false">'High pensions'!X17</f>
        <v>18939710.1228511</v>
      </c>
      <c r="Q17" s="67"/>
      <c r="R17" s="81" t="n">
        <f aca="false">'High SIPA income'!G12</f>
        <v>23620050.0418994</v>
      </c>
      <c r="S17" s="67"/>
      <c r="T17" s="81" t="n">
        <f aca="false">'High SIPA income'!J12</f>
        <v>90313308.5250934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-412252.970530536</v>
      </c>
      <c r="AA17" s="9"/>
      <c r="AB17" s="9" t="n">
        <f aca="false">T17-P17-D17</f>
        <v>-41849549.5840384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-0.00797317912334383</v>
      </c>
      <c r="AK17" s="68" t="n">
        <f aca="false">AK16+1</f>
        <v>2028</v>
      </c>
      <c r="AL17" s="69" t="n">
        <f aca="false">SUM(AB66:AB69)/AVERAGE(AG66:AG69)</f>
        <v>-0.0339215088182162</v>
      </c>
      <c r="AM17" s="9" t="n">
        <f aca="false">'Central scenario'!AM17</f>
        <v>11273018.6820578</v>
      </c>
      <c r="AN17" s="69" t="n">
        <f aca="false">AM17/AVERAGE(AG66:AG69)</f>
        <v>0.00176869871168759</v>
      </c>
      <c r="AO17" s="69" t="n">
        <f aca="false">'GDP evolution by scenario'!M65</f>
        <v>0.0397672273921628</v>
      </c>
      <c r="AP17" s="69"/>
      <c r="AQ17" s="9" t="n">
        <f aca="false">AQ16*(1+AO17)</f>
        <v>525937170.361385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360552788.138936</v>
      </c>
      <c r="AS17" s="70" t="n">
        <f aca="false">AQ17/AG69</f>
        <v>0.0811280121220466</v>
      </c>
      <c r="AT17" s="70" t="n">
        <f aca="false">AR17/AG69</f>
        <v>0.0556167782297536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0.00309652807851371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0.0582347275934249</v>
      </c>
      <c r="BL17" s="40" t="n">
        <f aca="false">SUM(P66:P69)/AVERAGE(AG66:AG69)</f>
        <v>0.0135626906006808</v>
      </c>
      <c r="BM17" s="40" t="n">
        <f aca="false">SUM(D66:D69)/AVERAGE(AG66:AG69)</f>
        <v>0.0785935458109602</v>
      </c>
      <c r="BN17" s="40" t="n">
        <f aca="false">(SUM(H66:H69)+SUM(J66:J69))/AVERAGE(AG66:AG69)</f>
        <v>0.00626916863214792</v>
      </c>
      <c r="BO17" s="69" t="n">
        <f aca="false">AL17-BN17</f>
        <v>-0.0401906774503641</v>
      </c>
      <c r="BP17" s="32" t="n">
        <f aca="false">BN17+BM17</f>
        <v>0.0848627144431081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99367076.7664316</v>
      </c>
      <c r="E18" s="6"/>
      <c r="F18" s="80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737510.400040299</v>
      </c>
      <c r="O18" s="6"/>
      <c r="P18" s="80" t="n">
        <f aca="false">'High pensions'!X18</f>
        <v>18564252.3430879</v>
      </c>
      <c r="Q18" s="8"/>
      <c r="R18" s="80" t="n">
        <f aca="false">'High SIPA income'!G13</f>
        <v>19233054.6593063</v>
      </c>
      <c r="S18" s="8"/>
      <c r="T18" s="80" t="n">
        <f aca="false">'High SIPA income'!J13</f>
        <v>73539251.4514011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-0.00852853389248972</v>
      </c>
      <c r="AK18" s="62" t="n">
        <f aca="false">AK17+1</f>
        <v>2029</v>
      </c>
      <c r="AL18" s="63" t="n">
        <f aca="false">SUM(AB70:AB73)/AVERAGE(AG70:AG73)</f>
        <v>-0.030599279375678</v>
      </c>
      <c r="AM18" s="6" t="n">
        <f aca="false">'Central scenario'!AM18</f>
        <v>10452476.7322336</v>
      </c>
      <c r="AN18" s="63" t="n">
        <f aca="false">AM18/AVERAGE(AG70:AG73)</f>
        <v>0.00158241408529089</v>
      </c>
      <c r="AO18" s="63" t="n">
        <f aca="false">'GDP evolution by scenario'!M69</f>
        <v>0.0363649155399091</v>
      </c>
      <c r="AP18" s="63"/>
      <c r="AQ18" s="6" t="n">
        <f aca="false">AQ17*(1+AO18)</f>
        <v>545062831.140875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363038692.559789</v>
      </c>
      <c r="AS18" s="64" t="n">
        <f aca="false">AQ18/AG73</f>
        <v>0.0815014779418325</v>
      </c>
      <c r="AT18" s="64" t="n">
        <f aca="false">AR18/AG73</f>
        <v>0.0542839986571127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-0.0574130869968753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0.0586146063590331</v>
      </c>
      <c r="BL18" s="61" t="n">
        <f aca="false">SUM(P70:P73)/AVERAGE(AG70:AG73)</f>
        <v>0.0127308825501515</v>
      </c>
      <c r="BM18" s="61" t="n">
        <f aca="false">SUM(D70:D73)/AVERAGE(AG70:AG73)</f>
        <v>0.0764830031845596</v>
      </c>
      <c r="BN18" s="61" t="n">
        <f aca="false">(SUM(H70:H73)+SUM(J70:J73))/AVERAGE(AG70:AG73)</f>
        <v>0.00688687873654231</v>
      </c>
      <c r="BO18" s="63" t="n">
        <f aca="false">AL18-BN18</f>
        <v>-0.0374861581122203</v>
      </c>
      <c r="BP18" s="32" t="n">
        <f aca="false">BN18+BM18</f>
        <v>0.0833698819211019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102439962.15979</v>
      </c>
      <c r="E19" s="9"/>
      <c r="F19" s="81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762298.459394898</v>
      </c>
      <c r="O19" s="9"/>
      <c r="P19" s="81" t="n">
        <f aca="false">'High pensions'!X19</f>
        <v>18869399.8021861</v>
      </c>
      <c r="Q19" s="67"/>
      <c r="R19" s="81" t="n">
        <f aca="false">'High SIPA income'!G14</f>
        <v>21943117.5095874</v>
      </c>
      <c r="S19" s="67"/>
      <c r="T19" s="81" t="n">
        <f aca="false">'High SIPA income'!J14</f>
        <v>83901411.6452054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-0.00731452374960324</v>
      </c>
      <c r="AK19" s="68" t="n">
        <f aca="false">AK18+1</f>
        <v>2030</v>
      </c>
      <c r="AL19" s="69" t="n">
        <f aca="false">SUM(AB74:AB77)/AVERAGE(AG74:AG77)</f>
        <v>-0.0273575848141157</v>
      </c>
      <c r="AM19" s="9" t="n">
        <f aca="false">'Central scenario'!AM19</f>
        <v>9649081.86791266</v>
      </c>
      <c r="AN19" s="69" t="n">
        <f aca="false">AM19/AVERAGE(AG74:AG77)</f>
        <v>0.00141125962392021</v>
      </c>
      <c r="AO19" s="69" t="n">
        <f aca="false">'GDP evolution by scenario'!M73</f>
        <v>0.0350945100263518</v>
      </c>
      <c r="AP19" s="69"/>
      <c r="AQ19" s="9" t="n">
        <f aca="false">AQ18*(1+AO19)</f>
        <v>564191544.13334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365976036.979699</v>
      </c>
      <c r="AS19" s="70" t="n">
        <f aca="false">AQ19/AG77</f>
        <v>0.0812003045286843</v>
      </c>
      <c r="AT19" s="70" t="n">
        <f aca="false">AR19/AG77</f>
        <v>0.0526724761509883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-0.0274955654189871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0.0590427729628249</v>
      </c>
      <c r="BL19" s="40" t="n">
        <f aca="false">SUM(P74:P77)/AVERAGE(AG74:AG77)</f>
        <v>0.0121108433000347</v>
      </c>
      <c r="BM19" s="40" t="n">
        <f aca="false">SUM(D74:D77)/AVERAGE(AG74:AG77)</f>
        <v>0.0742895144769059</v>
      </c>
      <c r="BN19" s="40" t="n">
        <f aca="false">(SUM(H74:H77)+SUM(J74:J77))/AVERAGE(AG74:AG77)</f>
        <v>0.00743159373382154</v>
      </c>
      <c r="BO19" s="69" t="n">
        <f aca="false">AL19-BN19</f>
        <v>-0.0347891785479372</v>
      </c>
      <c r="BP19" s="32" t="n">
        <f aca="false">BN19+BM19</f>
        <v>0.0817211082107274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97784354.1565613</v>
      </c>
      <c r="E20" s="9"/>
      <c r="F20" s="81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730249.346840899</v>
      </c>
      <c r="O20" s="9"/>
      <c r="P20" s="81" t="n">
        <f aca="false">'High pensions'!X20</f>
        <v>16874999.9051819</v>
      </c>
      <c r="Q20" s="67"/>
      <c r="R20" s="81" t="n">
        <f aca="false">'High SIPA income'!G15</f>
        <v>19131719.0897982</v>
      </c>
      <c r="S20" s="67"/>
      <c r="T20" s="81" t="n">
        <f aca="false">'High SIPA income'!J15</f>
        <v>73151786.118461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362161.284990085</v>
      </c>
      <c r="Y20" s="9"/>
      <c r="Z20" s="9" t="n">
        <f aca="false">R20+V20-N20-L20-F20</f>
        <v>-1705618.08952205</v>
      </c>
      <c r="AA20" s="9"/>
      <c r="AB20" s="9" t="n">
        <f aca="false">T20-P20-D20</f>
        <v>-41507567.9432822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-0.00808704175609566</v>
      </c>
      <c r="AK20" s="68" t="n">
        <f aca="false">AK19+1</f>
        <v>2031</v>
      </c>
      <c r="AL20" s="69" t="n">
        <f aca="false">SUM(AB78:AB81)/AVERAGE(AG78:AG81)</f>
        <v>-0.0253148227099574</v>
      </c>
      <c r="AM20" s="9" t="n">
        <f aca="false">'Central scenario'!AM20</f>
        <v>8873587.4679367</v>
      </c>
      <c r="AN20" s="69" t="n">
        <f aca="false">AM20/AVERAGE(AG78:AG81)</f>
        <v>0.00126264205193935</v>
      </c>
      <c r="AO20" s="69" t="n">
        <f aca="false">'GDP evolution by scenario'!M77</f>
        <v>0.0278740707015803</v>
      </c>
      <c r="AP20" s="69"/>
      <c r="AQ20" s="9" t="n">
        <f aca="false">AQ19*(1+AO20)</f>
        <v>579917859.123747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367190888.63195</v>
      </c>
      <c r="AS20" s="70" t="n">
        <f aca="false">AQ20/AG81</f>
        <v>0.0817906223432434</v>
      </c>
      <c r="AT20" s="70" t="n">
        <f aca="false">AR20/AG81</f>
        <v>0.0517879744992767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0.0594325806916128</v>
      </c>
      <c r="BL20" s="40" t="n">
        <f aca="false">SUM(P78:P81)/AVERAGE(AG78:AG81)</f>
        <v>0.0116624190909118</v>
      </c>
      <c r="BM20" s="40" t="n">
        <f aca="false">SUM(D78:D81)/AVERAGE(AG78:AG81)</f>
        <v>0.0730849843106584</v>
      </c>
      <c r="BN20" s="40" t="n">
        <f aca="false">(SUM(H78:H81)+SUM(J78:J81))/AVERAGE(AG78:AG81)</f>
        <v>0.00792122867247935</v>
      </c>
      <c r="BO20" s="69" t="n">
        <f aca="false">AL20-BN20</f>
        <v>-0.0332360513824368</v>
      </c>
      <c r="BP20" s="32" t="n">
        <f aca="false">BN20+BM20</f>
        <v>0.0810062129831377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106824539.398652</v>
      </c>
      <c r="E21" s="9"/>
      <c r="F21" s="81" t="n">
        <f aca="false">'High pensions'!I21</f>
        <v>19416624.5418147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1123.4487838923</v>
      </c>
      <c r="J21" s="81" t="n">
        <f aca="false">'High pensions'!W21</f>
        <v>6180.88373799569</v>
      </c>
      <c r="K21" s="9"/>
      <c r="L21" s="81" t="n">
        <f aca="false">'High pensions'!N21</f>
        <v>3910348.4398605</v>
      </c>
      <c r="M21" s="67"/>
      <c r="N21" s="81" t="n">
        <f aca="false">'High pensions'!L21</f>
        <v>800543.016671509</v>
      </c>
      <c r="O21" s="9"/>
      <c r="P21" s="81" t="n">
        <f aca="false">'High pensions'!X21</f>
        <v>24695168.1228014</v>
      </c>
      <c r="Q21" s="67"/>
      <c r="R21" s="81" t="n">
        <f aca="false">'High SIPA income'!G16</f>
        <v>22467624.3804735</v>
      </c>
      <c r="S21" s="67"/>
      <c r="T21" s="81" t="n">
        <f aca="false">'High SIPA income'!J16</f>
        <v>85906909.1259406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-0.00882681291346414</v>
      </c>
      <c r="AK21" s="68" t="n">
        <f aca="false">AK20+1</f>
        <v>2032</v>
      </c>
      <c r="AL21" s="69" t="n">
        <f aca="false">SUM(AB82:AB85)/AVERAGE(AG82:AG85)</f>
        <v>-0.0240775532981895</v>
      </c>
      <c r="AM21" s="9" t="n">
        <f aca="false">'Central scenario'!AM21</f>
        <v>8126011.66426731</v>
      </c>
      <c r="AN21" s="69" t="n">
        <f aca="false">AM21/AVERAGE(AG82:AG85)</f>
        <v>0.00112425556876149</v>
      </c>
      <c r="AO21" s="69" t="n">
        <f aca="false">'GDP evolution by scenario'!M81</f>
        <v>0.0284742168398942</v>
      </c>
      <c r="AP21" s="69"/>
      <c r="AQ21" s="9" t="n">
        <f aca="false">AQ20*(1+AO21)</f>
        <v>596430565.993764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369414837.548937</v>
      </c>
      <c r="AS21" s="70" t="n">
        <f aca="false">AQ21/AG85</f>
        <v>0.0813788641744786</v>
      </c>
      <c r="AT21" s="70" t="n">
        <f aca="false">AR21/AG85</f>
        <v>0.0504041234688269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0.0161983962986744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0.0135304064524485</v>
      </c>
      <c r="BJ21" s="7" t="n">
        <f aca="false">BJ20+1</f>
        <v>2032</v>
      </c>
      <c r="BK21" s="40" t="n">
        <f aca="false">SUM(T82:T85)/AVERAGE(AG82:AG85)</f>
        <v>0.0596401270203779</v>
      </c>
      <c r="BL21" s="40" t="n">
        <f aca="false">SUM(P82:P85)/AVERAGE(AG82:AG85)</f>
        <v>0.0112295085087814</v>
      </c>
      <c r="BM21" s="40" t="n">
        <f aca="false">SUM(D82:D85)/AVERAGE(AG82:AG85)</f>
        <v>0.072488171809786</v>
      </c>
      <c r="BN21" s="40" t="n">
        <f aca="false">(SUM(H82:H85)+SUM(J82:J85))/AVERAGE(AG82:AG85)</f>
        <v>0.00854806353224787</v>
      </c>
      <c r="BO21" s="69" t="n">
        <f aca="false">AL21-BN21</f>
        <v>-0.0326256168304374</v>
      </c>
      <c r="BP21" s="32" t="n">
        <f aca="false">BN21+BM21</f>
        <v>0.0810362353420338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102020428.177735</v>
      </c>
      <c r="E22" s="6"/>
      <c r="F22" s="80" t="n">
        <f aca="false">'High pensions'!I22</f>
        <v>18543420.4600675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2062.3345239451</v>
      </c>
      <c r="J22" s="80" t="n">
        <f aca="false">'High pensions'!W22</f>
        <v>11346.356063688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765007.80687156</v>
      </c>
      <c r="O22" s="6"/>
      <c r="P22" s="80" t="n">
        <f aca="false">'High pensions'!X22</f>
        <v>26519447.2846624</v>
      </c>
      <c r="Q22" s="8"/>
      <c r="R22" s="80" t="n">
        <f aca="false">'High SIPA income'!G17</f>
        <v>19431210.5031189</v>
      </c>
      <c r="S22" s="8"/>
      <c r="T22" s="80" t="n">
        <f aca="false">'High SIPA income'!J17</f>
        <v>74296917.4947224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309890.686384416</v>
      </c>
      <c r="Y22" s="6"/>
      <c r="Z22" s="6" t="n">
        <f aca="false">R22+V22-N22-L22-F22</f>
        <v>-4053430.84410694</v>
      </c>
      <c r="AA22" s="6"/>
      <c r="AB22" s="6" t="n">
        <f aca="false">T22-P22-D22</f>
        <v>-54242957.9676747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-0.0103885757682083</v>
      </c>
      <c r="AK22" s="62" t="n">
        <f aca="false">AK21+1</f>
        <v>2033</v>
      </c>
      <c r="AL22" s="63" t="n">
        <f aca="false">SUM(AB86:AB89)/AVERAGE(AG86:AG89)</f>
        <v>-0.0223637538699182</v>
      </c>
      <c r="AM22" s="6" t="n">
        <f aca="false">'Central scenario'!AM22</f>
        <v>7406781.38079157</v>
      </c>
      <c r="AN22" s="63" t="n">
        <f aca="false">AM22/AVERAGE(AG86:AG89)</f>
        <v>0.000994898558904342</v>
      </c>
      <c r="AO22" s="63" t="n">
        <f aca="false">'GDP evolution by scenario'!M85</f>
        <v>0.0300026223701617</v>
      </c>
      <c r="AP22" s="63"/>
      <c r="AQ22" s="6" t="n">
        <f aca="false">AQ21*(1+AO22)</f>
        <v>614325047.035297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372990161.515079</v>
      </c>
      <c r="AS22" s="64" t="n">
        <f aca="false">AQ22/AG89</f>
        <v>0.0815577383951001</v>
      </c>
      <c r="AT22" s="64" t="n">
        <f aca="false">AR22/AG89</f>
        <v>0.049518140540744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0.0125897475493237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0.0149747971320082</v>
      </c>
      <c r="BJ22" s="5" t="n">
        <f aca="false">BJ21+1</f>
        <v>2033</v>
      </c>
      <c r="BK22" s="61" t="n">
        <f aca="false">SUM(T86:T89)/AVERAGE(AG86:AG89)</f>
        <v>0.0599722936476117</v>
      </c>
      <c r="BL22" s="61" t="n">
        <f aca="false">SUM(P86:P89)/AVERAGE(AG86:AG89)</f>
        <v>0.0107506451804881</v>
      </c>
      <c r="BM22" s="61" t="n">
        <f aca="false">SUM(D86:D89)/AVERAGE(AG86:AG89)</f>
        <v>0.0715854023370419</v>
      </c>
      <c r="BN22" s="61" t="n">
        <f aca="false">(SUM(H86:H89)+SUM(J86:J89))/AVERAGE(AG86:AG89)</f>
        <v>0.00898195340505578</v>
      </c>
      <c r="BO22" s="63" t="n">
        <f aca="false">AL22-BN22</f>
        <v>-0.031345707274974</v>
      </c>
      <c r="BP22" s="32" t="n">
        <f aca="false">BN22+BM22</f>
        <v>0.0805673557420977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108855914.208479</v>
      </c>
      <c r="E23" s="9"/>
      <c r="F23" s="81" t="n">
        <f aca="false">'High pensions'!I23</f>
        <v>19785850.9593416</v>
      </c>
      <c r="G23" s="81" t="n">
        <f aca="false">'High pensions'!K23</f>
        <v>102244.218065323</v>
      </c>
      <c r="H23" s="81" t="n">
        <f aca="false">'High pensions'!V23</f>
        <v>562517.520874029</v>
      </c>
      <c r="I23" s="81" t="n">
        <f aca="false">'High pensions'!M23</f>
        <v>3162.192311299</v>
      </c>
      <c r="J23" s="81" t="n">
        <f aca="false">'High pensions'!W23</f>
        <v>17397.4490991987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818497.026508197</v>
      </c>
      <c r="O23" s="9"/>
      <c r="P23" s="81" t="n">
        <f aca="false">'High pensions'!X23</f>
        <v>24944720.335192</v>
      </c>
      <c r="Q23" s="67"/>
      <c r="R23" s="81" t="n">
        <f aca="false">'High SIPA income'!G18</f>
        <v>23254020.5835423</v>
      </c>
      <c r="S23" s="67"/>
      <c r="T23" s="81" t="n">
        <f aca="false">'High SIPA income'!J18</f>
        <v>88913763.1666697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329040.945688189</v>
      </c>
      <c r="Y23" s="9"/>
      <c r="Z23" s="9" t="n">
        <f aca="false">R23+V23-N23-L23-F23</f>
        <v>-1158729.71357977</v>
      </c>
      <c r="AA23" s="9"/>
      <c r="AB23" s="9" t="n">
        <f aca="false">T23-P23-D23</f>
        <v>-44886871.3770016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-0.00853469463406068</v>
      </c>
      <c r="AK23" s="68" t="n">
        <f aca="false">AK22+1</f>
        <v>2034</v>
      </c>
      <c r="AL23" s="69" t="n">
        <f aca="false">SUM(AB90:AB93)/AVERAGE(AG90:AG93)</f>
        <v>-0.0202685008287553</v>
      </c>
      <c r="AM23" s="9" t="n">
        <f aca="false">'Central scenario'!AM23</f>
        <v>6738583.40306814</v>
      </c>
      <c r="AN23" s="69" t="n">
        <f aca="false">AM23/AVERAGE(AG90:AG93)</f>
        <v>0.000877736545037229</v>
      </c>
      <c r="AO23" s="69" t="n">
        <f aca="false">'GDP evolution by scenario'!M89</f>
        <v>0.0312256404153759</v>
      </c>
      <c r="AP23" s="69"/>
      <c r="AQ23" s="9" t="n">
        <f aca="false">AQ22*(1+AO23)</f>
        <v>633507740.052179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377802529.245844</v>
      </c>
      <c r="AS23" s="70" t="n">
        <f aca="false">AQ23/AG93</f>
        <v>0.0815928349210288</v>
      </c>
      <c r="AT23" s="70" t="n">
        <f aca="false">AR23/AG93</f>
        <v>0.0486591993319045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-0.000351798147577903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0.0119160623688566</v>
      </c>
      <c r="BJ23" s="7" t="n">
        <f aca="false">BJ22+1</f>
        <v>2034</v>
      </c>
      <c r="BK23" s="40" t="n">
        <f aca="false">SUM(T90:T93)/AVERAGE(AG90:AG93)</f>
        <v>0.0601167521211703</v>
      </c>
      <c r="BL23" s="40" t="n">
        <f aca="false">SUM(P90:P93)/AVERAGE(AG90:AG93)</f>
        <v>0.0101487952430408</v>
      </c>
      <c r="BM23" s="40" t="n">
        <f aca="false">SUM(D90:D93)/AVERAGE(AG90:AG93)</f>
        <v>0.0702364577068848</v>
      </c>
      <c r="BN23" s="40" t="n">
        <f aca="false">(SUM(H90:H93)+SUM(J90:J93))/AVERAGE(AG90:AG93)</f>
        <v>0.0095242050915157</v>
      </c>
      <c r="BO23" s="69" t="n">
        <f aca="false">AL23-BN23</f>
        <v>-0.029792705920271</v>
      </c>
      <c r="BP23" s="32" t="n">
        <f aca="false">BN23+BM23</f>
        <v>0.0797606627984005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104302964.881111</v>
      </c>
      <c r="E24" s="9"/>
      <c r="F24" s="81" t="n">
        <f aca="false">'High pensions'!I24</f>
        <v>18958298.5248067</v>
      </c>
      <c r="G24" s="81" t="n">
        <f aca="false">'High pensions'!K24</f>
        <v>148476.22300635</v>
      </c>
      <c r="H24" s="81" t="n">
        <f aca="false">'High pensions'!V24</f>
        <v>816872.371412835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3599614.55233287</v>
      </c>
      <c r="M24" s="67"/>
      <c r="N24" s="81" t="n">
        <f aca="false">'High pensions'!L24</f>
        <v>785462.55747468</v>
      </c>
      <c r="O24" s="9"/>
      <c r="P24" s="81" t="n">
        <f aca="false">'High pensions'!X24</f>
        <v>22999800.2662076</v>
      </c>
      <c r="Q24" s="67"/>
      <c r="R24" s="81" t="n">
        <f aca="false">'High SIPA income'!G19</f>
        <v>20589537.4390246</v>
      </c>
      <c r="S24" s="67"/>
      <c r="T24" s="81" t="n">
        <f aca="false">'High SIPA income'!J19</f>
        <v>78725880.9283226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-2616379.16893461</v>
      </c>
      <c r="AA24" s="9"/>
      <c r="AB24" s="9" t="n">
        <f aca="false">T24-P24-D24</f>
        <v>-48576884.2189956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-0.00911532272814063</v>
      </c>
      <c r="AK24" s="68" t="n">
        <f aca="false">AK23+1</f>
        <v>2035</v>
      </c>
      <c r="AL24" s="69" t="n">
        <f aca="false">SUM(AB94:AB97)/AVERAGE(AG94:AG97)</f>
        <v>-0.0183645892709528</v>
      </c>
      <c r="AM24" s="9" t="n">
        <f aca="false">'Central scenario'!AM24</f>
        <v>6098422.29766839</v>
      </c>
      <c r="AN24" s="69" t="n">
        <f aca="false">AM24/AVERAGE(AG94:AG97)</f>
        <v>0.000773319032939272</v>
      </c>
      <c r="AO24" s="69" t="n">
        <f aca="false">'GDP evolution by scenario'!M93</f>
        <v>0.0271984806425594</v>
      </c>
      <c r="AP24" s="69"/>
      <c r="AQ24" s="9" t="n">
        <f aca="false">AQ23*(1+AO24)</f>
        <v>650738188.0569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381904107.319389</v>
      </c>
      <c r="AS24" s="70" t="n">
        <f aca="false">AQ24/AG97</f>
        <v>0.0815413460424598</v>
      </c>
      <c r="AT24" s="70" t="n">
        <f aca="false">AR24/AG97</f>
        <v>0.0478548447616909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0.0214735570369917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0.0141925089756339</v>
      </c>
      <c r="BJ24" s="7" t="n">
        <f aca="false">BJ23+1</f>
        <v>2035</v>
      </c>
      <c r="BK24" s="40" t="n">
        <f aca="false">SUM(T94:T97)/AVERAGE(AG94:AG97)</f>
        <v>0.0606979228381972</v>
      </c>
      <c r="BL24" s="40" t="n">
        <f aca="false">SUM(P94:P97)/AVERAGE(AG94:AG97)</f>
        <v>0.00983297135009639</v>
      </c>
      <c r="BM24" s="40" t="n">
        <f aca="false">SUM(D94:D97)/AVERAGE(AG94:AG97)</f>
        <v>0.0692295407590536</v>
      </c>
      <c r="BN24" s="40" t="n">
        <f aca="false">(SUM(H94:H97)+SUM(J94:J97))/AVERAGE(AG94:AG97)</f>
        <v>0.00995685937520814</v>
      </c>
      <c r="BO24" s="69" t="n">
        <f aca="false">AL24-BN24</f>
        <v>-0.0283214486461609</v>
      </c>
      <c r="BP24" s="32" t="n">
        <f aca="false">BN24+BM24</f>
        <v>0.0791864001342617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113342542.856426</v>
      </c>
      <c r="E25" s="9"/>
      <c r="F25" s="81" t="n">
        <f aca="false">'High pensions'!I25</f>
        <v>20601348.8253387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</v>
      </c>
      <c r="J25" s="81" t="n">
        <f aca="false">'High pensions'!W25</f>
        <v>32303.3130517235</v>
      </c>
      <c r="K25" s="9"/>
      <c r="L25" s="81" t="n">
        <f aca="false">'High pensions'!N25</f>
        <v>4012507.36812271</v>
      </c>
      <c r="M25" s="67"/>
      <c r="N25" s="81" t="n">
        <f aca="false">'High pensions'!L25</f>
        <v>856204.006193865</v>
      </c>
      <c r="O25" s="9"/>
      <c r="P25" s="81" t="n">
        <f aca="false">'High pensions'!X25</f>
        <v>25531501.6289022</v>
      </c>
      <c r="Q25" s="67"/>
      <c r="R25" s="81" t="n">
        <f aca="false">'High SIPA income'!G20</f>
        <v>24347324.2300167</v>
      </c>
      <c r="S25" s="67"/>
      <c r="T25" s="81" t="n">
        <f aca="false">'High SIPA income'!J20</f>
        <v>93094104.4174502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-979037.875079434</v>
      </c>
      <c r="AA25" s="9"/>
      <c r="AB25" s="9" t="n">
        <f aca="false">T25-P25-D25</f>
        <v>-45779940.0678777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-0.00849235498649301</v>
      </c>
      <c r="AK25" s="68" t="n">
        <f aca="false">AK24+1</f>
        <v>2036</v>
      </c>
      <c r="AL25" s="69" t="n">
        <f aca="false">SUM(AB98:AB101)/AVERAGE(AG98:AG101)</f>
        <v>-0.0160674344028009</v>
      </c>
      <c r="AM25" s="9" t="n">
        <f aca="false">'Central scenario'!AM25</f>
        <v>5493111.4769607</v>
      </c>
      <c r="AN25" s="69" t="n">
        <f aca="false">AM25/AVERAGE(AG98:AG101)</f>
        <v>0.000674424199877399</v>
      </c>
      <c r="AO25" s="69" t="n">
        <f aca="false">'GDP evolution by scenario'!M97</f>
        <v>0.0328243581459122</v>
      </c>
      <c r="AP25" s="69"/>
      <c r="AQ25" s="9" t="n">
        <f aca="false">AQ24*(1+AO25)</f>
        <v>672098251.400902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388864593.843959</v>
      </c>
      <c r="AS25" s="70" t="n">
        <f aca="false">AQ25/AG101</f>
        <v>0.0817050967962126</v>
      </c>
      <c r="AT25" s="70" t="n">
        <f aca="false">AR25/AG101</f>
        <v>0.0472731765250326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0.0118814252777155</v>
      </c>
      <c r="BJ25" s="7" t="n">
        <f aca="false">BJ24+1</f>
        <v>2036</v>
      </c>
      <c r="BK25" s="40" t="n">
        <f aca="false">SUM(T98:T101)/AVERAGE(AG98:AG101)</f>
        <v>0.06129409237428</v>
      </c>
      <c r="BL25" s="40" t="n">
        <f aca="false">SUM(P98:P101)/AVERAGE(AG98:AG101)</f>
        <v>0.0093793722989892</v>
      </c>
      <c r="BM25" s="40" t="n">
        <f aca="false">SUM(D98:D101)/AVERAGE(AG98:AG101)</f>
        <v>0.0679821544780917</v>
      </c>
      <c r="BN25" s="40" t="n">
        <f aca="false">(SUM(H98:H101)+SUM(J98:J101))/AVERAGE(AG98:AG101)</f>
        <v>0.0102903490426612</v>
      </c>
      <c r="BO25" s="69" t="n">
        <f aca="false">AL25-BN25</f>
        <v>-0.0263577834454621</v>
      </c>
      <c r="BP25" s="32" t="n">
        <f aca="false">BN25+BM25</f>
        <v>0.0782725035207529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80" t="n">
        <f aca="false">'High pensions'!Q26</f>
        <v>106694692.20664</v>
      </c>
      <c r="E26" s="6"/>
      <c r="F26" s="80" t="n">
        <f aca="false">'High pensions'!I26</f>
        <v>19393023.2776362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5988.63303204201</v>
      </c>
      <c r="J26" s="80" t="n">
        <f aca="false">'High pensions'!W26</f>
        <v>32947.6920098929</v>
      </c>
      <c r="K26" s="6"/>
      <c r="L26" s="80" t="n">
        <f aca="false">'High pensions'!N26</f>
        <v>4266105.69710448</v>
      </c>
      <c r="M26" s="8"/>
      <c r="N26" s="80" t="n">
        <f aca="false">'High pensions'!L26</f>
        <v>808953.540091459</v>
      </c>
      <c r="O26" s="6"/>
      <c r="P26" s="80" t="n">
        <f aca="false">'High pensions'!X26</f>
        <v>26587466.4401902</v>
      </c>
      <c r="Q26" s="8"/>
      <c r="R26" s="80" t="n">
        <f aca="false">'High SIPA income'!G21</f>
        <v>19338422.1606107</v>
      </c>
      <c r="S26" s="8"/>
      <c r="T26" s="80" t="n">
        <f aca="false">'High SIPA income'!J21</f>
        <v>73942133.2250189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325142.238652505</v>
      </c>
      <c r="Y26" s="6"/>
      <c r="Z26" s="6" t="n">
        <f aca="false">R26+V26-N26-L26-F26</f>
        <v>-5000209.89233598</v>
      </c>
      <c r="AA26" s="6"/>
      <c r="AB26" s="6" t="n">
        <f aca="false">T26-P26-D26</f>
        <v>-59340025.4218114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-0.0110206717436923</v>
      </c>
      <c r="AK26" s="62" t="n">
        <f aca="false">AK25+1</f>
        <v>2037</v>
      </c>
      <c r="AL26" s="63" t="n">
        <f aca="false">SUM(AB102:AB105)/AVERAGE(AG102:AG105)</f>
        <v>-0.0151368967062296</v>
      </c>
      <c r="AM26" s="6" t="n">
        <f aca="false">'Central scenario'!AM26</f>
        <v>4920541.96276278</v>
      </c>
      <c r="AN26" s="63" t="n">
        <f aca="false">AM26/AVERAGE(AG102:AG105)</f>
        <v>0.000591212975927544</v>
      </c>
      <c r="AO26" s="63" t="n">
        <f aca="false">'GDP evolution by scenario'!M101</f>
        <v>0.0218419199953035</v>
      </c>
      <c r="AP26" s="63"/>
      <c r="AQ26" s="6" t="n">
        <f aca="false">AQ25*(1+AO26)</f>
        <v>686778167.636984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392388534.442751</v>
      </c>
      <c r="AS26" s="64" t="n">
        <f aca="false">AQ26/AG105</f>
        <v>0.0818208720581428</v>
      </c>
      <c r="AT26" s="64" t="n">
        <f aca="false">AR26/AG105</f>
        <v>0.0467480965275717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-0.0118562557252077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0.0135199456197255</v>
      </c>
      <c r="BJ26" s="5" t="n">
        <f aca="false">BJ25+1</f>
        <v>2037</v>
      </c>
      <c r="BK26" s="61" t="n">
        <f aca="false">SUM(T102:T105)/AVERAGE(AG102:AG105)</f>
        <v>0.0614848741089888</v>
      </c>
      <c r="BL26" s="61" t="n">
        <f aca="false">SUM(P102:P105)/AVERAGE(AG102:AG105)</f>
        <v>0.00930884972205287</v>
      </c>
      <c r="BM26" s="61" t="n">
        <f aca="false">SUM(D102:D105)/AVERAGE(AG102:AG105)</f>
        <v>0.0673129210931655</v>
      </c>
      <c r="BN26" s="61" t="n">
        <f aca="false">(SUM(H102:H105)+SUM(J102:J105))/AVERAGE(AG102:AG105)</f>
        <v>0.0109308281621257</v>
      </c>
      <c r="BO26" s="63" t="n">
        <f aca="false">AL26-BN26</f>
        <v>-0.0260677248683552</v>
      </c>
      <c r="BP26" s="32" t="n">
        <f aca="false">BN26+BM26</f>
        <v>0.0782437492552912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8696291.61490013</v>
      </c>
      <c r="D27" s="81" t="n">
        <f aca="false">'High pensions'!Q27</f>
        <v>107361624.87531</v>
      </c>
      <c r="E27" s="9"/>
      <c r="F27" s="81" t="n">
        <f aca="false">'High pensions'!I27</f>
        <v>19514246.184799</v>
      </c>
      <c r="G27" s="81" t="n">
        <f aca="false">'High pensions'!K27</f>
        <v>211229.041623464</v>
      </c>
      <c r="H27" s="81" t="n">
        <f aca="false">'High pensions'!V27</f>
        <v>1162119.86436939</v>
      </c>
      <c r="I27" s="81" t="n">
        <f aca="false">'High pensions'!M27</f>
        <v>6532.85695742699</v>
      </c>
      <c r="J27" s="81" t="n">
        <f aca="false">'High pensions'!W27</f>
        <v>35941.8514753436</v>
      </c>
      <c r="K27" s="9"/>
      <c r="L27" s="81" t="n">
        <f aca="false">'High pensions'!N27</f>
        <v>3669626.15930424</v>
      </c>
      <c r="M27" s="67"/>
      <c r="N27" s="81" t="n">
        <f aca="false">'High pensions'!L27</f>
        <v>802325.932344474</v>
      </c>
      <c r="O27" s="9"/>
      <c r="P27" s="81" t="n">
        <f aca="false">'High pensions'!X27</f>
        <v>23455868.1406368</v>
      </c>
      <c r="Q27" s="67"/>
      <c r="R27" s="81" t="n">
        <f aca="false">'High SIPA income'!G22</f>
        <v>22045222.3710629</v>
      </c>
      <c r="S27" s="67"/>
      <c r="T27" s="81" t="n">
        <f aca="false">'High SIPA income'!J22</f>
        <v>84291818.432659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</v>
      </c>
      <c r="Y27" s="9"/>
      <c r="Z27" s="9" t="n">
        <f aca="false">R27+V27-N27-L27-F27</f>
        <v>-1816734.18900958</v>
      </c>
      <c r="AA27" s="9"/>
      <c r="AB27" s="9" t="n">
        <f aca="false">T27-P27-D27</f>
        <v>-46525674.5832881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-0.00910382077088152</v>
      </c>
      <c r="AK27" s="68" t="n">
        <f aca="false">AK26+1</f>
        <v>2038</v>
      </c>
      <c r="AL27" s="69" t="n">
        <f aca="false">SUM(AB106:AB109)/AVERAGE(AG106:AG109)</f>
        <v>-0.0132110538530713</v>
      </c>
      <c r="AM27" s="9" t="n">
        <f aca="false">'Central scenario'!AM27</f>
        <v>4379286.21321994</v>
      </c>
      <c r="AN27" s="69" t="n">
        <f aca="false">AM27/AVERAGE(AG106:AG109)</f>
        <v>0.000511367127822084</v>
      </c>
      <c r="AO27" s="69" t="n">
        <f aca="false">'GDP evolution by scenario'!M105</f>
        <v>0.0289672223702515</v>
      </c>
      <c r="AP27" s="69"/>
      <c r="AQ27" s="9" t="n">
        <f aca="false">AQ26*(1+AO27)</f>
        <v>706672223.537958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399317811.709848</v>
      </c>
      <c r="AS27" s="70" t="n">
        <f aca="false">AQ27/AG109</f>
        <v>0.0817643558066613</v>
      </c>
      <c r="AT27" s="70" t="n">
        <f aca="false">AR27/AG109</f>
        <v>0.0462024154184513</v>
      </c>
      <c r="AU27" s="7"/>
      <c r="AV27" s="7"/>
      <c r="AW27" s="7" t="n">
        <f aca="false">workers_and_wage_high!C15</f>
        <v>11422089</v>
      </c>
      <c r="AX27" s="7"/>
      <c r="AY27" s="40" t="n">
        <f aca="false">(AW27-AW26)/AW26</f>
        <v>-0.0052506540674193</v>
      </c>
      <c r="AZ27" s="12" t="n">
        <f aca="false">workers_and_wage_high!B15</f>
        <v>6722.87988857401</v>
      </c>
      <c r="BA27" s="40" t="n">
        <f aca="false">(AZ27-AZ26)/AZ26</f>
        <v>-0.0126261243941081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0.0118771580920789</v>
      </c>
      <c r="BJ27" s="7" t="n">
        <f aca="false">BJ26+1</f>
        <v>2038</v>
      </c>
      <c r="BK27" s="40" t="n">
        <f aca="false">SUM(T106:T109)/AVERAGE(AG106:AG109)</f>
        <v>0.0618602292944745</v>
      </c>
      <c r="BL27" s="40" t="n">
        <f aca="false">SUM(P106:P109)/AVERAGE(AG106:AG109)</f>
        <v>0.00886210399600713</v>
      </c>
      <c r="BM27" s="40" t="n">
        <f aca="false">SUM(D106:D109)/AVERAGE(AG106:AG109)</f>
        <v>0.0662091791515387</v>
      </c>
      <c r="BN27" s="40" t="n">
        <f aca="false">(SUM(H106:H109)+SUM(J106:J109))/AVERAGE(AG106:AG109)</f>
        <v>0.0113165085189885</v>
      </c>
      <c r="BO27" s="69" t="n">
        <f aca="false">AL27-BN27</f>
        <v>-0.0245275623720598</v>
      </c>
      <c r="BP27" s="32" t="n">
        <f aca="false">BN27+BM27</f>
        <v>0.0775256876705272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81" t="n">
        <f aca="false">'High pensions'!Q28</f>
        <v>100402133.539979</v>
      </c>
      <c r="E28" s="9"/>
      <c r="F28" s="81" t="n">
        <f aca="false">'High pensions'!I28</f>
        <v>18249276.2535378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7051.41369672603</v>
      </c>
      <c r="J28" s="81" t="n">
        <f aca="false">'High pensions'!W28</f>
        <v>38794.7976559936</v>
      </c>
      <c r="K28" s="9"/>
      <c r="L28" s="81" t="n">
        <f aca="false">'High pensions'!N28</f>
        <v>3308011.82114977</v>
      </c>
      <c r="M28" s="67"/>
      <c r="N28" s="81" t="n">
        <f aca="false">'High pensions'!L28</f>
        <v>761230.521454174</v>
      </c>
      <c r="O28" s="9"/>
      <c r="P28" s="81" t="n">
        <f aca="false">'High pensions'!X28</f>
        <v>21353354.7952991</v>
      </c>
      <c r="Q28" s="67"/>
      <c r="R28" s="81" t="n">
        <f aca="false">'High SIPA income'!G23</f>
        <v>18072531.5260141</v>
      </c>
      <c r="S28" s="67"/>
      <c r="T28" s="81" t="n">
        <f aca="false">'High SIPA income'!J23</f>
        <v>69101890.6667456</v>
      </c>
      <c r="U28" s="9"/>
      <c r="V28" s="81" t="n">
        <f aca="false">'High SIPA income'!F23</f>
        <v>112437.805475858</v>
      </c>
      <c r="W28" s="67"/>
      <c r="X28" s="81" t="n">
        <f aca="false">'High SIPA income'!M23</f>
        <v>282411.350636534</v>
      </c>
      <c r="Y28" s="9"/>
      <c r="Z28" s="9" t="n">
        <f aca="false">R28+V28-N28-L28-F28</f>
        <v>-4133549.26465174</v>
      </c>
      <c r="AA28" s="9"/>
      <c r="AB28" s="9" t="n">
        <f aca="false">T28-P28-D28</f>
        <v>-52653597.668533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-0.0103097696859659</v>
      </c>
      <c r="AK28" s="68" t="n">
        <f aca="false">AK27+1</f>
        <v>2039</v>
      </c>
      <c r="AL28" s="69" t="n">
        <f aca="false">SUM(AB110:AB113)/AVERAGE(AG110:AG113)</f>
        <v>-0.012041220280376</v>
      </c>
      <c r="AM28" s="9" t="n">
        <f aca="false">'Central scenario'!AM28</f>
        <v>3887732.69163583</v>
      </c>
      <c r="AN28" s="69" t="n">
        <f aca="false">AM28/AVERAGE(AG110:AG113)</f>
        <v>0.000442689978104514</v>
      </c>
      <c r="AO28" s="69" t="n">
        <f aca="false">'GDP evolution by scenario'!M109</f>
        <v>0.0254776116235194</v>
      </c>
      <c r="AP28" s="69"/>
      <c r="AQ28" s="9" t="n">
        <f aca="false">AQ27*(1+AO28)</f>
        <v>724676543.994387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405558551.375006</v>
      </c>
      <c r="AS28" s="70" t="n">
        <f aca="false">AQ28/AG113</f>
        <v>0.0815904441092898</v>
      </c>
      <c r="AT28" s="70" t="n">
        <f aca="false">AR28/AG113</f>
        <v>0.0456613403500242</v>
      </c>
      <c r="AU28" s="9"/>
      <c r="AV28" s="7"/>
      <c r="AW28" s="7" t="n">
        <f aca="false">workers_and_wage_high!C16</f>
        <v>11521794</v>
      </c>
      <c r="AX28" s="7"/>
      <c r="AY28" s="40" t="n">
        <f aca="false">(AW28-AW27)/AW27</f>
        <v>0.00872913877662834</v>
      </c>
      <c r="AZ28" s="12" t="n">
        <f aca="false">workers_and_wage_high!B16</f>
        <v>6343.42583946065</v>
      </c>
      <c r="BA28" s="40" t="n">
        <f aca="false">(AZ28-AZ27)/AZ27</f>
        <v>-0.0564421877829868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0.0162743373893534</v>
      </c>
      <c r="BJ28" s="7" t="n">
        <f aca="false">BJ27+1</f>
        <v>2039</v>
      </c>
      <c r="BK28" s="40" t="n">
        <f aca="false">SUM(T110:T113)/AVERAGE(AG110:AG113)</f>
        <v>0.0622619192233359</v>
      </c>
      <c r="BL28" s="40" t="n">
        <f aca="false">SUM(P110:P113)/AVERAGE(AG110:AG113)</f>
        <v>0.00863609028539355</v>
      </c>
      <c r="BM28" s="40" t="n">
        <f aca="false">SUM(D110:D113)/AVERAGE(AG110:AG113)</f>
        <v>0.0656670492183184</v>
      </c>
      <c r="BN28" s="40" t="n">
        <f aca="false">(SUM(H110:H113)+SUM(J110:J113))/AVERAGE(AG110:AG113)</f>
        <v>0.0118016956243915</v>
      </c>
      <c r="BO28" s="69" t="n">
        <f aca="false">AL28-BN28</f>
        <v>-0.0238429159047675</v>
      </c>
      <c r="BP28" s="32" t="n">
        <f aca="false">BN28+BM28</f>
        <v>0.0774687448427099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81" t="n">
        <f aca="false">'High pensions'!Q29</f>
        <v>91863242.9489312</v>
      </c>
      <c r="E29" s="9"/>
      <c r="F29" s="81" t="n">
        <f aca="false">'High pensions'!I29</f>
        <v>16697231.8118454</v>
      </c>
      <c r="G29" s="81" t="n">
        <f aca="false">'High pensions'!K29</f>
        <v>233179.582375956</v>
      </c>
      <c r="H29" s="81" t="n">
        <f aca="false">'High pensions'!V29</f>
        <v>1282885.26313304</v>
      </c>
      <c r="I29" s="81" t="n">
        <f aca="false">'High pensions'!M29</f>
        <v>7211.73966111301</v>
      </c>
      <c r="J29" s="81" t="n">
        <f aca="false">'High pensions'!W29</f>
        <v>39676.8638082438</v>
      </c>
      <c r="K29" s="9"/>
      <c r="L29" s="81" t="n">
        <f aca="false">'High pensions'!N29</f>
        <v>3051608.62668183</v>
      </c>
      <c r="M29" s="67"/>
      <c r="N29" s="81" t="n">
        <f aca="false">'High pensions'!L29</f>
        <v>694867.234504992</v>
      </c>
      <c r="O29" s="9"/>
      <c r="P29" s="81" t="n">
        <f aca="false">'High pensions'!X29</f>
        <v>19657766.1758563</v>
      </c>
      <c r="Q29" s="67"/>
      <c r="R29" s="81" t="n">
        <f aca="false">'High SIPA income'!G24</f>
        <v>19795950.0809846</v>
      </c>
      <c r="S29" s="67"/>
      <c r="T29" s="81" t="n">
        <f aca="false">'High SIPA income'!J24</f>
        <v>75691530.8832912</v>
      </c>
      <c r="U29" s="9"/>
      <c r="V29" s="81" t="n">
        <f aca="false">'High SIPA income'!F24</f>
        <v>111506.752176317</v>
      </c>
      <c r="W29" s="67"/>
      <c r="X29" s="81" t="n">
        <f aca="false">'High SIPA income'!M24</f>
        <v>280072.813178202</v>
      </c>
      <c r="Y29" s="9"/>
      <c r="Z29" s="9" t="n">
        <f aca="false">R29+V29-N29-L29-F29</f>
        <v>-536250.839871375</v>
      </c>
      <c r="AA29" s="9"/>
      <c r="AB29" s="9" t="n">
        <f aca="false">T29-P29-D29</f>
        <v>-35829478.2414962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-0.00708849671490193</v>
      </c>
      <c r="AK29" s="68" t="n">
        <f aca="false">AK28+1</f>
        <v>2040</v>
      </c>
      <c r="AL29" s="69" t="n">
        <f aca="false">SUM(AB114:AB117)/AVERAGE(AG114:AG117)</f>
        <v>-0.0105711979787991</v>
      </c>
      <c r="AM29" s="9" t="n">
        <f aca="false">'Central scenario'!AM29</f>
        <v>3427469.19706586</v>
      </c>
      <c r="AN29" s="69" t="n">
        <f aca="false">AM29/AVERAGE(AG114:AG117)</f>
        <v>0.000379372679764245</v>
      </c>
      <c r="AO29" s="69" t="n">
        <f aca="false">'GDP evolution by scenario'!M113</f>
        <v>0.0287522589665818</v>
      </c>
      <c r="AP29" s="69"/>
      <c r="AQ29" s="9" t="n">
        <f aca="false">AQ28*(1+AO29)</f>
        <v>745512631.654321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413746870.248638</v>
      </c>
      <c r="AS29" s="70" t="n">
        <f aca="false">AQ29/AG117</f>
        <v>0.08197013622285</v>
      </c>
      <c r="AT29" s="70" t="n">
        <f aca="false">AR29/AG117</f>
        <v>0.0454920357832171</v>
      </c>
      <c r="AV29" s="7"/>
      <c r="AW29" s="7" t="n">
        <f aca="false">workers_and_wage_high!C17</f>
        <v>11541231</v>
      </c>
      <c r="AX29" s="7"/>
      <c r="AY29" s="40" t="n">
        <f aca="false">(AW29-AW28)/AW28</f>
        <v>0.0016869768718309</v>
      </c>
      <c r="AZ29" s="12" t="n">
        <f aca="false">workers_and_wage_high!B17</f>
        <v>6007.47172090445</v>
      </c>
      <c r="BA29" s="40" t="n">
        <f aca="false">(AZ29-AZ28)/AZ28</f>
        <v>-0.0529609909626948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0.012265123796803</v>
      </c>
      <c r="BJ29" s="7" t="n">
        <f aca="false">BJ28+1</f>
        <v>2040</v>
      </c>
      <c r="BK29" s="40" t="n">
        <f aca="false">SUM(T114:T117)/AVERAGE(AG114:AG117)</f>
        <v>0.0625125216005772</v>
      </c>
      <c r="BL29" s="40" t="n">
        <f aca="false">SUM(P114:P117)/AVERAGE(AG114:AG117)</f>
        <v>0.00831276298683012</v>
      </c>
      <c r="BM29" s="40" t="n">
        <f aca="false">SUM(D114:D117)/AVERAGE(AG114:AG117)</f>
        <v>0.0647709565925463</v>
      </c>
      <c r="BN29" s="40" t="n">
        <f aca="false">(SUM(H114:H117)+SUM(J114:J117))/AVERAGE(AG114:AG117)</f>
        <v>0.0120446408231931</v>
      </c>
      <c r="BO29" s="69" t="n">
        <f aca="false">AL29-BN29</f>
        <v>-0.0226158388019922</v>
      </c>
      <c r="BP29" s="32" t="n">
        <f aca="false">BN29+BM29</f>
        <v>0.0768155974157394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91332937.2576986</v>
      </c>
      <c r="E30" s="6"/>
      <c r="F30" s="80" t="n">
        <f aca="false">'High pensions'!I30</f>
        <v>16600842.4751161</v>
      </c>
      <c r="G30" s="80" t="n">
        <f aca="false">'High pensions'!K30</f>
        <v>188388.565652481</v>
      </c>
      <c r="H30" s="80" t="n">
        <f aca="false">'High pensions'!V30</f>
        <v>1036458.30460695</v>
      </c>
      <c r="I30" s="80" t="n">
        <f aca="false">'High pensions'!M30</f>
        <v>5826.450484097</v>
      </c>
      <c r="J30" s="80" t="n">
        <f aca="false">'High pensions'!W30</f>
        <v>32055.4114826872</v>
      </c>
      <c r="K30" s="6"/>
      <c r="L30" s="80" t="n">
        <f aca="false">'High pensions'!N30</f>
        <v>3575526.78286278</v>
      </c>
      <c r="M30" s="8"/>
      <c r="N30" s="80" t="n">
        <f aca="false">'High pensions'!L30</f>
        <v>691277.192997402</v>
      </c>
      <c r="O30" s="6"/>
      <c r="P30" s="80" t="n">
        <f aca="false">'High pensions'!X30</f>
        <v>22356628.6297401</v>
      </c>
      <c r="Q30" s="8"/>
      <c r="R30" s="80" t="n">
        <f aca="false">'High SIPA income'!G25</f>
        <v>15774212.31763</v>
      </c>
      <c r="S30" s="8"/>
      <c r="T30" s="80" t="n">
        <f aca="false">'High SIPA income'!J25</f>
        <v>60314067.9742561</v>
      </c>
      <c r="U30" s="6"/>
      <c r="V30" s="80" t="n">
        <f aca="false">'High SIPA income'!F25</f>
        <v>110880.502040839</v>
      </c>
      <c r="W30" s="8"/>
      <c r="X30" s="80" t="n">
        <f aca="false">'High SIPA income'!M25</f>
        <v>278499.853390805</v>
      </c>
      <c r="Y30" s="6"/>
      <c r="Z30" s="6" t="n">
        <f aca="false">R30+V30-N30-L30-F30</f>
        <v>-4982553.63130545</v>
      </c>
      <c r="AA30" s="6"/>
      <c r="AB30" s="6" t="n">
        <f aca="false">T30-P30-D30</f>
        <v>-53375497.9131825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-0.0105452307142297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-0.287473199750804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-0.00369048508708296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0.0142905635891408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92213049.4544059</v>
      </c>
      <c r="E31" s="9"/>
      <c r="F31" s="81" t="n">
        <f aca="false">'High pensions'!I31</f>
        <v>16760813.2849538</v>
      </c>
      <c r="G31" s="81" t="n">
        <f aca="false">'High pensions'!K31</f>
        <v>193337.894048511</v>
      </c>
      <c r="H31" s="81" t="n">
        <f aca="false">'High pensions'!V31</f>
        <v>1063688.04915395</v>
      </c>
      <c r="I31" s="81" t="n">
        <f aca="false">'High pensions'!M31</f>
        <v>5979.52249634601</v>
      </c>
      <c r="J31" s="81" t="n">
        <f aca="false">'High pensions'!W31</f>
        <v>32897.5685305361</v>
      </c>
      <c r="K31" s="9"/>
      <c r="L31" s="81" t="n">
        <f aca="false">'High pensions'!N31</f>
        <v>3241856.85627298</v>
      </c>
      <c r="M31" s="67"/>
      <c r="N31" s="81" t="n">
        <f aca="false">'High pensions'!L31</f>
        <v>698972.402993051</v>
      </c>
      <c r="O31" s="9"/>
      <c r="P31" s="81" t="n">
        <f aca="false">'High pensions'!X31</f>
        <v>20667550.5694075</v>
      </c>
      <c r="Q31" s="67"/>
      <c r="R31" s="81" t="n">
        <f aca="false">'High SIPA income'!G26</f>
        <v>18716874.2498186</v>
      </c>
      <c r="S31" s="67"/>
      <c r="T31" s="81" t="n">
        <f aca="false">'High SIPA income'!J26</f>
        <v>71565590.9174913</v>
      </c>
      <c r="U31" s="9"/>
      <c r="V31" s="81" t="n">
        <f aca="false">'High SIPA income'!F26</f>
        <v>107138.286006879</v>
      </c>
      <c r="W31" s="67"/>
      <c r="X31" s="81" t="n">
        <f aca="false">'High SIPA income'!M26</f>
        <v>269100.485624318</v>
      </c>
      <c r="Y31" s="9"/>
      <c r="Z31" s="9" t="n">
        <f aca="false">R31+V31-N31-L31-F31</f>
        <v>-1877630.00839436</v>
      </c>
      <c r="AA31" s="9"/>
      <c r="AB31" s="9" t="n">
        <f aca="false">T31-P31-D31</f>
        <v>-41315009.1063221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-0.00819337379951072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0" t="n">
        <f aca="false">(AW31-AW30)/AW30</f>
        <v>0.00287475505249792</v>
      </c>
      <c r="AZ31" s="12" t="n">
        <f aca="false">workers_and_wage_high!B19</f>
        <v>5961.97243607963</v>
      </c>
      <c r="BA31" s="40" t="n">
        <f aca="false">(AZ31-AZ30)/AZ30</f>
        <v>-0.00389768185551209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0.0115607623262774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32912057.1792397</v>
      </c>
      <c r="D32" s="81" t="n">
        <f aca="false">'High pensions'!Q32</f>
        <v>94281741.8247573</v>
      </c>
      <c r="E32" s="9"/>
      <c r="F32" s="81" t="n">
        <f aca="false">'High pensions'!I32</f>
        <v>17136822.6108422</v>
      </c>
      <c r="G32" s="81" t="n">
        <f aca="false">'High pensions'!K32</f>
        <v>184584.827388577</v>
      </c>
      <c r="H32" s="81" t="n">
        <f aca="false">'High pensions'!V32</f>
        <v>1015531.25896317</v>
      </c>
      <c r="I32" s="81" t="n">
        <f aca="false">'High pensions'!M32</f>
        <v>5708.80909449203</v>
      </c>
      <c r="J32" s="81" t="n">
        <f aca="false">'High pensions'!W32</f>
        <v>31408.1832669021</v>
      </c>
      <c r="K32" s="9"/>
      <c r="L32" s="81" t="n">
        <f aca="false">'High pensions'!N32</f>
        <v>3172850.31297567</v>
      </c>
      <c r="M32" s="67"/>
      <c r="N32" s="81" t="n">
        <f aca="false">'High pensions'!L32</f>
        <v>716112.970466007</v>
      </c>
      <c r="O32" s="9"/>
      <c r="P32" s="81" t="n">
        <f aca="false">'High pensions'!X32</f>
        <v>20403777.6331457</v>
      </c>
      <c r="Q32" s="67"/>
      <c r="R32" s="81" t="n">
        <f aca="false">'High SIPA income'!G27</f>
        <v>15796889.8153088</v>
      </c>
      <c r="S32" s="67"/>
      <c r="T32" s="81" t="n">
        <f aca="false">'High SIPA income'!J27</f>
        <v>60400777.3521282</v>
      </c>
      <c r="U32" s="9"/>
      <c r="V32" s="81" t="n">
        <f aca="false">'High SIPA income'!F27</f>
        <v>108417.698425432</v>
      </c>
      <c r="W32" s="67"/>
      <c r="X32" s="81" t="n">
        <f aca="false">'High SIPA income'!M27</f>
        <v>272314.000754888</v>
      </c>
      <c r="Y32" s="9"/>
      <c r="Z32" s="9" t="n">
        <f aca="false">R32+V32-N32-L32-F32</f>
        <v>-5120478.38054967</v>
      </c>
      <c r="AA32" s="9"/>
      <c r="AB32" s="9" t="n">
        <f aca="false">T32-P32-D32</f>
        <v>-54284742.1057747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-0.0106783411625594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11558765</v>
      </c>
      <c r="AX32" s="7"/>
      <c r="AY32" s="40" t="n">
        <f aca="false">(AW32-AW31)/AW31</f>
        <v>0.0063896901251043</v>
      </c>
      <c r="AZ32" s="12" t="n">
        <f aca="false">workers_and_wage_high!B20</f>
        <v>5869.78477201805</v>
      </c>
      <c r="BA32" s="40" t="n">
        <f aca="false">(AZ32-AZ31)/AZ31</f>
        <v>-0.0154626115853362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0.014226172961383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93020427.7183878</v>
      </c>
      <c r="E33" s="9"/>
      <c r="F33" s="81" t="n">
        <f aca="false">'High pensions'!I33</f>
        <v>16907563.8415507</v>
      </c>
      <c r="G33" s="81" t="n">
        <f aca="false">'High pensions'!K33</f>
        <v>200549.017114826</v>
      </c>
      <c r="H33" s="81" t="n">
        <f aca="false">'High pensions'!V33</f>
        <v>1103361.52063954</v>
      </c>
      <c r="I33" s="81" t="n">
        <f aca="false">'High pensions'!M33</f>
        <v>6202.54692107698</v>
      </c>
      <c r="J33" s="81" t="n">
        <f aca="false">'High pensions'!W33</f>
        <v>34124.5831125623</v>
      </c>
      <c r="K33" s="9"/>
      <c r="L33" s="81" t="n">
        <f aca="false">'High pensions'!N33</f>
        <v>3286268.97441294</v>
      </c>
      <c r="M33" s="67"/>
      <c r="N33" s="81" t="n">
        <f aca="false">'High pensions'!L33</f>
        <v>707643.565075323</v>
      </c>
      <c r="O33" s="9"/>
      <c r="P33" s="81" t="n">
        <f aca="false">'High pensions'!X33</f>
        <v>20945711.4369323</v>
      </c>
      <c r="Q33" s="67"/>
      <c r="R33" s="81" t="n">
        <f aca="false">'High SIPA income'!G28</f>
        <v>17813078.8529158</v>
      </c>
      <c r="S33" s="67"/>
      <c r="T33" s="81" t="n">
        <f aca="false">'High SIPA income'!J28</f>
        <v>68109850.8839501</v>
      </c>
      <c r="U33" s="9"/>
      <c r="V33" s="81" t="n">
        <f aca="false">'High SIPA income'!F28</f>
        <v>110746.114118815</v>
      </c>
      <c r="W33" s="67"/>
      <c r="X33" s="81" t="n">
        <f aca="false">'High SIPA income'!M28</f>
        <v>278162.309675794</v>
      </c>
      <c r="Y33" s="9"/>
      <c r="Z33" s="9" t="n">
        <f aca="false">R33+V33-N33-L33-F33</f>
        <v>-2977651.4140043</v>
      </c>
      <c r="AA33" s="9"/>
      <c r="AB33" s="9" t="n">
        <f aca="false">T33-P33-D33</f>
        <v>-45856288.27137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-0.00910256762722519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11625202</v>
      </c>
      <c r="AX33" s="7"/>
      <c r="AY33" s="40" t="n">
        <f aca="false">(AW33-AW32)/AW32</f>
        <v>0.00574775938432869</v>
      </c>
      <c r="AZ33" s="12" t="n">
        <f aca="false">workers_and_wage_high!B21</f>
        <v>5675.71936373082</v>
      </c>
      <c r="BA33" s="40" t="n">
        <f aca="false">(AZ33-AZ32)/AZ32</f>
        <v>-0.0330617587909462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0.0124166285400832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94916943.1832118</v>
      </c>
      <c r="E34" s="6"/>
      <c r="F34" s="80" t="n">
        <f aca="false">'High pensions'!I34</f>
        <v>17252277.9767627</v>
      </c>
      <c r="G34" s="80" t="n">
        <f aca="false">'High pensions'!K34</f>
        <v>224380.182850664</v>
      </c>
      <c r="H34" s="80" t="n">
        <f aca="false">'High pensions'!V34</f>
        <v>1234473.56318748</v>
      </c>
      <c r="I34" s="80" t="n">
        <f aca="false">'High pensions'!M34</f>
        <v>6939.59328404101</v>
      </c>
      <c r="J34" s="80" t="n">
        <f aca="false">'High pensions'!W34</f>
        <v>38179.5947377562</v>
      </c>
      <c r="K34" s="6"/>
      <c r="L34" s="80" t="n">
        <f aca="false">'High pensions'!N34</f>
        <v>3500403.03867679</v>
      </c>
      <c r="M34" s="8"/>
      <c r="N34" s="80" t="n">
        <f aca="false">'High pensions'!L34</f>
        <v>722538.299590658</v>
      </c>
      <c r="O34" s="6"/>
      <c r="P34" s="80" t="n">
        <f aca="false">'High pensions'!X34</f>
        <v>22138800.5489942</v>
      </c>
      <c r="Q34" s="8"/>
      <c r="R34" s="80" t="n">
        <f aca="false">'High SIPA income'!G29</f>
        <v>14890579.3874597</v>
      </c>
      <c r="S34" s="8"/>
      <c r="T34" s="80" t="n">
        <f aca="false">'High SIPA income'!J29</f>
        <v>56935420.8797815</v>
      </c>
      <c r="U34" s="6"/>
      <c r="V34" s="80" t="n">
        <f aca="false">'High SIPA income'!F29</f>
        <v>115740.880698923</v>
      </c>
      <c r="W34" s="8"/>
      <c r="X34" s="80" t="n">
        <f aca="false">'High SIPA income'!M29</f>
        <v>290707.723293862</v>
      </c>
      <c r="Y34" s="6"/>
      <c r="Z34" s="6" t="n">
        <f aca="false">R34+V34-N34-L34-F34</f>
        <v>-6468899.04687161</v>
      </c>
      <c r="AA34" s="6"/>
      <c r="AB34" s="6" t="n">
        <f aca="false">T34-P34-D34</f>
        <v>-60120322.8524244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-0.012541552657928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11544047</v>
      </c>
      <c r="AX34" s="5"/>
      <c r="AY34" s="61" t="n">
        <f aca="false">(AW34-AW33)/AW33</f>
        <v>-0.00698095396535905</v>
      </c>
      <c r="AZ34" s="11" t="n">
        <f aca="false">workers_and_wage_high!B22</f>
        <v>5967.74206984022</v>
      </c>
      <c r="BA34" s="61" t="n">
        <f aca="false">(AZ34-AZ33)/AZ33</f>
        <v>0.0514512236062082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0.0158781780259979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96981358.7043376</v>
      </c>
      <c r="E35" s="9"/>
      <c r="F35" s="81" t="n">
        <f aca="false">'High pensions'!I35</f>
        <v>17627509.9346784</v>
      </c>
      <c r="G35" s="81" t="n">
        <f aca="false">'High pensions'!K35</f>
        <v>241104.586060803</v>
      </c>
      <c r="H35" s="81" t="n">
        <f aca="false">'High pensions'!V35</f>
        <v>1326486.29515296</v>
      </c>
      <c r="I35" s="81" t="n">
        <f aca="false">'High pensions'!M35</f>
        <v>7456.84286785999</v>
      </c>
      <c r="J35" s="81" t="n">
        <f aca="false">'High pensions'!W35</f>
        <v>41025.3493346282</v>
      </c>
      <c r="K35" s="9"/>
      <c r="L35" s="81" t="n">
        <f aca="false">'High pensions'!N35</f>
        <v>2866583.03265506</v>
      </c>
      <c r="M35" s="67"/>
      <c r="N35" s="81" t="n">
        <f aca="false">'High pensions'!L35</f>
        <v>740032.810760841</v>
      </c>
      <c r="O35" s="9"/>
      <c r="P35" s="81" t="n">
        <f aca="false">'High pensions'!X35</f>
        <v>18946155.163437</v>
      </c>
      <c r="Q35" s="67"/>
      <c r="R35" s="81" t="n">
        <f aca="false">'High SIPA income'!G30</f>
        <v>17110116.7858419</v>
      </c>
      <c r="S35" s="67"/>
      <c r="T35" s="81" t="n">
        <f aca="false">'High SIPA income'!J30</f>
        <v>65422014.4935757</v>
      </c>
      <c r="U35" s="9"/>
      <c r="V35" s="81" t="n">
        <f aca="false">'High SIPA income'!F30</f>
        <v>91603.4623363684</v>
      </c>
      <c r="W35" s="67"/>
      <c r="X35" s="81" t="n">
        <f aca="false">'High SIPA income'!M30</f>
        <v>230081.487377938</v>
      </c>
      <c r="Y35" s="9"/>
      <c r="Z35" s="9" t="n">
        <f aca="false">R35+V35-N35-L35-F35</f>
        <v>-4032405.52991599</v>
      </c>
      <c r="AA35" s="9"/>
      <c r="AB35" s="9" t="n">
        <f aca="false">T35-P35-D35</f>
        <v>-50505499.3741989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-0.0125637148778749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9953911</v>
      </c>
      <c r="AX35" s="7"/>
      <c r="AY35" s="40" t="n">
        <f aca="false">(AW35-AW34)/AW34</f>
        <v>-0.137745107933119</v>
      </c>
      <c r="AZ35" s="12" t="n">
        <f aca="false">workers_and_wage_high!B23</f>
        <v>6279.53818101891</v>
      </c>
      <c r="BA35" s="40" t="n">
        <f aca="false">(AZ35-AZ34)/AZ34</f>
        <v>0.0522469147509651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0.0126137904444267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101901252.133666</v>
      </c>
      <c r="E36" s="9"/>
      <c r="F36" s="81" t="n">
        <f aca="false">'High pensions'!I36</f>
        <v>18521758.8033444</v>
      </c>
      <c r="G36" s="81" t="n">
        <f aca="false">'High pensions'!K36</f>
        <v>282514.115950961</v>
      </c>
      <c r="H36" s="81" t="n">
        <f aca="false">'High pensions'!V36</f>
        <v>1554309.31082206</v>
      </c>
      <c r="I36" s="81" t="n">
        <f aca="false">'High pensions'!M36</f>
        <v>8737.54997786501</v>
      </c>
      <c r="J36" s="81" t="n">
        <f aca="false">'High pensions'!W36</f>
        <v>48071.4219841887</v>
      </c>
      <c r="K36" s="9"/>
      <c r="L36" s="81" t="n">
        <f aca="false">'High pensions'!N36</f>
        <v>3184863.05087889</v>
      </c>
      <c r="M36" s="67"/>
      <c r="N36" s="81" t="n">
        <f aca="false">'High pensions'!L36</f>
        <v>779889.451947834</v>
      </c>
      <c r="O36" s="9"/>
      <c r="P36" s="81" t="n">
        <f aca="false">'High pensions'!X36</f>
        <v>20816991.1712405</v>
      </c>
      <c r="Q36" s="67"/>
      <c r="R36" s="81" t="n">
        <f aca="false">'High SIPA income'!G31</f>
        <v>14205139.9127215</v>
      </c>
      <c r="S36" s="67"/>
      <c r="T36" s="81" t="n">
        <f aca="false">'High SIPA income'!J31</f>
        <v>54314583.6399158</v>
      </c>
      <c r="U36" s="9"/>
      <c r="V36" s="81" t="n">
        <f aca="false">'High SIPA income'!F31</f>
        <v>86870.654939651</v>
      </c>
      <c r="W36" s="67"/>
      <c r="X36" s="81" t="n">
        <f aca="false">'High SIPA income'!M31</f>
        <v>218194.039703619</v>
      </c>
      <c r="Y36" s="9"/>
      <c r="Z36" s="9" t="n">
        <f aca="false">R36+V36-N36-L36-F36</f>
        <v>-8194500.73850997</v>
      </c>
      <c r="AA36" s="9"/>
      <c r="AB36" s="9" t="n">
        <f aca="false">T36-P36-D36</f>
        <v>-68403659.6649909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-0.0154466682375325</v>
      </c>
      <c r="AK36" s="7"/>
      <c r="AL36" s="7"/>
      <c r="AU36" s="9"/>
      <c r="AW36" s="7" t="n">
        <f aca="false">workers_and_wage_high!C24</f>
        <v>10055745</v>
      </c>
      <c r="AY36" s="40" t="n">
        <f aca="false">(AW36-AW35)/AW35</f>
        <v>0.0102305515892196</v>
      </c>
      <c r="AZ36" s="12" t="n">
        <f aca="false">workers_and_wage_high!B24</f>
        <v>5992.69528482481</v>
      </c>
      <c r="BA36" s="40" t="n">
        <f aca="false">(AZ36-AZ35)/AZ35</f>
        <v>-0.0456789795563529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0.0149703923620535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102836490.074201</v>
      </c>
      <c r="E37" s="9"/>
      <c r="F37" s="81" t="n">
        <f aca="false">'High pensions'!I37</f>
        <v>18691749.3696585</v>
      </c>
      <c r="G37" s="81" t="n">
        <f aca="false">'High pensions'!K37</f>
        <v>312294.753042173</v>
      </c>
      <c r="H37" s="81" t="n">
        <f aca="false">'High pensions'!V37</f>
        <v>1718153.58938943</v>
      </c>
      <c r="I37" s="81" t="n">
        <f aca="false">'High pensions'!M37</f>
        <v>9658.600609552</v>
      </c>
      <c r="J37" s="81" t="n">
        <f aca="false">'High pensions'!W37</f>
        <v>53138.77080586</v>
      </c>
      <c r="K37" s="9"/>
      <c r="L37" s="81" t="n">
        <f aca="false">'High pensions'!N37</f>
        <v>3242810.62243948</v>
      </c>
      <c r="M37" s="67"/>
      <c r="N37" s="81" t="n">
        <f aca="false">'High pensions'!L37</f>
        <v>788511.48464765</v>
      </c>
      <c r="O37" s="9"/>
      <c r="P37" s="81" t="n">
        <f aca="false">'High pensions'!X37</f>
        <v>21165117.275543</v>
      </c>
      <c r="Q37" s="67"/>
      <c r="R37" s="81" t="n">
        <f aca="false">'High SIPA income'!G32</f>
        <v>16919600.6827408</v>
      </c>
      <c r="S37" s="67"/>
      <c r="T37" s="81" t="n">
        <f aca="false">'High SIPA income'!J32</f>
        <v>64693559.6610139</v>
      </c>
      <c r="U37" s="9"/>
      <c r="V37" s="81" t="n">
        <f aca="false">'High SIPA income'!F32</f>
        <v>92930.0807766064</v>
      </c>
      <c r="W37" s="67"/>
      <c r="X37" s="81" t="n">
        <f aca="false">'High SIPA income'!M32</f>
        <v>233413.570425107</v>
      </c>
      <c r="Y37" s="9"/>
      <c r="Z37" s="9" t="n">
        <f aca="false">R37+V37-N37-L37-F37</f>
        <v>-5710540.71322828</v>
      </c>
      <c r="AA37" s="9"/>
      <c r="AB37" s="9" t="n">
        <f aca="false">T37-P37-D37</f>
        <v>-59308047.6887299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-0.0131009242849616</v>
      </c>
      <c r="AK37" s="7"/>
      <c r="AL37" s="7"/>
      <c r="AW37" s="7" t="n">
        <f aca="false">workers_and_wage_high!C25</f>
        <v>10373563</v>
      </c>
      <c r="AY37" s="40" t="n">
        <f aca="false">(AW37-AW36)/AW36</f>
        <v>0.0316056145019588</v>
      </c>
      <c r="AZ37" s="12" t="n">
        <f aca="false">workers_and_wage_high!B25</f>
        <v>5936.30610066937</v>
      </c>
      <c r="BA37" s="40" t="n">
        <f aca="false">(AZ37-AZ36)/AZ36</f>
        <v>-0.00940965316528504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0.0128411027422473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100512784.88307</v>
      </c>
      <c r="E38" s="6"/>
      <c r="F38" s="80" t="n">
        <f aca="false">'High pensions'!I38</f>
        <v>18269388.4449492</v>
      </c>
      <c r="G38" s="80" t="n">
        <f aca="false">'High pensions'!K38</f>
        <v>329176.565771185</v>
      </c>
      <c r="H38" s="80" t="n">
        <f aca="false">'High pensions'!V38</f>
        <v>1811032.34208444</v>
      </c>
      <c r="I38" s="80" t="n">
        <f aca="false">'High pensions'!M38</f>
        <v>10180.718529005</v>
      </c>
      <c r="J38" s="80" t="n">
        <f aca="false">'High pensions'!W38</f>
        <v>56011.3095489992</v>
      </c>
      <c r="K38" s="6"/>
      <c r="L38" s="80" t="n">
        <f aca="false">'High pensions'!N38</f>
        <v>3688089.48532867</v>
      </c>
      <c r="M38" s="8"/>
      <c r="N38" s="80" t="n">
        <f aca="false">'High pensions'!L38</f>
        <v>773051.427851897</v>
      </c>
      <c r="O38" s="6"/>
      <c r="P38" s="80" t="n">
        <f aca="false">'High pensions'!X38</f>
        <v>23390614.7408057</v>
      </c>
      <c r="Q38" s="8"/>
      <c r="R38" s="80" t="n">
        <f aca="false">'High SIPA income'!G33</f>
        <v>14059091.7817604</v>
      </c>
      <c r="S38" s="8"/>
      <c r="T38" s="80" t="n">
        <f aca="false">'High SIPA income'!J33</f>
        <v>53756155.9529462</v>
      </c>
      <c r="U38" s="6"/>
      <c r="V38" s="80" t="n">
        <f aca="false">'High SIPA income'!F33</f>
        <v>98217.759525117</v>
      </c>
      <c r="W38" s="8"/>
      <c r="X38" s="80" t="n">
        <f aca="false">'High SIPA income'!M33</f>
        <v>246694.694961281</v>
      </c>
      <c r="Y38" s="6"/>
      <c r="Z38" s="6" t="n">
        <f aca="false">R38+V38-N38-L38-F38</f>
        <v>-8573219.81684425</v>
      </c>
      <c r="AA38" s="6"/>
      <c r="AB38" s="6" t="n">
        <f aca="false">T38-P38-D38</f>
        <v>-70147243.670929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-0.0150858184992417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10670563</v>
      </c>
      <c r="AX38" s="5"/>
      <c r="AY38" s="61" t="n">
        <f aca="false">(AW38-AW37)/AW37</f>
        <v>0.0286304715168742</v>
      </c>
      <c r="AZ38" s="11" t="n">
        <f aca="false">workers_and_wage_high!B26</f>
        <v>6107.87136252595</v>
      </c>
      <c r="BA38" s="61" t="n">
        <f aca="false">(AZ38-AZ37)/AZ37</f>
        <v>0.0289010133485594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0.0153172962583769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100306070.112053</v>
      </c>
      <c r="E39" s="9"/>
      <c r="F39" s="81" t="n">
        <f aca="false">'High pensions'!I39</f>
        <v>18231815.5883876</v>
      </c>
      <c r="G39" s="81" t="n">
        <f aca="false">'High pensions'!K39</f>
        <v>340621.12713617</v>
      </c>
      <c r="H39" s="81" t="n">
        <f aca="false">'High pensions'!V39</f>
        <v>1873996.94202307</v>
      </c>
      <c r="I39" s="81" t="n">
        <f aca="false">'High pensions'!M39</f>
        <v>10534.674035139</v>
      </c>
      <c r="J39" s="81" t="n">
        <f aca="false">'High pensions'!W39</f>
        <v>57958.6683099906</v>
      </c>
      <c r="K39" s="9"/>
      <c r="L39" s="81" t="n">
        <f aca="false">'High pensions'!N39</f>
        <v>2979400.73389199</v>
      </c>
      <c r="M39" s="67"/>
      <c r="N39" s="81" t="n">
        <f aca="false">'High pensions'!L39</f>
        <v>773532.98633356</v>
      </c>
      <c r="O39" s="9"/>
      <c r="P39" s="81" t="n">
        <f aca="false">'High pensions'!X39</f>
        <v>19715874.8333195</v>
      </c>
      <c r="Q39" s="67"/>
      <c r="R39" s="81" t="n">
        <f aca="false">'High SIPA income'!G34</f>
        <v>17499417.9919476</v>
      </c>
      <c r="S39" s="67"/>
      <c r="T39" s="81" t="n">
        <f aca="false">'High SIPA income'!J34</f>
        <v>66910541.3965181</v>
      </c>
      <c r="U39" s="9"/>
      <c r="V39" s="81" t="n">
        <f aca="false">'High SIPA income'!F34</f>
        <v>101608.031389556</v>
      </c>
      <c r="W39" s="67"/>
      <c r="X39" s="81" t="n">
        <f aca="false">'High SIPA income'!M34</f>
        <v>255210.080442251</v>
      </c>
      <c r="Y39" s="9"/>
      <c r="Z39" s="9" t="n">
        <f aca="false">R39+V39-N39-L39-F39</f>
        <v>-4383723.28527601</v>
      </c>
      <c r="AA39" s="9"/>
      <c r="AB39" s="9" t="n">
        <f aca="false">T39-P39-D39</f>
        <v>-53111403.548854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-0.0112922717009599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10964481</v>
      </c>
      <c r="AX39" s="7"/>
      <c r="AY39" s="40" t="n">
        <f aca="false">(AW39-AW38)/AW38</f>
        <v>0.0275447509189534</v>
      </c>
      <c r="AZ39" s="12" t="n">
        <f aca="false">workers_and_wage_high!B27</f>
        <v>6251.19178077371</v>
      </c>
      <c r="BA39" s="40" t="n">
        <f aca="false">(AZ39-AZ38)/AZ38</f>
        <v>0.0234648717599202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0.0129743370746115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102376415.684783</v>
      </c>
      <c r="E40" s="9"/>
      <c r="F40" s="81" t="n">
        <f aca="false">'High pensions'!I40</f>
        <v>18608125.4033777</v>
      </c>
      <c r="G40" s="81" t="n">
        <f aca="false">'High pensions'!K40</f>
        <v>373401.39388967</v>
      </c>
      <c r="H40" s="81" t="n">
        <f aca="false">'High pensions'!V40</f>
        <v>2054344.29795852</v>
      </c>
      <c r="I40" s="81" t="n">
        <f aca="false">'High pensions'!M40</f>
        <v>11548.496718238</v>
      </c>
      <c r="J40" s="81" t="n">
        <f aca="false">'High pensions'!W40</f>
        <v>63536.4215863503</v>
      </c>
      <c r="K40" s="9"/>
      <c r="L40" s="81" t="n">
        <f aca="false">'High pensions'!N40</f>
        <v>3021637.43671911</v>
      </c>
      <c r="M40" s="67"/>
      <c r="N40" s="81" t="n">
        <f aca="false">'High pensions'!L40</f>
        <v>791746.90873716</v>
      </c>
      <c r="O40" s="9"/>
      <c r="P40" s="81" t="n">
        <f aca="false">'High pensions'!X40</f>
        <v>20035248.912163</v>
      </c>
      <c r="Q40" s="67"/>
      <c r="R40" s="81" t="n">
        <f aca="false">'High SIPA income'!G35</f>
        <v>15602960.4109524</v>
      </c>
      <c r="S40" s="67"/>
      <c r="T40" s="81" t="n">
        <f aca="false">'High SIPA income'!J35</f>
        <v>59659271.4663805</v>
      </c>
      <c r="U40" s="9"/>
      <c r="V40" s="81" t="n">
        <f aca="false">'High SIPA income'!F35</f>
        <v>110984.644041226</v>
      </c>
      <c r="W40" s="67"/>
      <c r="X40" s="81" t="n">
        <f aca="false">'High SIPA income'!M35</f>
        <v>278761.428070805</v>
      </c>
      <c r="Y40" s="9"/>
      <c r="Z40" s="9" t="n">
        <f aca="false">R40+V40-N40-L40-F40</f>
        <v>-6707564.69384034</v>
      </c>
      <c r="AA40" s="9"/>
      <c r="AB40" s="9" t="n">
        <f aca="false">T40-P40-D40</f>
        <v>-62752393.1305652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-0.0130603866985298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11306324</v>
      </c>
      <c r="AX40" s="7"/>
      <c r="AY40" s="40" t="n">
        <f aca="false">(AW40-AW39)/AW39</f>
        <v>0.0311773078908158</v>
      </c>
      <c r="AZ40" s="12" t="n">
        <f aca="false">workers_and_wage_high!B28</f>
        <v>6341.31072725225</v>
      </c>
      <c r="BA40" s="40" t="n">
        <f aca="false">(AZ40-AZ39)/AZ39</f>
        <v>0.0144162824688425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0.0154249242604175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104008567.75478</v>
      </c>
      <c r="E41" s="9"/>
      <c r="F41" s="81" t="n">
        <f aca="false">'High pensions'!I41</f>
        <v>18904788.362251</v>
      </c>
      <c r="G41" s="81" t="n">
        <f aca="false">'High pensions'!K41</f>
        <v>412634.556505285</v>
      </c>
      <c r="H41" s="81" t="n">
        <f aca="false">'High pensions'!V41</f>
        <v>2270193.58301524</v>
      </c>
      <c r="I41" s="81" t="n">
        <f aca="false">'High pensions'!M41</f>
        <v>12761.893500164</v>
      </c>
      <c r="J41" s="81" t="n">
        <f aca="false">'High pensions'!W41</f>
        <v>70212.1726705773</v>
      </c>
      <c r="K41" s="9"/>
      <c r="L41" s="81" t="n">
        <f aca="false">'High pensions'!N41</f>
        <v>3024236.54745473</v>
      </c>
      <c r="M41" s="67"/>
      <c r="N41" s="81" t="n">
        <f aca="false">'High pensions'!L41</f>
        <v>806089.225769036</v>
      </c>
      <c r="O41" s="9"/>
      <c r="P41" s="81" t="n">
        <f aca="false">'High pensions'!X41</f>
        <v>20127642.9067675</v>
      </c>
      <c r="Q41" s="67"/>
      <c r="R41" s="81" t="n">
        <f aca="false">'High SIPA income'!G36</f>
        <v>19422811.5415738</v>
      </c>
      <c r="S41" s="67"/>
      <c r="T41" s="81" t="n">
        <f aca="false">'High SIPA income'!J36</f>
        <v>74264803.3373025</v>
      </c>
      <c r="U41" s="9"/>
      <c r="V41" s="81" t="n">
        <f aca="false">'High SIPA income'!F36</f>
        <v>117330.50975687</v>
      </c>
      <c r="W41" s="67"/>
      <c r="X41" s="81" t="n">
        <f aca="false">'High SIPA income'!M36</f>
        <v>294700.41318465</v>
      </c>
      <c r="Y41" s="9"/>
      <c r="Z41" s="9" t="n">
        <f aca="false">R41+V41-N41-L41-F41</f>
        <v>-3194972.08414411</v>
      </c>
      <c r="AA41" s="9"/>
      <c r="AB41" s="9" t="n">
        <f aca="false">T41-P41-D41</f>
        <v>-49871407.3242448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-0.0106627507017671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11404589</v>
      </c>
      <c r="AX41" s="7"/>
      <c r="AY41" s="40" t="n">
        <f aca="false">(AW41-AW40)/AW40</f>
        <v>0.0086911537295411</v>
      </c>
      <c r="AZ41" s="12" t="n">
        <f aca="false">workers_and_wage_high!B29</f>
        <v>6572.45962221477</v>
      </c>
      <c r="BA41" s="40" t="n">
        <f aca="false">(AZ41-AZ40)/AZ40</f>
        <v>0.0364512803274472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0.0131355499542303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106167285.170447</v>
      </c>
      <c r="E42" s="6"/>
      <c r="F42" s="80" t="n">
        <f aca="false">'High pensions'!I42</f>
        <v>19297160.8057722</v>
      </c>
      <c r="G42" s="80" t="n">
        <f aca="false">'High pensions'!K42</f>
        <v>421318.685081777</v>
      </c>
      <c r="H42" s="80" t="n">
        <f aca="false">'High pensions'!V42</f>
        <v>2317971.09621094</v>
      </c>
      <c r="I42" s="80" t="n">
        <f aca="false">'High pensions'!M42</f>
        <v>13030.474796344</v>
      </c>
      <c r="J42" s="80" t="n">
        <f aca="false">'High pensions'!W42</f>
        <v>71689.8277178661</v>
      </c>
      <c r="K42" s="6"/>
      <c r="L42" s="80" t="n">
        <f aca="false">'High pensions'!N42</f>
        <v>3683666.05176418</v>
      </c>
      <c r="M42" s="8"/>
      <c r="N42" s="80" t="n">
        <f aca="false">'High pensions'!L42</f>
        <v>825487.726584356</v>
      </c>
      <c r="O42" s="6"/>
      <c r="P42" s="80" t="n">
        <f aca="false">'High pensions'!X42</f>
        <v>23656150.567428</v>
      </c>
      <c r="Q42" s="8"/>
      <c r="R42" s="80" t="n">
        <f aca="false">'High SIPA income'!G37</f>
        <v>15799874.2250873</v>
      </c>
      <c r="S42" s="8"/>
      <c r="T42" s="80" t="n">
        <f aca="false">'High SIPA income'!J37</f>
        <v>60412188.5015802</v>
      </c>
      <c r="U42" s="6"/>
      <c r="V42" s="80" t="n">
        <f aca="false">'High SIPA income'!F37</f>
        <v>119272.96999957</v>
      </c>
      <c r="W42" s="8"/>
      <c r="X42" s="80" t="n">
        <f aca="false">'High SIPA income'!M37</f>
        <v>299579.313287485</v>
      </c>
      <c r="Y42" s="6"/>
      <c r="Z42" s="6" t="n">
        <f aca="false">R42+V42-N42-L42-F42</f>
        <v>-7887167.38903388</v>
      </c>
      <c r="AA42" s="6"/>
      <c r="AB42" s="6" t="n">
        <f aca="false">T42-P42-D42</f>
        <v>-69411247.2362943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-0.0144927530162561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11419284</v>
      </c>
      <c r="AX42" s="5"/>
      <c r="AY42" s="61" t="n">
        <f aca="false">(AW42-AW41)/AW41</f>
        <v>0.00128851640335307</v>
      </c>
      <c r="AZ42" s="11" t="n">
        <f aca="false">workers_and_wage_high!B30</f>
        <v>6719.94062161483</v>
      </c>
      <c r="BA42" s="61" t="n">
        <f aca="false">(AZ42-AZ41)/AZ41</f>
        <v>0.0224392400832068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0.015590499622443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108129695.148899</v>
      </c>
      <c r="E43" s="9"/>
      <c r="F43" s="81" t="n">
        <f aca="false">'High pensions'!I43</f>
        <v>19653852.0488445</v>
      </c>
      <c r="G43" s="81" t="n">
        <f aca="false">'High pensions'!K43</f>
        <v>453263.560425919</v>
      </c>
      <c r="H43" s="81" t="n">
        <f aca="false">'High pensions'!V43</f>
        <v>2493722.37509241</v>
      </c>
      <c r="I43" s="81" t="n">
        <f aca="false">'High pensions'!M43</f>
        <v>14018.46063173</v>
      </c>
      <c r="J43" s="81" t="n">
        <f aca="false">'High pensions'!W43</f>
        <v>77125.4342812114</v>
      </c>
      <c r="K43" s="9"/>
      <c r="L43" s="81" t="n">
        <f aca="false">'High pensions'!N43</f>
        <v>3069899.97750109</v>
      </c>
      <c r="M43" s="67"/>
      <c r="N43" s="81" t="n">
        <f aca="false">'High pensions'!L43</f>
        <v>843229.450727668</v>
      </c>
      <c r="O43" s="9"/>
      <c r="P43" s="81" t="n">
        <f aca="false">'High pensions'!X43</f>
        <v>20568925.2219373</v>
      </c>
      <c r="Q43" s="67"/>
      <c r="R43" s="81" t="n">
        <f aca="false">'High SIPA income'!G38</f>
        <v>19151466.8297994</v>
      </c>
      <c r="S43" s="67"/>
      <c r="T43" s="81" t="n">
        <f aca="false">'High SIPA income'!J38</f>
        <v>73227293.3139255</v>
      </c>
      <c r="U43" s="9"/>
      <c r="V43" s="81" t="n">
        <f aca="false">'High SIPA income'!F38</f>
        <v>120280.602277902</v>
      </c>
      <c r="W43" s="67"/>
      <c r="X43" s="81" t="n">
        <f aca="false">'High SIPA income'!M38</f>
        <v>302110.195062208</v>
      </c>
      <c r="Y43" s="9"/>
      <c r="Z43" s="9" t="n">
        <f aca="false">R43+V43-N43-L43-F43</f>
        <v>-4295234.04499598</v>
      </c>
      <c r="AA43" s="9"/>
      <c r="AB43" s="9" t="n">
        <f aca="false">T43-P43-D43</f>
        <v>-55471327.056911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-0.0113404100206969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11465338</v>
      </c>
      <c r="AX43" s="7"/>
      <c r="AY43" s="40" t="n">
        <f aca="false">(AW43-AW42)/AW42</f>
        <v>0.00403300241941614</v>
      </c>
      <c r="AZ43" s="12" t="n">
        <f aca="false">workers_and_wage_high!B31</f>
        <v>6813.08984048988</v>
      </c>
      <c r="BA43" s="40" t="n">
        <f aca="false">(AZ43-AZ42)/AZ42</f>
        <v>0.0138616133862007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0.0133247337490871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109459747.344806</v>
      </c>
      <c r="E44" s="9"/>
      <c r="F44" s="81" t="n">
        <f aca="false">'High pensions'!I44</f>
        <v>19895604.7795777</v>
      </c>
      <c r="G44" s="81" t="n">
        <f aca="false">'High pensions'!K44</f>
        <v>485058.898454581</v>
      </c>
      <c r="H44" s="81" t="n">
        <f aca="false">'High pensions'!V44</f>
        <v>2668650.94378475</v>
      </c>
      <c r="I44" s="81" t="n">
        <f aca="false">'High pensions'!M44</f>
        <v>15001.821601688</v>
      </c>
      <c r="J44" s="81" t="n">
        <f aca="false">'High pensions'!W44</f>
        <v>82535.5961995282</v>
      </c>
      <c r="K44" s="9"/>
      <c r="L44" s="81" t="n">
        <f aca="false">'High pensions'!N44</f>
        <v>3067232.29689842</v>
      </c>
      <c r="M44" s="67"/>
      <c r="N44" s="81" t="n">
        <f aca="false">'High pensions'!L44</f>
        <v>855095.146697409</v>
      </c>
      <c r="O44" s="9"/>
      <c r="P44" s="81" t="n">
        <f aca="false">'High pensions'!X44</f>
        <v>20620364.1728876</v>
      </c>
      <c r="Q44" s="67"/>
      <c r="R44" s="81" t="n">
        <f aca="false">'High SIPA income'!G39</f>
        <v>16943180.5040422</v>
      </c>
      <c r="S44" s="67"/>
      <c r="T44" s="81" t="n">
        <f aca="false">'High SIPA income'!J39</f>
        <v>64783719.151463</v>
      </c>
      <c r="U44" s="9"/>
      <c r="V44" s="81" t="n">
        <f aca="false">'High SIPA income'!F39</f>
        <v>118265.707465167</v>
      </c>
      <c r="W44" s="67"/>
      <c r="X44" s="81" t="n">
        <f aca="false">'High SIPA income'!M39</f>
        <v>297049.360202912</v>
      </c>
      <c r="Y44" s="9"/>
      <c r="Z44" s="9" t="n">
        <f aca="false">R44+V44-N44-L44-F44</f>
        <v>-6756486.01166619</v>
      </c>
      <c r="AA44" s="9"/>
      <c r="AB44" s="9" t="n">
        <f aca="false">T44-P44-D44</f>
        <v>-65296392.3662309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-0.0129427222465034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11522300</v>
      </c>
      <c r="AX44" s="7"/>
      <c r="AY44" s="40" t="n">
        <f aca="false">(AW44-AW43)/AW43</f>
        <v>0.00496819195387</v>
      </c>
      <c r="AZ44" s="12" t="n">
        <f aca="false">workers_and_wage_high!B32</f>
        <v>6925.59573376471</v>
      </c>
      <c r="BA44" s="40" t="n">
        <f aca="false">(AZ44-AZ43)/AZ43</f>
        <v>0.01651319678866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0.0158191539210644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110613761.668397</v>
      </c>
      <c r="E45" s="9"/>
      <c r="F45" s="81" t="n">
        <f aca="false">'High pensions'!I45</f>
        <v>20105360.5432175</v>
      </c>
      <c r="G45" s="81" t="n">
        <f aca="false">'High pensions'!K45</f>
        <v>507952.477791477</v>
      </c>
      <c r="H45" s="81" t="n">
        <f aca="false">'High pensions'!V45</f>
        <v>2794604.66259842</v>
      </c>
      <c r="I45" s="81" t="n">
        <f aca="false">'High pensions'!M45</f>
        <v>15709.870447159</v>
      </c>
      <c r="J45" s="81" t="n">
        <f aca="false">'High pensions'!W45</f>
        <v>86431.072039126</v>
      </c>
      <c r="K45" s="9"/>
      <c r="L45" s="81" t="n">
        <f aca="false">'High pensions'!N45</f>
        <v>3085166.48801155</v>
      </c>
      <c r="M45" s="67"/>
      <c r="N45" s="81" t="n">
        <f aca="false">'High pensions'!L45</f>
        <v>866540.788969941</v>
      </c>
      <c r="O45" s="9"/>
      <c r="P45" s="81" t="n">
        <f aca="false">'High pensions'!X45</f>
        <v>20776395.3226023</v>
      </c>
      <c r="Q45" s="67"/>
      <c r="R45" s="81" t="n">
        <f aca="false">'High SIPA income'!G40</f>
        <v>20234519.3673303</v>
      </c>
      <c r="S45" s="67" t="n">
        <f aca="false">SUM(T42:T45)/AVERAGE(AG42:AG45)</f>
        <v>0.0557804778902554</v>
      </c>
      <c r="T45" s="81" t="n">
        <f aca="false">'High SIPA income'!J40</f>
        <v>77368438.5611799</v>
      </c>
      <c r="U45" s="9"/>
      <c r="V45" s="81" t="n">
        <f aca="false">'High SIPA income'!F40</f>
        <v>125141.152421504</v>
      </c>
      <c r="W45" s="67"/>
      <c r="X45" s="81" t="n">
        <f aca="false">'High SIPA income'!M40</f>
        <v>314318.495687446</v>
      </c>
      <c r="Y45" s="9"/>
      <c r="Z45" s="9" t="n">
        <f aca="false">R45+V45-N45-L45-F45</f>
        <v>-3697407.30044716</v>
      </c>
      <c r="AA45" s="9"/>
      <c r="AB45" s="9" t="n">
        <f aca="false">T45-P45-D45</f>
        <v>-54021718.4298193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-0.0106951449578737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11595446</v>
      </c>
      <c r="AX45" s="7"/>
      <c r="AY45" s="40" t="n">
        <f aca="false">(AW45-AW44)/AW44</f>
        <v>0.00634821172856114</v>
      </c>
      <c r="AZ45" s="12" t="n">
        <f aca="false">workers_and_wage_high!B33</f>
        <v>6960.48345230787</v>
      </c>
      <c r="BA45" s="40" t="n">
        <f aca="false">(AZ45-AZ44)/AZ44</f>
        <v>0.00503750433671292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0.0134254424831493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111566142.932859</v>
      </c>
      <c r="E46" s="6"/>
      <c r="F46" s="80" t="n">
        <f aca="false">'High pensions'!I46</f>
        <v>20278467.1115849</v>
      </c>
      <c r="G46" s="80" t="n">
        <f aca="false">'High pensions'!K46</f>
        <v>519702.78512231</v>
      </c>
      <c r="H46" s="80" t="n">
        <f aca="false">'High pensions'!V46</f>
        <v>2859251.38663152</v>
      </c>
      <c r="I46" s="80" t="n">
        <f aca="false">'High pensions'!M46</f>
        <v>16073.282014092</v>
      </c>
      <c r="J46" s="80" t="n">
        <f aca="false">'High pensions'!W46</f>
        <v>88430.4552566446</v>
      </c>
      <c r="K46" s="6"/>
      <c r="L46" s="80" t="n">
        <f aca="false">'High pensions'!N46</f>
        <v>3718647.19514159</v>
      </c>
      <c r="M46" s="8"/>
      <c r="N46" s="80" t="n">
        <f aca="false">'High pensions'!L46</f>
        <v>876166.533225708</v>
      </c>
      <c r="O46" s="6"/>
      <c r="P46" s="80" t="n">
        <f aca="false">'High pensions'!X46</f>
        <v>24116487.7281822</v>
      </c>
      <c r="Q46" s="8"/>
      <c r="R46" s="80" t="n">
        <f aca="false">'High SIPA income'!G41</f>
        <v>17064064.8881629</v>
      </c>
      <c r="S46" s="8"/>
      <c r="T46" s="80" t="n">
        <f aca="false">'High SIPA income'!J41</f>
        <v>65245931.0714038</v>
      </c>
      <c r="U46" s="6"/>
      <c r="V46" s="80" t="n">
        <f aca="false">'High SIPA income'!F41</f>
        <v>127121.2041505</v>
      </c>
      <c r="W46" s="8"/>
      <c r="X46" s="80" t="n">
        <f aca="false">'High SIPA income'!M41</f>
        <v>319291.81476593</v>
      </c>
      <c r="Y46" s="6"/>
      <c r="Z46" s="6" t="n">
        <f aca="false">R46+V46-N46-L46-F46</f>
        <v>-7682094.74763874</v>
      </c>
      <c r="AA46" s="6"/>
      <c r="AB46" s="6" t="n">
        <f aca="false">T46-P46-D46</f>
        <v>-70436699.5896376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-0.0140065360075709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11645694</v>
      </c>
      <c r="AX46" s="5"/>
      <c r="AY46" s="61" t="n">
        <f aca="false">(AW46-AW45)/AW45</f>
        <v>0.00433342538096422</v>
      </c>
      <c r="AZ46" s="11" t="n">
        <f aca="false">workers_and_wage_high!B34</f>
        <v>7023.42476135627</v>
      </c>
      <c r="BA46" s="61" t="n">
        <f aca="false">(AZ46-AZ45)/AZ45</f>
        <v>0.00904266341262992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0.0154108502066924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112233339.471212</v>
      </c>
      <c r="E47" s="9"/>
      <c r="F47" s="81" t="n">
        <f aca="false">'High pensions'!I47</f>
        <v>20399737.980186</v>
      </c>
      <c r="G47" s="81" t="n">
        <f aca="false">'High pensions'!K47</f>
        <v>525628.800466357</v>
      </c>
      <c r="H47" s="81" t="n">
        <f aca="false">'High pensions'!V47</f>
        <v>2891854.57459727</v>
      </c>
      <c r="I47" s="81" t="n">
        <f aca="false">'High pensions'!M47</f>
        <v>16256.5608391659</v>
      </c>
      <c r="J47" s="81" t="n">
        <f aca="false">'High pensions'!W47</f>
        <v>89438.8012762055</v>
      </c>
      <c r="K47" s="9"/>
      <c r="L47" s="81" t="n">
        <f aca="false">'High pensions'!N47</f>
        <v>3089617.0145184</v>
      </c>
      <c r="M47" s="67"/>
      <c r="N47" s="81" t="n">
        <f aca="false">'High pensions'!L47</f>
        <v>882665.260873735</v>
      </c>
      <c r="O47" s="9"/>
      <c r="P47" s="81" t="n">
        <f aca="false">'High pensions'!X47</f>
        <v>20888201.2127295</v>
      </c>
      <c r="Q47" s="67"/>
      <c r="R47" s="81" t="n">
        <f aca="false">'High SIPA income'!G42</f>
        <v>20522262.5371745</v>
      </c>
      <c r="S47" s="67"/>
      <c r="T47" s="81" t="n">
        <f aca="false">'High SIPA income'!J42</f>
        <v>78468649.5102686</v>
      </c>
      <c r="U47" s="9"/>
      <c r="V47" s="81" t="n">
        <f aca="false">'High SIPA income'!F42</f>
        <v>127114.74626057</v>
      </c>
      <c r="W47" s="67"/>
      <c r="X47" s="81" t="n">
        <f aca="false">'High SIPA income'!M42</f>
        <v>319275.594408287</v>
      </c>
      <c r="Y47" s="9"/>
      <c r="Z47" s="9" t="n">
        <f aca="false">R47+V47-N47-L47-F47</f>
        <v>-3722642.97214311</v>
      </c>
      <c r="AA47" s="9"/>
      <c r="AB47" s="9" t="n">
        <f aca="false">T47-P47-D47</f>
        <v>-54652891.1736728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-0.0107433568976668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11746100</v>
      </c>
      <c r="AX47" s="7"/>
      <c r="AY47" s="40" t="n">
        <f aca="false">(AW47-AW46)/AW46</f>
        <v>0.00862172748141931</v>
      </c>
      <c r="AZ47" s="12" t="n">
        <f aca="false">workers_and_wage_high!B35</f>
        <v>7061.0740435132</v>
      </c>
      <c r="BA47" s="40" t="n">
        <f aca="false">(AZ47-AZ46)/AZ46</f>
        <v>0.00536053043012305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0.0129181763923262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112343962.648508</v>
      </c>
      <c r="E48" s="9"/>
      <c r="F48" s="81" t="n">
        <f aca="false">'High pensions'!I48</f>
        <v>20419845.052131</v>
      </c>
      <c r="G48" s="81" t="n">
        <f aca="false">'High pensions'!K48</f>
        <v>555144.499539975</v>
      </c>
      <c r="H48" s="81" t="n">
        <f aca="false">'High pensions'!V48</f>
        <v>3054241.24236118</v>
      </c>
      <c r="I48" s="81" t="n">
        <f aca="false">'High pensions'!M48</f>
        <v>17169.4175115461</v>
      </c>
      <c r="J48" s="81" t="n">
        <f aca="false">'High pensions'!W48</f>
        <v>94461.0693513793</v>
      </c>
      <c r="K48" s="9"/>
      <c r="L48" s="81" t="n">
        <f aca="false">'High pensions'!N48</f>
        <v>3056607.80089199</v>
      </c>
      <c r="M48" s="67"/>
      <c r="N48" s="81" t="n">
        <f aca="false">'High pensions'!L48</f>
        <v>884722.371292956</v>
      </c>
      <c r="O48" s="9"/>
      <c r="P48" s="81" t="n">
        <f aca="false">'High pensions'!X48</f>
        <v>20728233.8608838</v>
      </c>
      <c r="Q48" s="67"/>
      <c r="R48" s="81" t="n">
        <f aca="false">'High SIPA income'!G43</f>
        <v>17808310.0273102</v>
      </c>
      <c r="S48" s="67"/>
      <c r="T48" s="81" t="n">
        <f aca="false">'High SIPA income'!J43</f>
        <v>68091616.8659246</v>
      </c>
      <c r="U48" s="9"/>
      <c r="V48" s="81" t="n">
        <f aca="false">'High SIPA income'!F43</f>
        <v>129035.437506908</v>
      </c>
      <c r="W48" s="67"/>
      <c r="X48" s="81" t="n">
        <f aca="false">'High SIPA income'!M43</f>
        <v>324099.817068436</v>
      </c>
      <c r="Y48" s="9"/>
      <c r="Z48" s="9" t="n">
        <f aca="false">R48+V48-N48-L48-F48</f>
        <v>-6423829.7594989</v>
      </c>
      <c r="AA48" s="9"/>
      <c r="AB48" s="9" t="n">
        <f aca="false">T48-P48-D48</f>
        <v>-64980579.643467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-0.0125353999397943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11794335</v>
      </c>
      <c r="AX48" s="7"/>
      <c r="AY48" s="40" t="n">
        <f aca="false">(AW48-AW47)/AW47</f>
        <v>0.00410646938132657</v>
      </c>
      <c r="AZ48" s="12" t="n">
        <f aca="false">workers_and_wage_high!B36</f>
        <v>7096.56404425265</v>
      </c>
      <c r="BA48" s="40" t="n">
        <f aca="false">(AZ48-AZ47)/AZ47</f>
        <v>0.0050261476541311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0.0152349568967266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112538116.054687</v>
      </c>
      <c r="E49" s="9"/>
      <c r="F49" s="81" t="n">
        <f aca="false">'High pensions'!I49</f>
        <v>20455134.7319417</v>
      </c>
      <c r="G49" s="81" t="n">
        <f aca="false">'High pensions'!K49</f>
        <v>583343.295445811</v>
      </c>
      <c r="H49" s="81" t="n">
        <f aca="false">'High pensions'!V49</f>
        <v>3209382.69744522</v>
      </c>
      <c r="I49" s="81" t="n">
        <f aca="false">'High pensions'!M49</f>
        <v>18041.545219974</v>
      </c>
      <c r="J49" s="81" t="n">
        <f aca="false">'High pensions'!W49</f>
        <v>99259.2586838754</v>
      </c>
      <c r="K49" s="9"/>
      <c r="L49" s="81" t="n">
        <f aca="false">'High pensions'!N49</f>
        <v>3061516.70839118</v>
      </c>
      <c r="M49" s="67"/>
      <c r="N49" s="81" t="n">
        <f aca="false">'High pensions'!L49</f>
        <v>887644.699350227</v>
      </c>
      <c r="O49" s="9"/>
      <c r="P49" s="81" t="n">
        <f aca="false">'High pensions'!X49</f>
        <v>20769783.991978</v>
      </c>
      <c r="Q49" s="67"/>
      <c r="R49" s="81" t="n">
        <f aca="false">'High SIPA income'!G44</f>
        <v>21481095.9785086</v>
      </c>
      <c r="S49" s="67"/>
      <c r="T49" s="81" t="n">
        <f aca="false">'High SIPA income'!J44</f>
        <v>82134832.276934</v>
      </c>
      <c r="U49" s="9"/>
      <c r="V49" s="81" t="n">
        <f aca="false">'High SIPA income'!F44</f>
        <v>124172.254779835</v>
      </c>
      <c r="W49" s="67"/>
      <c r="X49" s="81" t="n">
        <f aca="false">'High SIPA income'!M44</f>
        <v>311884.904152514</v>
      </c>
      <c r="Y49" s="9"/>
      <c r="Z49" s="9" t="n">
        <f aca="false">R49+V49-N49-L49-F49</f>
        <v>-2799027.90639465</v>
      </c>
      <c r="AA49" s="9"/>
      <c r="AB49" s="9" t="n">
        <f aca="false">T49-P49-D49</f>
        <v>-51173067.7697313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-0.00971346347982127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11873987</v>
      </c>
      <c r="AX49" s="7"/>
      <c r="AY49" s="40" t="n">
        <f aca="false">(AW49-AW48)/AW48</f>
        <v>0.00675341170146515</v>
      </c>
      <c r="AZ49" s="12" t="n">
        <f aca="false">workers_and_wage_high!B37</f>
        <v>7154.32241554353</v>
      </c>
      <c r="BA49" s="40" t="n">
        <f aca="false">(AZ49-AZ48)/AZ48</f>
        <v>0.00813892060026671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0.0131070009189618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113152223.609749</v>
      </c>
      <c r="E50" s="6"/>
      <c r="F50" s="80" t="n">
        <f aca="false">'High pensions'!I50</f>
        <v>20566756.0494034</v>
      </c>
      <c r="G50" s="80" t="n">
        <f aca="false">'High pensions'!K50</f>
        <v>602523.815896868</v>
      </c>
      <c r="H50" s="80" t="n">
        <f aca="false">'High pensions'!V50</f>
        <v>3314908.26179849</v>
      </c>
      <c r="I50" s="80" t="n">
        <f aca="false">'High pensions'!M50</f>
        <v>18634.757192687</v>
      </c>
      <c r="J50" s="80" t="n">
        <f aca="false">'High pensions'!W50</f>
        <v>102522.935931914</v>
      </c>
      <c r="K50" s="6"/>
      <c r="L50" s="80" t="n">
        <f aca="false">'High pensions'!N50</f>
        <v>3715790.38801703</v>
      </c>
      <c r="M50" s="8"/>
      <c r="N50" s="80" t="n">
        <f aca="false">'High pensions'!L50</f>
        <v>894227.333273113</v>
      </c>
      <c r="O50" s="6"/>
      <c r="P50" s="80" t="n">
        <f aca="false">'High pensions'!X50</f>
        <v>24201028.9354954</v>
      </c>
      <c r="Q50" s="8"/>
      <c r="R50" s="80" t="n">
        <f aca="false">'High SIPA income'!G45</f>
        <v>18138284.3843588</v>
      </c>
      <c r="S50" s="8"/>
      <c r="T50" s="80" t="n">
        <f aca="false">'High SIPA income'!J45</f>
        <v>69353302.4195386</v>
      </c>
      <c r="U50" s="6"/>
      <c r="V50" s="80" t="n">
        <f aca="false">'High SIPA income'!F45</f>
        <v>124362.448119836</v>
      </c>
      <c r="W50" s="8"/>
      <c r="X50" s="80" t="n">
        <f aca="false">'High SIPA income'!M45</f>
        <v>312362.614988336</v>
      </c>
      <c r="Y50" s="6"/>
      <c r="Z50" s="6" t="n">
        <f aca="false">R50+V50-N50-L50-F50</f>
        <v>-6914126.93821492</v>
      </c>
      <c r="AA50" s="6"/>
      <c r="AB50" s="6" t="n">
        <f aca="false">T50-P50-D50</f>
        <v>-67999950.1257057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-0.0130647164412601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11931737</v>
      </c>
      <c r="AX50" s="5"/>
      <c r="AY50" s="61" t="n">
        <f aca="false">(AW50-AW49)/AW49</f>
        <v>0.00486357278309299</v>
      </c>
      <c r="AZ50" s="11" t="n">
        <f aca="false">workers_and_wage_high!B38</f>
        <v>7196.54152501574</v>
      </c>
      <c r="BA50" s="61" t="n">
        <f aca="false">(AZ50-AZ49)/AZ49</f>
        <v>0.00590120307976122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0.0154725253477911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114446994.620359</v>
      </c>
      <c r="E51" s="9"/>
      <c r="F51" s="81" t="n">
        <f aca="false">'High pensions'!I51</f>
        <v>20802096.0070776</v>
      </c>
      <c r="G51" s="81" t="n">
        <f aca="false">'High pensions'!K51</f>
        <v>622826.540139912</v>
      </c>
      <c r="H51" s="81" t="n">
        <f aca="false">'High pensions'!V51</f>
        <v>3426607.86031163</v>
      </c>
      <c r="I51" s="81" t="n">
        <f aca="false">'High pensions'!M51</f>
        <v>19262.676499172</v>
      </c>
      <c r="J51" s="81" t="n">
        <f aca="false">'High pensions'!W51</f>
        <v>105977.562690047</v>
      </c>
      <c r="K51" s="9"/>
      <c r="L51" s="81" t="n">
        <f aca="false">'High pensions'!N51</f>
        <v>3038991.83682406</v>
      </c>
      <c r="M51" s="67"/>
      <c r="N51" s="81" t="n">
        <f aca="false">'High pensions'!L51</f>
        <v>907163.338005632</v>
      </c>
      <c r="O51" s="9"/>
      <c r="P51" s="81" t="n">
        <f aca="false">'High pensions'!X51</f>
        <v>20760288.11729</v>
      </c>
      <c r="Q51" s="67"/>
      <c r="R51" s="81" t="n">
        <f aca="false">'High SIPA income'!G46</f>
        <v>21783406.7290846</v>
      </c>
      <c r="S51" s="67"/>
      <c r="T51" s="81" t="n">
        <f aca="false">'High SIPA income'!J46</f>
        <v>83290743.633548</v>
      </c>
      <c r="U51" s="9"/>
      <c r="V51" s="81" t="n">
        <f aca="false">'High SIPA income'!F46</f>
        <v>120579.069501554</v>
      </c>
      <c r="W51" s="67"/>
      <c r="X51" s="81" t="n">
        <f aca="false">'High SIPA income'!M46</f>
        <v>302859.858677534</v>
      </c>
      <c r="Y51" s="9"/>
      <c r="Z51" s="9" t="n">
        <f aca="false">R51+V51-N51-L51-F51</f>
        <v>-2844265.38332111</v>
      </c>
      <c r="AA51" s="9"/>
      <c r="AB51" s="9" t="n">
        <f aca="false">T51-P51-D51</f>
        <v>-51916539.1041008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-0.00986034806880912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11954295</v>
      </c>
      <c r="AX51" s="7"/>
      <c r="AY51" s="40" t="n">
        <f aca="false">(AW51-AW50)/AW50</f>
        <v>0.00189058810129657</v>
      </c>
      <c r="AZ51" s="12" t="n">
        <f aca="false">workers_and_wage_high!B39</f>
        <v>7263.11304565515</v>
      </c>
      <c r="BA51" s="40" t="n">
        <f aca="false">(AZ51-AZ50)/AZ50</f>
        <v>0.00925048794730107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0.0130037668282943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115931448.433463</v>
      </c>
      <c r="E52" s="9"/>
      <c r="F52" s="81" t="n">
        <f aca="false">'High pensions'!I52</f>
        <v>21071913.0594231</v>
      </c>
      <c r="G52" s="81" t="n">
        <f aca="false">'High pensions'!K52</f>
        <v>640200.162364017</v>
      </c>
      <c r="H52" s="81" t="n">
        <f aca="false">'High pensions'!V52</f>
        <v>3522192.40374138</v>
      </c>
      <c r="I52" s="81" t="n">
        <f aca="false">'High pensions'!M52</f>
        <v>19800.005021568</v>
      </c>
      <c r="J52" s="81" t="n">
        <f aca="false">'High pensions'!W52</f>
        <v>108933.785682726</v>
      </c>
      <c r="K52" s="9"/>
      <c r="L52" s="81" t="n">
        <f aca="false">'High pensions'!N52</f>
        <v>3054342.43770956</v>
      </c>
      <c r="M52" s="67"/>
      <c r="N52" s="81" t="n">
        <f aca="false">'High pensions'!L52</f>
        <v>920721.101061732</v>
      </c>
      <c r="O52" s="9"/>
      <c r="P52" s="81" t="n">
        <f aca="false">'High pensions'!X52</f>
        <v>20914533.2704064</v>
      </c>
      <c r="Q52" s="67"/>
      <c r="R52" s="81" t="n">
        <f aca="false">'High SIPA income'!G47</f>
        <v>18838373.5988026</v>
      </c>
      <c r="S52" s="67"/>
      <c r="T52" s="81" t="n">
        <f aca="false">'High SIPA income'!J47</f>
        <v>72030154.2088867</v>
      </c>
      <c r="U52" s="9"/>
      <c r="V52" s="81" t="n">
        <f aca="false">'High SIPA income'!F47</f>
        <v>121827.234397624</v>
      </c>
      <c r="W52" s="67"/>
      <c r="X52" s="81" t="n">
        <f aca="false">'High SIPA income'!M47</f>
        <v>305994.889040537</v>
      </c>
      <c r="Y52" s="9"/>
      <c r="Z52" s="9" t="n">
        <f aca="false">R52+V52-N52-L52-F52</f>
        <v>-6086775.76499418</v>
      </c>
      <c r="AA52" s="9"/>
      <c r="AB52" s="9" t="n">
        <f aca="false">T52-P52-D52</f>
        <v>-64815827.4949828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-0.0120807899634381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12036101</v>
      </c>
      <c r="AX52" s="7"/>
      <c r="AY52" s="40" t="n">
        <f aca="false">(AW52-AW51)/AW51</f>
        <v>0.00684323082206019</v>
      </c>
      <c r="AZ52" s="12" t="n">
        <f aca="false">workers_and_wage_high!B40</f>
        <v>7262.521742602</v>
      </c>
      <c r="BA52" s="40" t="n">
        <f aca="false">(AZ52-AZ51)/AZ51</f>
        <v>-8.14117926339912E-005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0.015346419061993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116328803.241228</v>
      </c>
      <c r="E53" s="9"/>
      <c r="F53" s="81" t="n">
        <f aca="false">'High pensions'!I53</f>
        <v>21144136.9993126</v>
      </c>
      <c r="G53" s="81" t="n">
        <f aca="false">'High pensions'!K53</f>
        <v>695989.126313488</v>
      </c>
      <c r="H53" s="81" t="n">
        <f aca="false">'High pensions'!V53</f>
        <v>3829126.82298587</v>
      </c>
      <c r="I53" s="81" t="n">
        <f aca="false">'High pensions'!M53</f>
        <v>21525.436896293</v>
      </c>
      <c r="J53" s="81" t="n">
        <f aca="false">'High pensions'!W53</f>
        <v>118426.602772756</v>
      </c>
      <c r="K53" s="9"/>
      <c r="L53" s="81" t="n">
        <f aca="false">'High pensions'!N53</f>
        <v>3043241.58337719</v>
      </c>
      <c r="M53" s="67"/>
      <c r="N53" s="81" t="n">
        <f aca="false">'High pensions'!L53</f>
        <v>925724.135760311</v>
      </c>
      <c r="O53" s="9"/>
      <c r="P53" s="81" t="n">
        <f aca="false">'High pensions'!X53</f>
        <v>20884456.1052822</v>
      </c>
      <c r="Q53" s="67"/>
      <c r="R53" s="81" t="n">
        <f aca="false">'High SIPA income'!G48</f>
        <v>22391237.7393491</v>
      </c>
      <c r="S53" s="67"/>
      <c r="T53" s="81" t="n">
        <f aca="false">'High SIPA income'!J48</f>
        <v>85614838.1830414</v>
      </c>
      <c r="U53" s="9"/>
      <c r="V53" s="81" t="n">
        <f aca="false">'High SIPA income'!F48</f>
        <v>127443.861828813</v>
      </c>
      <c r="W53" s="67"/>
      <c r="X53" s="81" t="n">
        <f aca="false">'High SIPA income'!M48</f>
        <v>320102.237829062</v>
      </c>
      <c r="Y53" s="9"/>
      <c r="Z53" s="9" t="n">
        <f aca="false">R53+V53-N53-L53-F53</f>
        <v>-2594421.11727216</v>
      </c>
      <c r="AA53" s="9"/>
      <c r="AB53" s="9" t="n">
        <f aca="false">T53-P53-D53</f>
        <v>-51598421.1634687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-0.00928782389043341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12077454</v>
      </c>
      <c r="AX53" s="7"/>
      <c r="AY53" s="40" t="n">
        <f aca="false">(AW53-AW52)/AW52</f>
        <v>0.0034357471742718</v>
      </c>
      <c r="AZ53" s="12" t="n">
        <f aca="false">workers_and_wage_high!B41</f>
        <v>7315.51334817647</v>
      </c>
      <c r="BA53" s="40" t="n">
        <f aca="false">(AZ53-AZ52)/AZ52</f>
        <v>0.00729658477490272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0.0131929974348263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116765182.771336</v>
      </c>
      <c r="E54" s="6"/>
      <c r="F54" s="80" t="n">
        <f aca="false">'High pensions'!I54</f>
        <v>21223454.1444324</v>
      </c>
      <c r="G54" s="80" t="n">
        <f aca="false">'High pensions'!K54</f>
        <v>751920.392311676</v>
      </c>
      <c r="H54" s="80" t="n">
        <f aca="false">'High pensions'!V54</f>
        <v>4136844.14611651</v>
      </c>
      <c r="I54" s="80" t="n">
        <f aca="false">'High pensions'!M54</f>
        <v>23255.2698653089</v>
      </c>
      <c r="J54" s="80" t="n">
        <f aca="false">'High pensions'!W54</f>
        <v>127943.633385043</v>
      </c>
      <c r="K54" s="6"/>
      <c r="L54" s="80" t="n">
        <f aca="false">'High pensions'!N54</f>
        <v>3723507.75650462</v>
      </c>
      <c r="M54" s="8"/>
      <c r="N54" s="80" t="n">
        <f aca="false">'High pensions'!L54</f>
        <v>931193.043092191</v>
      </c>
      <c r="O54" s="6"/>
      <c r="P54" s="80" t="n">
        <f aca="false">'High pensions'!X54</f>
        <v>24444448.8260413</v>
      </c>
      <c r="Q54" s="8"/>
      <c r="R54" s="80" t="n">
        <f aca="false">'High SIPA income'!G49</f>
        <v>18852973.2722933</v>
      </c>
      <c r="S54" s="8"/>
      <c r="T54" s="80" t="n">
        <f aca="false">'High SIPA income'!J49</f>
        <v>72085977.3258572</v>
      </c>
      <c r="U54" s="6"/>
      <c r="V54" s="80" t="n">
        <f aca="false">'High SIPA income'!F49</f>
        <v>124165.366115654</v>
      </c>
      <c r="W54" s="8"/>
      <c r="X54" s="80" t="n">
        <f aca="false">'High SIPA income'!M49</f>
        <v>311867.601814149</v>
      </c>
      <c r="Y54" s="6"/>
      <c r="Z54" s="6" t="n">
        <f aca="false">R54+V54-N54-L54-F54</f>
        <v>-6901016.30562024</v>
      </c>
      <c r="AA54" s="6"/>
      <c r="AB54" s="6" t="n">
        <f aca="false">T54-P54-D54</f>
        <v>-69123654.2715199</v>
      </c>
      <c r="AC54" s="50"/>
      <c r="AD54" s="6"/>
      <c r="AE54" s="6"/>
      <c r="AF54" s="6"/>
      <c r="AG54" s="6" t="n">
        <f aca="false">BF54/100*$AG$53</f>
        <v>5580197632.90108</v>
      </c>
      <c r="AH54" s="61" t="n">
        <f aca="false">(AG54-AG53)/AG53</f>
        <v>0.00444726252384639</v>
      </c>
      <c r="AI54" s="61"/>
      <c r="AJ54" s="61" t="n">
        <f aca="false">AB54/AG54</f>
        <v>-0.0123873129266899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0.00870227460489982</v>
      </c>
      <c r="AV54" s="5"/>
      <c r="AW54" s="5" t="n">
        <f aca="false">workers_and_wage_high!C42</f>
        <v>12119363</v>
      </c>
      <c r="AX54" s="5"/>
      <c r="AY54" s="61" t="n">
        <f aca="false">(AW54-AW53)/AW53</f>
        <v>0.00347001942627974</v>
      </c>
      <c r="AZ54" s="11" t="n">
        <f aca="false">workers_and_wage_high!B42</f>
        <v>7322.63766159517</v>
      </c>
      <c r="BA54" s="61" t="n">
        <f aca="false">(AZ54-AZ53)/AZ53</f>
        <v>0.000973863771361522</v>
      </c>
      <c r="BB54" s="66"/>
      <c r="BC54" s="66"/>
      <c r="BD54" s="66"/>
      <c r="BE54" s="66"/>
      <c r="BF54" s="5" t="n">
        <f aca="false">BF53*(1+AY54)*(1+BA54)*(1-BE54)</f>
        <v>100.444726252385</v>
      </c>
      <c r="BG54" s="5"/>
      <c r="BH54" s="5"/>
      <c r="BI54" s="61" t="n">
        <f aca="false">T61/AG61</f>
        <v>0.0155499148796098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117136652.005442</v>
      </c>
      <c r="E55" s="9"/>
      <c r="F55" s="81" t="n">
        <f aca="false">'High pensions'!I55</f>
        <v>21290973.0748962</v>
      </c>
      <c r="G55" s="81" t="n">
        <f aca="false">'High pensions'!K55</f>
        <v>856322.065496202</v>
      </c>
      <c r="H55" s="81" t="n">
        <f aca="false">'High pensions'!V55</f>
        <v>4711231.34850422</v>
      </c>
      <c r="I55" s="81" t="n">
        <f aca="false">'High pensions'!M55</f>
        <v>26484.187592665</v>
      </c>
      <c r="J55" s="81" t="n">
        <f aca="false">'High pensions'!W55</f>
        <v>145708.186036207</v>
      </c>
      <c r="K55" s="9"/>
      <c r="L55" s="81" t="n">
        <f aca="false">'High pensions'!N55</f>
        <v>3066229.59698203</v>
      </c>
      <c r="M55" s="67"/>
      <c r="N55" s="81" t="n">
        <f aca="false">'High pensions'!L55</f>
        <v>936102.927812737</v>
      </c>
      <c r="O55" s="9"/>
      <c r="P55" s="81" t="n">
        <f aca="false">'High pensions'!X55</f>
        <v>21060842.0687919</v>
      </c>
      <c r="Q55" s="67"/>
      <c r="R55" s="81" t="n">
        <f aca="false">'High SIPA income'!G50</f>
        <v>22469872.7065726</v>
      </c>
      <c r="S55" s="67"/>
      <c r="T55" s="81" t="n">
        <f aca="false">'High SIPA income'!J50</f>
        <v>85915505.7956467</v>
      </c>
      <c r="U55" s="9"/>
      <c r="V55" s="81" t="n">
        <f aca="false">'High SIPA income'!F50</f>
        <v>128757.59103939</v>
      </c>
      <c r="W55" s="67"/>
      <c r="X55" s="81" t="n">
        <f aca="false">'High SIPA income'!M50</f>
        <v>323401.94684739</v>
      </c>
      <c r="Y55" s="9"/>
      <c r="Z55" s="9" t="n">
        <f aca="false">R55+V55-N55-L55-F55</f>
        <v>-2694675.30207895</v>
      </c>
      <c r="AA55" s="9"/>
      <c r="AB55" s="9" t="n">
        <f aca="false">T55-P55-D55</f>
        <v>-52281988.2785875</v>
      </c>
      <c r="AC55" s="50"/>
      <c r="AD55" s="9"/>
      <c r="AE55" s="9"/>
      <c r="AF55" s="9"/>
      <c r="AG55" s="9" t="n">
        <f aca="false">BF55/100*$AG$53</f>
        <v>5639366515.97004</v>
      </c>
      <c r="AH55" s="40" t="n">
        <f aca="false">(AG55-AG54)/AG54</f>
        <v>0.0106033669345505</v>
      </c>
      <c r="AI55" s="40"/>
      <c r="AJ55" s="40" t="n">
        <f aca="false">AB55/AG55</f>
        <v>-0.00927089738369211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12203329</v>
      </c>
      <c r="AX55" s="7"/>
      <c r="AY55" s="40" t="n">
        <f aca="false">(AW55-AW54)/AW54</f>
        <v>0.00692825192215135</v>
      </c>
      <c r="AZ55" s="12" t="n">
        <f aca="false">workers_and_wage_high!B43</f>
        <v>7349.36403018113</v>
      </c>
      <c r="BA55" s="40" t="n">
        <f aca="false">(AZ55-AZ54)/AZ54</f>
        <v>0.00364982808396089</v>
      </c>
      <c r="BB55" s="39"/>
      <c r="BC55" s="39"/>
      <c r="BD55" s="39"/>
      <c r="BE55" s="39"/>
      <c r="BF55" s="7" t="n">
        <f aca="false">BF54*(1+AY55)*(1+BA55)*(1-BE55)</f>
        <v>101.509778541479</v>
      </c>
      <c r="BG55" s="7"/>
      <c r="BH55" s="7"/>
      <c r="BI55" s="40" t="n">
        <f aca="false">T62/AG62</f>
        <v>0.0131902745864488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118155900.859929</v>
      </c>
      <c r="E56" s="9"/>
      <c r="F56" s="81" t="n">
        <f aca="false">'High pensions'!I56</f>
        <v>21476233.6192771</v>
      </c>
      <c r="G56" s="81" t="n">
        <f aca="false">'High pensions'!K56</f>
        <v>908696.279304897</v>
      </c>
      <c r="H56" s="81" t="n">
        <f aca="false">'High pensions'!V56</f>
        <v>4999378.81998834</v>
      </c>
      <c r="I56" s="81" t="n">
        <f aca="false">'High pensions'!M56</f>
        <v>28104.008638295</v>
      </c>
      <c r="J56" s="81" t="n">
        <f aca="false">'High pensions'!W56</f>
        <v>154619.96350479</v>
      </c>
      <c r="K56" s="9"/>
      <c r="L56" s="81" t="n">
        <f aca="false">'High pensions'!N56</f>
        <v>3027712.93156433</v>
      </c>
      <c r="M56" s="67"/>
      <c r="N56" s="81" t="n">
        <f aca="false">'High pensions'!L56</f>
        <v>945646.038744602</v>
      </c>
      <c r="O56" s="9"/>
      <c r="P56" s="81" t="n">
        <f aca="false">'High pensions'!X56</f>
        <v>20913482.2895131</v>
      </c>
      <c r="Q56" s="67"/>
      <c r="R56" s="81" t="n">
        <f aca="false">'High SIPA income'!G51</f>
        <v>19431695.3553231</v>
      </c>
      <c r="S56" s="67"/>
      <c r="T56" s="81" t="n">
        <f aca="false">'High SIPA income'!J51</f>
        <v>74298771.3691481</v>
      </c>
      <c r="U56" s="9"/>
      <c r="V56" s="81" t="n">
        <f aca="false">'High SIPA income'!F51</f>
        <v>123685.651402622</v>
      </c>
      <c r="W56" s="67"/>
      <c r="X56" s="81" t="n">
        <f aca="false">'High SIPA income'!M51</f>
        <v>310662.696760602</v>
      </c>
      <c r="Y56" s="9"/>
      <c r="Z56" s="9" t="n">
        <f aca="false">R56+V56-N56-L56-F56</f>
        <v>-5894211.58286035</v>
      </c>
      <c r="AA56" s="9"/>
      <c r="AB56" s="9" t="n">
        <f aca="false">T56-P56-D56</f>
        <v>-64770611.7802936</v>
      </c>
      <c r="AC56" s="50"/>
      <c r="AD56" s="9"/>
      <c r="AE56" s="9"/>
      <c r="AF56" s="9"/>
      <c r="AG56" s="9" t="n">
        <f aca="false">BF56/100*$AG$53</f>
        <v>5668632498.65656</v>
      </c>
      <c r="AH56" s="40" t="n">
        <f aca="false">(AG56-AG55)/AG55</f>
        <v>0.00518958691612745</v>
      </c>
      <c r="AI56" s="40"/>
      <c r="AJ56" s="40" t="n">
        <f aca="false">AB56/AG56</f>
        <v>-0.0114261441001236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12213863</v>
      </c>
      <c r="AX56" s="7"/>
      <c r="AY56" s="40" t="n">
        <f aca="false">(AW56-AW55)/AW55</f>
        <v>0.000863207080625295</v>
      </c>
      <c r="AZ56" s="12" t="n">
        <f aca="false">workers_and_wage_high!B44</f>
        <v>7381.1327475433</v>
      </c>
      <c r="BA56" s="40" t="n">
        <f aca="false">(AZ56-AZ55)/AZ55</f>
        <v>0.00432264849471429</v>
      </c>
      <c r="BB56" s="39"/>
      <c r="BC56" s="39"/>
      <c r="BD56" s="39"/>
      <c r="BE56" s="39"/>
      <c r="BF56" s="7" t="n">
        <f aca="false">BF55*(1+AY56)*(1+BA56)*(1-BE56)</f>
        <v>102.036572360057</v>
      </c>
      <c r="BG56" s="7"/>
      <c r="BH56" s="7"/>
      <c r="BI56" s="40" t="n">
        <f aca="false">T63/AG63</f>
        <v>0.0154959194987657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118715488.626168</v>
      </c>
      <c r="E57" s="9"/>
      <c r="F57" s="81" t="n">
        <f aca="false">'High pensions'!I57</f>
        <v>21577945.3197574</v>
      </c>
      <c r="G57" s="81" t="n">
        <f aca="false">'High pensions'!K57</f>
        <v>1009363.63743263</v>
      </c>
      <c r="H57" s="81" t="n">
        <f aca="false">'High pensions'!V57</f>
        <v>5553220.92273464</v>
      </c>
      <c r="I57" s="81" t="n">
        <f aca="false">'High pensions'!M57</f>
        <v>31217.4320855499</v>
      </c>
      <c r="J57" s="81" t="n">
        <f aca="false">'High pensions'!W57</f>
        <v>171749.100703159</v>
      </c>
      <c r="K57" s="9"/>
      <c r="L57" s="81" t="n">
        <f aca="false">'High pensions'!N57</f>
        <v>3038028.48623418</v>
      </c>
      <c r="M57" s="67"/>
      <c r="N57" s="81" t="n">
        <f aca="false">'High pensions'!L57</f>
        <v>953284.335380152</v>
      </c>
      <c r="O57" s="9"/>
      <c r="P57" s="81" t="n">
        <f aca="false">'High pensions'!X57</f>
        <v>21009033.40616</v>
      </c>
      <c r="Q57" s="67"/>
      <c r="R57" s="81" t="n">
        <f aca="false">'High SIPA income'!G52</f>
        <v>23272878.5938795</v>
      </c>
      <c r="S57" s="67"/>
      <c r="T57" s="81" t="n">
        <f aca="false">'High SIPA income'!J52</f>
        <v>88985868.40365</v>
      </c>
      <c r="U57" s="9"/>
      <c r="V57" s="81" t="n">
        <f aca="false">'High SIPA income'!F52</f>
        <v>125290.836186676</v>
      </c>
      <c r="W57" s="67"/>
      <c r="X57" s="81" t="n">
        <f aca="false">'High SIPA income'!M52</f>
        <v>314694.458150531</v>
      </c>
      <c r="Y57" s="9"/>
      <c r="Z57" s="9" t="n">
        <f aca="false">R57+V57-N57-L57-F57</f>
        <v>-2171088.7113055</v>
      </c>
      <c r="AA57" s="9"/>
      <c r="AB57" s="9" t="n">
        <f aca="false">T57-P57-D57</f>
        <v>-50738653.6286777</v>
      </c>
      <c r="AC57" s="50"/>
      <c r="AD57" s="9"/>
      <c r="AE57" s="9"/>
      <c r="AF57" s="9"/>
      <c r="AG57" s="9" t="n">
        <f aca="false">BF57/100*$AG$53</f>
        <v>5751218136.88637</v>
      </c>
      <c r="AH57" s="40" t="n">
        <f aca="false">(AG57-AG56)/AG56</f>
        <v>0.014568882045075</v>
      </c>
      <c r="AI57" s="40" t="n">
        <f aca="false">(AG57-AG53)/AG53</f>
        <v>0.0352313114705443</v>
      </c>
      <c r="AJ57" s="40" t="n">
        <f aca="false">AB57/AG57</f>
        <v>-0.00882224468295806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12326932</v>
      </c>
      <c r="AX57" s="7"/>
      <c r="AY57" s="40" t="n">
        <f aca="false">(AW57-AW56)/AW56</f>
        <v>0.00925743149403264</v>
      </c>
      <c r="AZ57" s="12" t="n">
        <f aca="false">workers_and_wage_high!B45</f>
        <v>7419.97766498049</v>
      </c>
      <c r="BA57" s="40" t="n">
        <f aca="false">(AZ57-AZ56)/AZ56</f>
        <v>0.0052627311776934</v>
      </c>
      <c r="BB57" s="39"/>
      <c r="BC57" s="39"/>
      <c r="BD57" s="39"/>
      <c r="BE57" s="39"/>
      <c r="BF57" s="7" t="n">
        <f aca="false">BF56*(1+AY57)*(1+BA57)*(1-BE57)</f>
        <v>103.523131147054</v>
      </c>
      <c r="BG57" s="73" t="n">
        <f aca="false">(BB57-BB53)/BB53</f>
        <v>-1</v>
      </c>
      <c r="BH57" s="7"/>
      <c r="BI57" s="40" t="n">
        <f aca="false">T64/AG64</f>
        <v>0.0132228268383539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119179840.474931</v>
      </c>
      <c r="E58" s="6"/>
      <c r="F58" s="80" t="n">
        <f aca="false">'High pensions'!I58</f>
        <v>21662346.7649074</v>
      </c>
      <c r="G58" s="80" t="n">
        <f aca="false">'High pensions'!K58</f>
        <v>1115792.71486901</v>
      </c>
      <c r="H58" s="80" t="n">
        <f aca="false">'High pensions'!V58</f>
        <v>6138762.3051351</v>
      </c>
      <c r="I58" s="80" t="n">
        <f aca="false">'High pensions'!M58</f>
        <v>34509.0530371799</v>
      </c>
      <c r="J58" s="80" t="n">
        <f aca="false">'High pensions'!W58</f>
        <v>189858.627993836</v>
      </c>
      <c r="K58" s="6"/>
      <c r="L58" s="80" t="n">
        <f aca="false">'High pensions'!N58</f>
        <v>3603544.72605079</v>
      </c>
      <c r="M58" s="8"/>
      <c r="N58" s="80" t="n">
        <f aca="false">'High pensions'!L58</f>
        <v>959258.88358742</v>
      </c>
      <c r="O58" s="6"/>
      <c r="P58" s="80" t="n">
        <f aca="false">'High pensions'!X58</f>
        <v>23976370.0643792</v>
      </c>
      <c r="Q58" s="8"/>
      <c r="R58" s="80" t="n">
        <f aca="false">'High SIPA income'!G53</f>
        <v>19744790.8637461</v>
      </c>
      <c r="S58" s="8"/>
      <c r="T58" s="80" t="n">
        <f aca="false">'High SIPA income'!J53</f>
        <v>75495919.1821235</v>
      </c>
      <c r="U58" s="6"/>
      <c r="V58" s="80" t="n">
        <f aca="false">'High SIPA income'!F53</f>
        <v>127479.622220574</v>
      </c>
      <c r="W58" s="8"/>
      <c r="X58" s="80" t="n">
        <f aca="false">'High SIPA income'!M53</f>
        <v>320192.057623159</v>
      </c>
      <c r="Y58" s="6"/>
      <c r="Z58" s="6" t="n">
        <f aca="false">R58+V58-N58-L58-F58</f>
        <v>-6352879.88857893</v>
      </c>
      <c r="AA58" s="6"/>
      <c r="AB58" s="6" t="n">
        <f aca="false">T58-P58-D58</f>
        <v>-67660291.3571865</v>
      </c>
      <c r="AC58" s="50"/>
      <c r="AD58" s="6"/>
      <c r="AE58" s="6"/>
      <c r="AF58" s="6"/>
      <c r="AG58" s="6" t="n">
        <f aca="false">BF58/100*$AG$53</f>
        <v>5805696163.19599</v>
      </c>
      <c r="AH58" s="61" t="n">
        <f aca="false">(AG58-AG57)/AG57</f>
        <v>0.00947243262435385</v>
      </c>
      <c r="AI58" s="61"/>
      <c r="AJ58" s="61" t="n">
        <f aca="false">AB58/AG58</f>
        <v>-0.0116541219959296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0.0107132712315974</v>
      </c>
      <c r="AV58" s="5"/>
      <c r="AW58" s="5" t="n">
        <f aca="false">workers_and_wage_high!C46</f>
        <v>12375060</v>
      </c>
      <c r="AX58" s="5"/>
      <c r="AY58" s="61" t="n">
        <f aca="false">(AW58-AW57)/AW57</f>
        <v>0.0039042967057821</v>
      </c>
      <c r="AZ58" s="11" t="n">
        <f aca="false">workers_and_wage_high!B46</f>
        <v>7461.13242872336</v>
      </c>
      <c r="BA58" s="61" t="n">
        <f aca="false">(AZ58-AZ57)/AZ57</f>
        <v>0.00554648081180963</v>
      </c>
      <c r="BB58" s="66"/>
      <c r="BC58" s="66"/>
      <c r="BD58" s="66"/>
      <c r="BE58" s="66"/>
      <c r="BF58" s="5" t="n">
        <f aca="false">BF57*(1+AY58)*(1+BA58)*(1-BE58)</f>
        <v>104.503747031907</v>
      </c>
      <c r="BG58" s="5"/>
      <c r="BH58" s="5"/>
      <c r="BI58" s="61" t="n">
        <f aca="false">T65/AG65</f>
        <v>0.0155728614583608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120280531.896698</v>
      </c>
      <c r="E59" s="9"/>
      <c r="F59" s="81" t="n">
        <f aca="false">'High pensions'!I59</f>
        <v>21862410.4599456</v>
      </c>
      <c r="G59" s="81" t="n">
        <f aca="false">'High pensions'!K59</f>
        <v>1197292.85345664</v>
      </c>
      <c r="H59" s="81" t="n">
        <f aca="false">'High pensions'!V59</f>
        <v>6587152.02121579</v>
      </c>
      <c r="I59" s="81" t="n">
        <f aca="false">'High pensions'!M59</f>
        <v>37029.6758801001</v>
      </c>
      <c r="J59" s="81" t="n">
        <f aca="false">'High pensions'!W59</f>
        <v>203726.351171611</v>
      </c>
      <c r="K59" s="9"/>
      <c r="L59" s="81" t="n">
        <f aca="false">'High pensions'!N59</f>
        <v>2963121.17955931</v>
      </c>
      <c r="M59" s="67"/>
      <c r="N59" s="81" t="n">
        <f aca="false">'High pensions'!L59</f>
        <v>970278.927698702</v>
      </c>
      <c r="O59" s="9"/>
      <c r="P59" s="81" t="n">
        <f aca="false">'High pensions'!X59</f>
        <v>20713838.268451</v>
      </c>
      <c r="Q59" s="67"/>
      <c r="R59" s="81" t="n">
        <f aca="false">'High SIPA income'!G54</f>
        <v>23514327.357738</v>
      </c>
      <c r="S59" s="67"/>
      <c r="T59" s="81" t="n">
        <f aca="false">'High SIPA income'!J54</f>
        <v>89909068.6790377</v>
      </c>
      <c r="U59" s="9"/>
      <c r="V59" s="81" t="n">
        <f aca="false">'High SIPA income'!F54</f>
        <v>126843.516567014</v>
      </c>
      <c r="W59" s="67"/>
      <c r="X59" s="81" t="n">
        <f aca="false">'High SIPA income'!M54</f>
        <v>318594.343615765</v>
      </c>
      <c r="Y59" s="9"/>
      <c r="Z59" s="9" t="n">
        <f aca="false">R59+V59-N59-L59-F59</f>
        <v>-2154639.69289857</v>
      </c>
      <c r="AA59" s="9"/>
      <c r="AB59" s="9" t="n">
        <f aca="false">T59-P59-D59</f>
        <v>-51085301.4861112</v>
      </c>
      <c r="AC59" s="50"/>
      <c r="AD59" s="9"/>
      <c r="AE59" s="9"/>
      <c r="AF59" s="9"/>
      <c r="AG59" s="9" t="n">
        <f aca="false">BF59/100*$AG$53</f>
        <v>5858635054.59113</v>
      </c>
      <c r="AH59" s="40" t="n">
        <f aca="false">(AG59-AG58)/AG58</f>
        <v>0.00911843987474587</v>
      </c>
      <c r="AI59" s="40"/>
      <c r="AJ59" s="40" t="n">
        <f aca="false">AB59/AG59</f>
        <v>-0.00871965927389146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12430825</v>
      </c>
      <c r="AX59" s="7"/>
      <c r="AY59" s="40" t="n">
        <f aca="false">(AW59-AW58)/AW58</f>
        <v>0.00450624077782249</v>
      </c>
      <c r="AZ59" s="12" t="n">
        <f aca="false">workers_and_wage_high!B47</f>
        <v>7495.39028283399</v>
      </c>
      <c r="BA59" s="40" t="n">
        <f aca="false">(AZ59-AZ58)/AZ58</f>
        <v>0.0045915086533977</v>
      </c>
      <c r="BB59" s="39"/>
      <c r="BC59" s="39"/>
      <c r="BD59" s="39"/>
      <c r="BE59" s="39"/>
      <c r="BF59" s="7" t="n">
        <f aca="false">BF58*(1+AY59)*(1+BA59)*(1-BE59)</f>
        <v>105.456658165903</v>
      </c>
      <c r="BG59" s="7"/>
      <c r="BH59" s="7"/>
      <c r="BI59" s="40" t="n">
        <f aca="false">T66/AG66</f>
        <v>0.0133123977442434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121354025.326324</v>
      </c>
      <c r="E60" s="9"/>
      <c r="F60" s="81" t="n">
        <f aca="false">'High pensions'!I60</f>
        <v>22057530.5979634</v>
      </c>
      <c r="G60" s="81" t="n">
        <f aca="false">'High pensions'!K60</f>
        <v>1280603.75560893</v>
      </c>
      <c r="H60" s="81" t="n">
        <f aca="false">'High pensions'!V60</f>
        <v>7045504.02416763</v>
      </c>
      <c r="I60" s="81" t="n">
        <f aca="false">'High pensions'!M60</f>
        <v>39606.30171987</v>
      </c>
      <c r="J60" s="81" t="n">
        <f aca="false">'High pensions'!W60</f>
        <v>217902.186314497</v>
      </c>
      <c r="K60" s="9"/>
      <c r="L60" s="81" t="n">
        <f aca="false">'High pensions'!N60</f>
        <v>2927071.29196995</v>
      </c>
      <c r="M60" s="67"/>
      <c r="N60" s="81" t="n">
        <f aca="false">'High pensions'!L60</f>
        <v>980192.006276529</v>
      </c>
      <c r="O60" s="9"/>
      <c r="P60" s="81" t="n">
        <f aca="false">'High pensions'!X60</f>
        <v>20581314.06388</v>
      </c>
      <c r="Q60" s="67"/>
      <c r="R60" s="81" t="n">
        <f aca="false">'High SIPA income'!G55</f>
        <v>20433117.7796653</v>
      </c>
      <c r="S60" s="67"/>
      <c r="T60" s="81" t="n">
        <f aca="false">'High SIPA income'!J55</f>
        <v>78127796.8036046</v>
      </c>
      <c r="U60" s="9"/>
      <c r="V60" s="81" t="n">
        <f aca="false">'High SIPA income'!F55</f>
        <v>124524.013022566</v>
      </c>
      <c r="W60" s="67"/>
      <c r="X60" s="81" t="n">
        <f aca="false">'High SIPA income'!M55</f>
        <v>312768.419443539</v>
      </c>
      <c r="Y60" s="9"/>
      <c r="Z60" s="9" t="n">
        <f aca="false">R60+V60-N60-L60-F60</f>
        <v>-5407152.10352198</v>
      </c>
      <c r="AA60" s="9"/>
      <c r="AB60" s="9" t="n">
        <f aca="false">T60-P60-D60</f>
        <v>-63807542.5865993</v>
      </c>
      <c r="AC60" s="50"/>
      <c r="AD60" s="9"/>
      <c r="AE60" s="9"/>
      <c r="AF60" s="9"/>
      <c r="AG60" s="9" t="n">
        <f aca="false">BF60/100*$AG$53</f>
        <v>5921914044.89824</v>
      </c>
      <c r="AH60" s="40" t="n">
        <f aca="false">(AG60-AG59)/AG59</f>
        <v>0.010800978336672</v>
      </c>
      <c r="AI60" s="40"/>
      <c r="AJ60" s="40" t="n">
        <f aca="false">AB60/AG60</f>
        <v>-0.0107748174159282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12478606</v>
      </c>
      <c r="AX60" s="7"/>
      <c r="AY60" s="40" t="n">
        <f aca="false">(AW60-AW59)/AW59</f>
        <v>0.00384375131980379</v>
      </c>
      <c r="AZ60" s="12" t="n">
        <f aca="false">workers_and_wage_high!B48</f>
        <v>7547.33774149889</v>
      </c>
      <c r="BA60" s="40" t="n">
        <f aca="false">(AZ60-AZ59)/AZ59</f>
        <v>0.00693058756178058</v>
      </c>
      <c r="BB60" s="39"/>
      <c r="BC60" s="39"/>
      <c r="BD60" s="39"/>
      <c r="BE60" s="39"/>
      <c r="BF60" s="7" t="n">
        <f aca="false">BF59*(1+AY60)*(1+BA60)*(1-BE60)</f>
        <v>106.595693246211</v>
      </c>
      <c r="BG60" s="7"/>
      <c r="BH60" s="7"/>
      <c r="BI60" s="40" t="n">
        <f aca="false">T67/AG67</f>
        <v>0.0156888459666069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122046472.04291</v>
      </c>
      <c r="E61" s="9"/>
      <c r="F61" s="81" t="n">
        <f aca="false">'High pensions'!I61</f>
        <v>22183390.9853505</v>
      </c>
      <c r="G61" s="81" t="n">
        <f aca="false">'High pensions'!K61</f>
        <v>1327100.12199098</v>
      </c>
      <c r="H61" s="81" t="n">
        <f aca="false">'High pensions'!V61</f>
        <v>7301313.31335571</v>
      </c>
      <c r="I61" s="81" t="n">
        <f aca="false">'High pensions'!M61</f>
        <v>41044.3336698299</v>
      </c>
      <c r="J61" s="81" t="n">
        <f aca="false">'High pensions'!W61</f>
        <v>225813.813815157</v>
      </c>
      <c r="K61" s="9"/>
      <c r="L61" s="81" t="n">
        <f aca="false">'High pensions'!N61</f>
        <v>2933484.51523532</v>
      </c>
      <c r="M61" s="67"/>
      <c r="N61" s="81" t="n">
        <f aca="false">'High pensions'!L61</f>
        <v>988076.044334169</v>
      </c>
      <c r="O61" s="9"/>
      <c r="P61" s="81" t="n">
        <f aca="false">'High pensions'!X61</f>
        <v>20657967.9611171</v>
      </c>
      <c r="Q61" s="67"/>
      <c r="R61" s="81" t="n">
        <f aca="false">'High SIPA income'!G56</f>
        <v>24407669.7006259</v>
      </c>
      <c r="S61" s="67"/>
      <c r="T61" s="81" t="n">
        <f aca="false">'High SIPA income'!J56</f>
        <v>93324840.554569</v>
      </c>
      <c r="U61" s="9"/>
      <c r="V61" s="81" t="n">
        <f aca="false">'High SIPA income'!F56</f>
        <v>121763.039306498</v>
      </c>
      <c r="W61" s="67"/>
      <c r="X61" s="81" t="n">
        <f aca="false">'High SIPA income'!M56</f>
        <v>305833.649479587</v>
      </c>
      <c r="Y61" s="9"/>
      <c r="Z61" s="9" t="n">
        <f aca="false">R61+V61-N61-L61-F61</f>
        <v>-1575518.80498767</v>
      </c>
      <c r="AA61" s="9"/>
      <c r="AB61" s="9" t="n">
        <f aca="false">T61-P61-D61</f>
        <v>-49379599.4494583</v>
      </c>
      <c r="AC61" s="50"/>
      <c r="AD61" s="9"/>
      <c r="AE61" s="9"/>
      <c r="AF61" s="9"/>
      <c r="AG61" s="9" t="n">
        <f aca="false">BF61/100*$AG$53</f>
        <v>6001630316.12113</v>
      </c>
      <c r="AH61" s="40" t="n">
        <f aca="false">(AG61-AG60)/AG60</f>
        <v>0.0134612340906177</v>
      </c>
      <c r="AI61" s="40" t="n">
        <f aca="false">(AG61-AG57)/AG57</f>
        <v>0.0435407201178307</v>
      </c>
      <c r="AJ61" s="40" t="n">
        <f aca="false">AB61/AG61</f>
        <v>-0.00822769761689894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12584263</v>
      </c>
      <c r="AX61" s="7"/>
      <c r="AY61" s="40" t="n">
        <f aca="false">(AW61-AW60)/AW60</f>
        <v>0.00846705152803126</v>
      </c>
      <c r="AZ61" s="12" t="n">
        <f aca="false">workers_and_wage_high!B49</f>
        <v>7584.7140568534</v>
      </c>
      <c r="BA61" s="40" t="n">
        <f aca="false">(AZ61-AZ60)/AZ60</f>
        <v>0.00495225159316731</v>
      </c>
      <c r="BB61" s="39"/>
      <c r="BC61" s="39"/>
      <c r="BD61" s="39"/>
      <c r="BE61" s="39"/>
      <c r="BF61" s="7" t="n">
        <f aca="false">BF60*(1+AY61)*(1+BA61)*(1-BE61)</f>
        <v>108.03060282605</v>
      </c>
      <c r="BG61" s="7"/>
      <c r="BH61" s="7"/>
      <c r="BI61" s="40" t="n">
        <f aca="false">T68/AG68</f>
        <v>0.0134106693071966</v>
      </c>
      <c r="BJ61" s="7"/>
      <c r="BK61" s="7"/>
      <c r="BL61" s="7"/>
      <c r="BM61" s="7"/>
      <c r="BN61" s="7"/>
      <c r="BO61" s="7"/>
      <c r="BP61" s="7"/>
    </row>
    <row r="62" customFormat="false" ht="12.9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123275468.378504</v>
      </c>
      <c r="E62" s="6"/>
      <c r="F62" s="80" t="n">
        <f aca="false">'High pensions'!I62</f>
        <v>22406775.6172508</v>
      </c>
      <c r="G62" s="80" t="n">
        <f aca="false">'High pensions'!K62</f>
        <v>1407220.52179591</v>
      </c>
      <c r="H62" s="80" t="n">
        <f aca="false">'High pensions'!V62</f>
        <v>7742112.11374275</v>
      </c>
      <c r="I62" s="80" t="n">
        <f aca="false">'High pensions'!M62</f>
        <v>43522.28417925</v>
      </c>
      <c r="J62" s="80" t="n">
        <f aca="false">'High pensions'!W62</f>
        <v>239446.766404388</v>
      </c>
      <c r="K62" s="6"/>
      <c r="L62" s="80" t="n">
        <f aca="false">'High pensions'!N62</f>
        <v>3646762.98442757</v>
      </c>
      <c r="M62" s="8"/>
      <c r="N62" s="80" t="n">
        <f aca="false">'High pensions'!L62</f>
        <v>1002539.83202665</v>
      </c>
      <c r="O62" s="6"/>
      <c r="P62" s="80" t="n">
        <f aca="false">'High pensions'!X62</f>
        <v>24438748.8209156</v>
      </c>
      <c r="Q62" s="8"/>
      <c r="R62" s="80" t="n">
        <f aca="false">'High SIPA income'!G57</f>
        <v>20889012.9820879</v>
      </c>
      <c r="S62" s="8"/>
      <c r="T62" s="80" t="n">
        <f aca="false">'High SIPA income'!J57</f>
        <v>79870951.6232797</v>
      </c>
      <c r="U62" s="6"/>
      <c r="V62" s="80" t="n">
        <f aca="false">'High SIPA income'!F57</f>
        <v>121584.167871802</v>
      </c>
      <c r="W62" s="8"/>
      <c r="X62" s="80" t="n">
        <f aca="false">'High SIPA income'!M57</f>
        <v>305384.376005696</v>
      </c>
      <c r="Y62" s="6"/>
      <c r="Z62" s="6" t="n">
        <f aca="false">R62+V62-N62-L62-F62</f>
        <v>-6045481.28374527</v>
      </c>
      <c r="AA62" s="6"/>
      <c r="AB62" s="6" t="n">
        <f aca="false">T62-P62-D62</f>
        <v>-67843265.5761394</v>
      </c>
      <c r="AC62" s="50"/>
      <c r="AD62" s="6"/>
      <c r="AE62" s="6"/>
      <c r="AF62" s="6"/>
      <c r="AG62" s="6" t="n">
        <f aca="false">BF62/100*$AG$53</f>
        <v>6055291047.94649</v>
      </c>
      <c r="AH62" s="61" t="n">
        <f aca="false">(AG62-AG61)/AG61</f>
        <v>0.00894102585446156</v>
      </c>
      <c r="AI62" s="61"/>
      <c r="AJ62" s="61" t="n">
        <f aca="false">AB62/AG62</f>
        <v>-0.0112039644401811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0.00908603676957196</v>
      </c>
      <c r="AV62" s="5"/>
      <c r="AW62" s="5" t="n">
        <f aca="false">workers_and_wage_high!C50</f>
        <v>12603926</v>
      </c>
      <c r="AX62" s="5"/>
      <c r="AY62" s="61" t="n">
        <f aca="false">(AW62-AW61)/AW61</f>
        <v>0.00156250707729169</v>
      </c>
      <c r="AZ62" s="11" t="n">
        <f aca="false">workers_and_wage_high!B50</f>
        <v>7640.59070428429</v>
      </c>
      <c r="BA62" s="61" t="n">
        <f aca="false">(AZ62-AZ61)/AZ61</f>
        <v>0.0073670077753823</v>
      </c>
      <c r="BB62" s="66"/>
      <c r="BC62" s="66"/>
      <c r="BD62" s="66"/>
      <c r="BE62" s="66"/>
      <c r="BF62" s="5" t="n">
        <f aca="false">BF61*(1+AY62)*(1+BA62)*(1-BE62)</f>
        <v>108.996507238991</v>
      </c>
      <c r="BG62" s="5"/>
      <c r="BH62" s="5"/>
      <c r="BI62" s="61" t="n">
        <f aca="false">T69/AG69</f>
        <v>0.0157956023313069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123593884.080823</v>
      </c>
      <c r="E63" s="9"/>
      <c r="F63" s="81" t="n">
        <f aca="false">'High pensions'!I63</f>
        <v>22464651.4403056</v>
      </c>
      <c r="G63" s="81" t="n">
        <f aca="false">'High pensions'!K63</f>
        <v>1474965.96701211</v>
      </c>
      <c r="H63" s="81" t="n">
        <f aca="false">'High pensions'!V63</f>
        <v>8114827.56518448</v>
      </c>
      <c r="I63" s="81" t="n">
        <f aca="false">'High pensions'!M63</f>
        <v>45617.50413439</v>
      </c>
      <c r="J63" s="81" t="n">
        <f aca="false">'High pensions'!W63</f>
        <v>250974.048407739</v>
      </c>
      <c r="K63" s="9"/>
      <c r="L63" s="81" t="n">
        <f aca="false">'High pensions'!N63</f>
        <v>2937254.42732225</v>
      </c>
      <c r="M63" s="67"/>
      <c r="N63" s="81" t="n">
        <f aca="false">'High pensions'!L63</f>
        <v>1006710.51737091</v>
      </c>
      <c r="O63" s="9"/>
      <c r="P63" s="81" t="n">
        <f aca="false">'High pensions'!X63</f>
        <v>20780051.4254473</v>
      </c>
      <c r="Q63" s="67"/>
      <c r="R63" s="81" t="n">
        <f aca="false">'High SIPA income'!G58</f>
        <v>24721234.6687064</v>
      </c>
      <c r="S63" s="67"/>
      <c r="T63" s="81" t="n">
        <f aca="false">'High SIPA income'!J58</f>
        <v>94523783.3872339</v>
      </c>
      <c r="U63" s="9"/>
      <c r="V63" s="81" t="n">
        <f aca="false">'High SIPA income'!F58</f>
        <v>130477.533642075</v>
      </c>
      <c r="W63" s="67"/>
      <c r="X63" s="81" t="n">
        <f aca="false">'High SIPA income'!M58</f>
        <v>327721.946792123</v>
      </c>
      <c r="Y63" s="9"/>
      <c r="Z63" s="9" t="n">
        <f aca="false">R63+V63-N63-L63-F63</f>
        <v>-1556904.18265023</v>
      </c>
      <c r="AA63" s="9"/>
      <c r="AB63" s="9" t="n">
        <f aca="false">T63-P63-D63</f>
        <v>-49850152.1190359</v>
      </c>
      <c r="AC63" s="50"/>
      <c r="AD63" s="9"/>
      <c r="AE63" s="9"/>
      <c r="AF63" s="9"/>
      <c r="AG63" s="9" t="n">
        <f aca="false">BF63/100*$AG$53</f>
        <v>6099914457.7876</v>
      </c>
      <c r="AH63" s="40" t="n">
        <f aca="false">(AG63-AG62)/AG62</f>
        <v>0.00736932535327861</v>
      </c>
      <c r="AI63" s="40"/>
      <c r="AJ63" s="40" t="n">
        <f aca="false">AB63/AG63</f>
        <v>-0.00817227068740178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12625955</v>
      </c>
      <c r="AX63" s="7"/>
      <c r="AY63" s="40" t="n">
        <f aca="false">(AW63-AW62)/AW62</f>
        <v>0.00174778874455467</v>
      </c>
      <c r="AZ63" s="12" t="n">
        <f aca="false">workers_and_wage_high!B51</f>
        <v>7683.46762484155</v>
      </c>
      <c r="BA63" s="40" t="n">
        <f aca="false">(AZ63-AZ62)/AZ62</f>
        <v>0.00561172849282681</v>
      </c>
      <c r="BB63" s="39"/>
      <c r="BC63" s="39"/>
      <c r="BD63" s="39"/>
      <c r="BE63" s="39"/>
      <c r="BF63" s="7" t="n">
        <f aca="false">BF62*(1+AY63)*(1+BA63)*(1-BE63)</f>
        <v>109.799737963206</v>
      </c>
      <c r="BG63" s="7"/>
      <c r="BH63" s="7"/>
      <c r="BI63" s="40" t="n">
        <f aca="false">T70/AG70</f>
        <v>0.0134175566594264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123814255.66098</v>
      </c>
      <c r="E64" s="9"/>
      <c r="F64" s="81" t="n">
        <f aca="false">'High pensions'!I64</f>
        <v>22504706.5835872</v>
      </c>
      <c r="G64" s="81" t="n">
        <f aca="false">'High pensions'!K64</f>
        <v>1543775.24470987</v>
      </c>
      <c r="H64" s="81" t="n">
        <f aca="false">'High pensions'!V64</f>
        <v>8493395.90905844</v>
      </c>
      <c r="I64" s="81" t="n">
        <f aca="false">'High pensions'!M64</f>
        <v>47745.62612504</v>
      </c>
      <c r="J64" s="81" t="n">
        <f aca="false">'High pensions'!W64</f>
        <v>262682.347702797</v>
      </c>
      <c r="K64" s="9"/>
      <c r="L64" s="81" t="n">
        <f aca="false">'High pensions'!N64</f>
        <v>2878970.37829817</v>
      </c>
      <c r="M64" s="67"/>
      <c r="N64" s="81" t="n">
        <f aca="false">'High pensions'!L64</f>
        <v>1011562.26804826</v>
      </c>
      <c r="O64" s="9"/>
      <c r="P64" s="81" t="n">
        <f aca="false">'High pensions'!X64</f>
        <v>20504308.1187195</v>
      </c>
      <c r="Q64" s="67"/>
      <c r="R64" s="81" t="n">
        <f aca="false">'High SIPA income'!G59</f>
        <v>21238860.945708</v>
      </c>
      <c r="S64" s="67"/>
      <c r="T64" s="81" t="n">
        <f aca="false">'High SIPA income'!J59</f>
        <v>81208625.6340989</v>
      </c>
      <c r="U64" s="9"/>
      <c r="V64" s="81" t="n">
        <f aca="false">'High SIPA income'!F59</f>
        <v>133626.42634954</v>
      </c>
      <c r="W64" s="67"/>
      <c r="X64" s="81" t="n">
        <f aca="false">'High SIPA income'!M59</f>
        <v>335631.057422317</v>
      </c>
      <c r="Y64" s="9"/>
      <c r="Z64" s="9" t="n">
        <f aca="false">R64+V64-N64-L64-F64</f>
        <v>-5022751.8578761</v>
      </c>
      <c r="AA64" s="9"/>
      <c r="AB64" s="9" t="n">
        <f aca="false">T64-P64-D64</f>
        <v>-63109938.1456009</v>
      </c>
      <c r="AC64" s="50"/>
      <c r="AD64" s="9"/>
      <c r="AE64" s="9"/>
      <c r="AF64" s="9"/>
      <c r="AG64" s="9" t="n">
        <f aca="false">BF64/100*$AG$53</f>
        <v>6141547993.24353</v>
      </c>
      <c r="AH64" s="40" t="n">
        <f aca="false">(AG64-AG63)/AG63</f>
        <v>0.00682526545971026</v>
      </c>
      <c r="AI64" s="40"/>
      <c r="AJ64" s="40" t="n">
        <f aca="false">AB64/AG64</f>
        <v>-0.010275900833964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12695020</v>
      </c>
      <c r="AX64" s="7"/>
      <c r="AY64" s="40" t="n">
        <f aca="false">(AW64-AW63)/AW63</f>
        <v>0.00547008127306014</v>
      </c>
      <c r="AZ64" s="12" t="n">
        <f aca="false">workers_and_wage_high!B52</f>
        <v>7693.82349123455</v>
      </c>
      <c r="BA64" s="40" t="n">
        <f aca="false">(AZ64-AZ63)/AZ63</f>
        <v>0.00134781154794198</v>
      </c>
      <c r="BB64" s="39"/>
      <c r="BC64" s="39"/>
      <c r="BD64" s="39"/>
      <c r="BE64" s="39"/>
      <c r="BF64" s="7" t="n">
        <f aca="false">BF63*(1+AY64)*(1+BA64)*(1-BE64)</f>
        <v>110.549150322211</v>
      </c>
      <c r="BG64" s="7"/>
      <c r="BH64" s="7"/>
      <c r="BI64" s="40" t="n">
        <f aca="false">T71/AG71</f>
        <v>0.015772192982677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124132231.378107</v>
      </c>
      <c r="E65" s="9"/>
      <c r="F65" s="81" t="n">
        <f aca="false">'High pensions'!I65</f>
        <v>22562502.4341251</v>
      </c>
      <c r="G65" s="81" t="n">
        <f aca="false">'High pensions'!K65</f>
        <v>1650430.31322401</v>
      </c>
      <c r="H65" s="81" t="n">
        <f aca="false">'High pensions'!V65</f>
        <v>9080180.62769058</v>
      </c>
      <c r="I65" s="81" t="n">
        <f aca="false">'High pensions'!M65</f>
        <v>51044.2364914701</v>
      </c>
      <c r="J65" s="81" t="n">
        <f aca="false">'High pensions'!W65</f>
        <v>280830.328691494</v>
      </c>
      <c r="K65" s="9"/>
      <c r="L65" s="81" t="n">
        <f aca="false">'High pensions'!N65</f>
        <v>2885492.90445559</v>
      </c>
      <c r="M65" s="67"/>
      <c r="N65" s="81" t="n">
        <f aca="false">'High pensions'!L65</f>
        <v>1016175.01446843</v>
      </c>
      <c r="O65" s="9"/>
      <c r="P65" s="81" t="n">
        <f aca="false">'High pensions'!X65</f>
        <v>20563531.5077807</v>
      </c>
      <c r="Q65" s="67"/>
      <c r="R65" s="81" t="n">
        <f aca="false">'High SIPA income'!G60</f>
        <v>25343942.1422517</v>
      </c>
      <c r="S65" s="67"/>
      <c r="T65" s="81" t="n">
        <f aca="false">'High SIPA income'!J60</f>
        <v>96904759.3834494</v>
      </c>
      <c r="U65" s="9"/>
      <c r="V65" s="81" t="n">
        <f aca="false">'High SIPA income'!F60</f>
        <v>133659.478623896</v>
      </c>
      <c r="W65" s="67"/>
      <c r="X65" s="81" t="n">
        <f aca="false">'High SIPA income'!M60</f>
        <v>335714.075206264</v>
      </c>
      <c r="Y65" s="9"/>
      <c r="Z65" s="9" t="n">
        <f aca="false">R65+V65-N65-L65-F65</f>
        <v>-986568.732173536</v>
      </c>
      <c r="AA65" s="9"/>
      <c r="AB65" s="9" t="n">
        <f aca="false">T65-P65-D65</f>
        <v>-47791003.5024381</v>
      </c>
      <c r="AC65" s="50"/>
      <c r="AD65" s="9"/>
      <c r="AE65" s="9"/>
      <c r="AF65" s="9"/>
      <c r="AG65" s="9" t="n">
        <f aca="false">BF65/100*$AG$53</f>
        <v>6222668816.6819</v>
      </c>
      <c r="AH65" s="40" t="n">
        <f aca="false">(AG65-AG64)/AG64</f>
        <v>0.0132085304108374</v>
      </c>
      <c r="AI65" s="40" t="n">
        <f aca="false">(AG65-AG61)/AG61</f>
        <v>0.0368297427395744</v>
      </c>
      <c r="AJ65" s="40" t="n">
        <f aca="false">AB65/AG65</f>
        <v>-0.0076801457558401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12819703</v>
      </c>
      <c r="AX65" s="7"/>
      <c r="AY65" s="40" t="n">
        <f aca="false">(AW65-AW64)/AW64</f>
        <v>0.00982141028529297</v>
      </c>
      <c r="AZ65" s="12" t="n">
        <f aca="false">workers_and_wage_high!B53</f>
        <v>7719.62993990371</v>
      </c>
      <c r="BA65" s="40" t="n">
        <f aca="false">(AZ65-AZ64)/AZ64</f>
        <v>0.00335417737339061</v>
      </c>
      <c r="BB65" s="39"/>
      <c r="BC65" s="39"/>
      <c r="BD65" s="39"/>
      <c r="BE65" s="39"/>
      <c r="BF65" s="7" t="n">
        <f aca="false">BF64*(1+AY65)*(1+BA65)*(1-BE65)</f>
        <v>112.009342136134</v>
      </c>
      <c r="BG65" s="7"/>
      <c r="BH65" s="7"/>
      <c r="BI65" s="40" t="n">
        <f aca="false">T72/AG72</f>
        <v>0.0134959925563292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124973147.174173</v>
      </c>
      <c r="E66" s="6"/>
      <c r="F66" s="80" t="n">
        <f aca="false">'High pensions'!I66</f>
        <v>22715348.8341696</v>
      </c>
      <c r="G66" s="80" t="n">
        <f aca="false">'High pensions'!K66</f>
        <v>1656646.30511661</v>
      </c>
      <c r="H66" s="80" t="n">
        <f aca="false">'High pensions'!V66</f>
        <v>9114379.18106955</v>
      </c>
      <c r="I66" s="80" t="n">
        <f aca="false">'High pensions'!M66</f>
        <v>51236.4836634002</v>
      </c>
      <c r="J66" s="80" t="n">
        <f aca="false">'High pensions'!W66</f>
        <v>281888.015909367</v>
      </c>
      <c r="K66" s="6"/>
      <c r="L66" s="80" t="n">
        <f aca="false">'High pensions'!N66</f>
        <v>3542864.3329962</v>
      </c>
      <c r="M66" s="8"/>
      <c r="N66" s="80" t="n">
        <f aca="false">'High pensions'!L66</f>
        <v>1024314.1286604</v>
      </c>
      <c r="O66" s="6"/>
      <c r="P66" s="80" t="n">
        <f aca="false">'High pensions'!X66</f>
        <v>24019413.9803475</v>
      </c>
      <c r="Q66" s="8"/>
      <c r="R66" s="80" t="n">
        <f aca="false">'High SIPA income'!G61</f>
        <v>21880308.7291558</v>
      </c>
      <c r="S66" s="8"/>
      <c r="T66" s="80" t="n">
        <f aca="false">'High SIPA income'!J61</f>
        <v>83661256.8294811</v>
      </c>
      <c r="U66" s="6"/>
      <c r="V66" s="80" t="n">
        <f aca="false">'High SIPA income'!F61</f>
        <v>127540.161486773</v>
      </c>
      <c r="W66" s="8"/>
      <c r="X66" s="80" t="n">
        <f aca="false">'High SIPA income'!M61</f>
        <v>320344.114805896</v>
      </c>
      <c r="Y66" s="6"/>
      <c r="Z66" s="6" t="n">
        <f aca="false">R66+V66-N66-L66-F66</f>
        <v>-5274678.40518365</v>
      </c>
      <c r="AA66" s="6"/>
      <c r="AB66" s="6" t="n">
        <f aca="false">T66-P66-D66</f>
        <v>-65331304.3250393</v>
      </c>
      <c r="AC66" s="50"/>
      <c r="AD66" s="6"/>
      <c r="AE66" s="6"/>
      <c r="AF66" s="6"/>
      <c r="AG66" s="6" t="n">
        <f aca="false">BF66/100*$AG$53</f>
        <v>6284461930.65847</v>
      </c>
      <c r="AH66" s="61" t="n">
        <f aca="false">(AG66-AG65)/AG65</f>
        <v>0.00993032343468236</v>
      </c>
      <c r="AI66" s="61"/>
      <c r="AJ66" s="61" t="n">
        <f aca="false">AB66/AG66</f>
        <v>-0.0103956878163783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0.0102935995933045</v>
      </c>
      <c r="AV66" s="5"/>
      <c r="AW66" s="5" t="n">
        <f aca="false">workers_and_wage_high!C54</f>
        <v>12837948</v>
      </c>
      <c r="AX66" s="5"/>
      <c r="AY66" s="61" t="n">
        <f aca="false">(AW66-AW65)/AW65</f>
        <v>0.00142319989784475</v>
      </c>
      <c r="AZ66" s="11" t="n">
        <f aca="false">workers_and_wage_high!B54</f>
        <v>7785.2084541264</v>
      </c>
      <c r="BA66" s="61" t="n">
        <f aca="false">(AZ66-AZ65)/AZ65</f>
        <v>0.00849503340616202</v>
      </c>
      <c r="BB66" s="66"/>
      <c r="BC66" s="66"/>
      <c r="BD66" s="66"/>
      <c r="BE66" s="66"/>
      <c r="BF66" s="5" t="n">
        <f aca="false">BF65*(1+AY66)*(1+BA66)*(1-BE66)</f>
        <v>113.121631131252</v>
      </c>
      <c r="BG66" s="5"/>
      <c r="BH66" s="5"/>
      <c r="BI66" s="61" t="n">
        <f aca="false">T73/AG73</f>
        <v>0.0159054950712006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125019356.710419</v>
      </c>
      <c r="E67" s="9"/>
      <c r="F67" s="81" t="n">
        <f aca="false">'High pensions'!I67</f>
        <v>22723747.964375</v>
      </c>
      <c r="G67" s="81" t="n">
        <f aca="false">'High pensions'!K67</f>
        <v>1745805.16087611</v>
      </c>
      <c r="H67" s="81" t="n">
        <f aca="false">'High pensions'!V67</f>
        <v>9604904.89934299</v>
      </c>
      <c r="I67" s="81" t="n">
        <f aca="false">'High pensions'!M67</f>
        <v>53993.97404771</v>
      </c>
      <c r="J67" s="81" t="n">
        <f aca="false">'High pensions'!W67</f>
        <v>297058.914412644</v>
      </c>
      <c r="K67" s="9"/>
      <c r="L67" s="81" t="n">
        <f aca="false">'High pensions'!N67</f>
        <v>2959606.46548957</v>
      </c>
      <c r="M67" s="67"/>
      <c r="N67" s="81" t="n">
        <f aca="false">'High pensions'!L67</f>
        <v>1025890.34099769</v>
      </c>
      <c r="O67" s="9"/>
      <c r="P67" s="81" t="n">
        <f aca="false">'High pensions'!X67</f>
        <v>21001557.9883863</v>
      </c>
      <c r="Q67" s="67"/>
      <c r="R67" s="81" t="n">
        <f aca="false">'High SIPA income'!G62</f>
        <v>25979699.6753023</v>
      </c>
      <c r="S67" s="67"/>
      <c r="T67" s="81" t="n">
        <f aca="false">'High SIPA income'!J62</f>
        <v>99335633.4132548</v>
      </c>
      <c r="U67" s="9"/>
      <c r="V67" s="81" t="n">
        <f aca="false">'High SIPA income'!F62</f>
        <v>132617.411923257</v>
      </c>
      <c r="W67" s="67"/>
      <c r="X67" s="81" t="n">
        <f aca="false">'High SIPA income'!M62</f>
        <v>333096.704090425</v>
      </c>
      <c r="Y67" s="9"/>
      <c r="Z67" s="9" t="n">
        <f aca="false">R67+V67-N67-L67-F67</f>
        <v>-596927.68363668</v>
      </c>
      <c r="AA67" s="9"/>
      <c r="AB67" s="9" t="n">
        <f aca="false">T67-P67-D67</f>
        <v>-46685281.2855505</v>
      </c>
      <c r="AC67" s="50"/>
      <c r="AD67" s="9"/>
      <c r="AE67" s="9"/>
      <c r="AF67" s="9"/>
      <c r="AG67" s="9" t="n">
        <f aca="false">BF67/100*$AG$53</f>
        <v>6331608687.13269</v>
      </c>
      <c r="AH67" s="40" t="n">
        <f aca="false">(AG67-AG66)/AG66</f>
        <v>0.00750211505685426</v>
      </c>
      <c r="AI67" s="40"/>
      <c r="AJ67" s="40" t="n">
        <f aca="false">AB67/AG67</f>
        <v>-0.00737336806370014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12893600</v>
      </c>
      <c r="AX67" s="7"/>
      <c r="AY67" s="40" t="n">
        <f aca="false">(AW67-AW66)/AW66</f>
        <v>0.00433496069621095</v>
      </c>
      <c r="AZ67" s="12" t="n">
        <f aca="false">workers_and_wage_high!B55</f>
        <v>7809.75898544208</v>
      </c>
      <c r="BA67" s="40" t="n">
        <f aca="false">(AZ67-AZ66)/AZ66</f>
        <v>0.00315348413087995</v>
      </c>
      <c r="BB67" s="39"/>
      <c r="BC67" s="39"/>
      <c r="BD67" s="39"/>
      <c r="BE67" s="39"/>
      <c r="BF67" s="7" t="n">
        <f aca="false">BF66*(1+AY67)*(1+BA67)*(1-BE67)</f>
        <v>113.970282623418</v>
      </c>
      <c r="BG67" s="7"/>
      <c r="BH67" s="7"/>
      <c r="BI67" s="40" t="n">
        <f aca="false">T74/AG74</f>
        <v>0.0134974667592024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125226123.438059</v>
      </c>
      <c r="E68" s="9"/>
      <c r="F68" s="81" t="n">
        <f aca="false">'High pensions'!I68</f>
        <v>22761330.2646678</v>
      </c>
      <c r="G68" s="81" t="n">
        <f aca="false">'High pensions'!K68</f>
        <v>1789638.85002698</v>
      </c>
      <c r="H68" s="81" t="n">
        <f aca="false">'High pensions'!V68</f>
        <v>9846064.92402191</v>
      </c>
      <c r="I68" s="81" t="n">
        <f aca="false">'High pensions'!M68</f>
        <v>55349.6551554699</v>
      </c>
      <c r="J68" s="81" t="n">
        <f aca="false">'High pensions'!W68</f>
        <v>304517.471876946</v>
      </c>
      <c r="K68" s="9"/>
      <c r="L68" s="81" t="n">
        <f aca="false">'High pensions'!N68</f>
        <v>2948307.68888643</v>
      </c>
      <c r="M68" s="67"/>
      <c r="N68" s="81" t="n">
        <f aca="false">'High pensions'!L68</f>
        <v>1029130.47704093</v>
      </c>
      <c r="O68" s="9"/>
      <c r="P68" s="81" t="n">
        <f aca="false">'High pensions'!X68</f>
        <v>20960754.8553957</v>
      </c>
      <c r="Q68" s="67"/>
      <c r="R68" s="81" t="n">
        <f aca="false">'High SIPA income'!G63</f>
        <v>22431681.5437618</v>
      </c>
      <c r="S68" s="67"/>
      <c r="T68" s="81" t="n">
        <f aca="false">'High SIPA income'!J63</f>
        <v>85769478.5745464</v>
      </c>
      <c r="U68" s="9"/>
      <c r="V68" s="81" t="n">
        <f aca="false">'High SIPA income'!F63</f>
        <v>129222.79162989</v>
      </c>
      <c r="W68" s="67"/>
      <c r="X68" s="81" t="n">
        <f aca="false">'High SIPA income'!M63</f>
        <v>324570.396609674</v>
      </c>
      <c r="Y68" s="9"/>
      <c r="Z68" s="9" t="n">
        <f aca="false">R68+V68-N68-L68-F68</f>
        <v>-4177864.09520352</v>
      </c>
      <c r="AA68" s="9"/>
      <c r="AB68" s="9" t="n">
        <f aca="false">T68-P68-D68</f>
        <v>-60417399.7189082</v>
      </c>
      <c r="AC68" s="50"/>
      <c r="AD68" s="9"/>
      <c r="AE68" s="9"/>
      <c r="AF68" s="9"/>
      <c r="AG68" s="9" t="n">
        <f aca="false">BF68/100*$AG$53</f>
        <v>6395615059.16189</v>
      </c>
      <c r="AH68" s="40" t="n">
        <f aca="false">(AG68-AG67)/AG67</f>
        <v>0.0101090220814305</v>
      </c>
      <c r="AI68" s="40"/>
      <c r="AJ68" s="40" t="n">
        <f aca="false">AB68/AG68</f>
        <v>-0.0094466910781878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12939542</v>
      </c>
      <c r="AX68" s="7"/>
      <c r="AY68" s="40" t="n">
        <f aca="false">(AW68-AW67)/AW67</f>
        <v>0.00356316311968729</v>
      </c>
      <c r="AZ68" s="12" t="n">
        <f aca="false">workers_and_wage_high!B56</f>
        <v>7860.69905849637</v>
      </c>
      <c r="BA68" s="40" t="n">
        <f aca="false">(AZ68-AZ67)/AZ67</f>
        <v>0.00652261781051695</v>
      </c>
      <c r="BB68" s="39"/>
      <c r="BC68" s="39"/>
      <c r="BD68" s="39"/>
      <c r="BE68" s="39"/>
      <c r="BF68" s="7" t="n">
        <f aca="false">BF67*(1+AY68)*(1+BA68)*(1-BE68)</f>
        <v>115.122410727085</v>
      </c>
      <c r="BG68" s="7"/>
      <c r="BH68" s="7"/>
      <c r="BI68" s="40" t="n">
        <f aca="false">T75/AG75</f>
        <v>0.0159050111000017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125706999.162802</v>
      </c>
      <c r="E69" s="9"/>
      <c r="F69" s="81" t="n">
        <f aca="false">'High pensions'!I69</f>
        <v>22848735.119874</v>
      </c>
      <c r="G69" s="81" t="n">
        <f aca="false">'High pensions'!K69</f>
        <v>1852743.57310221</v>
      </c>
      <c r="H69" s="81" t="n">
        <f aca="false">'High pensions'!V69</f>
        <v>10193248.4914784</v>
      </c>
      <c r="I69" s="81" t="n">
        <f aca="false">'High pensions'!M69</f>
        <v>57301.3476217201</v>
      </c>
      <c r="J69" s="81" t="n">
        <f aca="false">'High pensions'!W69</f>
        <v>315255.107983881</v>
      </c>
      <c r="K69" s="9"/>
      <c r="L69" s="81" t="n">
        <f aca="false">'High pensions'!N69</f>
        <v>2845892.73906997</v>
      </c>
      <c r="M69" s="67"/>
      <c r="N69" s="81" t="n">
        <f aca="false">'High pensions'!L69</f>
        <v>1035024.27131868</v>
      </c>
      <c r="O69" s="9"/>
      <c r="P69" s="81" t="n">
        <f aca="false">'High pensions'!X69</f>
        <v>20461749.1111037</v>
      </c>
      <c r="Q69" s="67"/>
      <c r="R69" s="81" t="n">
        <f aca="false">'High SIPA income'!G64</f>
        <v>26781092.1121757</v>
      </c>
      <c r="S69" s="67"/>
      <c r="T69" s="81" t="n">
        <f aca="false">'High SIPA income'!J64</f>
        <v>102399826.853685</v>
      </c>
      <c r="U69" s="9"/>
      <c r="V69" s="81" t="n">
        <f aca="false">'High SIPA income'!F64</f>
        <v>130882.738051797</v>
      </c>
      <c r="W69" s="67"/>
      <c r="X69" s="81" t="n">
        <f aca="false">'High SIPA income'!M64</f>
        <v>328739.703445672</v>
      </c>
      <c r="Y69" s="9"/>
      <c r="Z69" s="9" t="n">
        <f aca="false">R69+V69-N69-L69-F69</f>
        <v>182322.719964895</v>
      </c>
      <c r="AA69" s="9"/>
      <c r="AB69" s="9" t="n">
        <f aca="false">T69-P69-D69</f>
        <v>-43768921.4202202</v>
      </c>
      <c r="AC69" s="50"/>
      <c r="AD69" s="9"/>
      <c r="AE69" s="9"/>
      <c r="AF69" s="9"/>
      <c r="AG69" s="9" t="n">
        <f aca="false">BF69/100*$AG$53</f>
        <v>6482806081.45779</v>
      </c>
      <c r="AH69" s="40" t="n">
        <f aca="false">(AG69-AG68)/AG68</f>
        <v>0.0136329378002509</v>
      </c>
      <c r="AI69" s="40" t="n">
        <f aca="false">(AG69-AG65)/AG65</f>
        <v>0.0418047741956802</v>
      </c>
      <c r="AJ69" s="40" t="n">
        <f aca="false">AB69/AG69</f>
        <v>-0.00675153951394731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13041270</v>
      </c>
      <c r="AX69" s="7"/>
      <c r="AY69" s="40" t="n">
        <f aca="false">(AW69-AW68)/AW68</f>
        <v>0.00786179294444888</v>
      </c>
      <c r="AZ69" s="12" t="n">
        <f aca="false">workers_and_wage_high!B57</f>
        <v>7905.7104214154</v>
      </c>
      <c r="BA69" s="40" t="n">
        <f aca="false">(AZ69-AZ68)/AZ68</f>
        <v>0.00572612722915257</v>
      </c>
      <c r="BB69" s="39"/>
      <c r="BC69" s="39"/>
      <c r="BD69" s="39"/>
      <c r="BE69" s="39"/>
      <c r="BF69" s="7" t="n">
        <f aca="false">BF68*(1+AY69)*(1+BA69)*(1-BE69)</f>
        <v>116.691867391942</v>
      </c>
      <c r="BG69" s="7"/>
      <c r="BH69" s="7"/>
      <c r="BI69" s="40" t="n">
        <f aca="false">T76/AG76</f>
        <v>0.0135929439204736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126208817.074994</v>
      </c>
      <c r="E70" s="6"/>
      <c r="F70" s="80" t="n">
        <f aca="false">'High pensions'!I70</f>
        <v>22939946.4655465</v>
      </c>
      <c r="G70" s="80" t="n">
        <f aca="false">'High pensions'!K70</f>
        <v>1927212.53306825</v>
      </c>
      <c r="H70" s="80" t="n">
        <f aca="false">'High pensions'!V70</f>
        <v>10602954.7373162</v>
      </c>
      <c r="I70" s="80" t="n">
        <f aca="false">'High pensions'!M70</f>
        <v>59604.5113320102</v>
      </c>
      <c r="J70" s="80" t="n">
        <f aca="false">'High pensions'!W70</f>
        <v>327926.435174742</v>
      </c>
      <c r="K70" s="6"/>
      <c r="L70" s="80" t="n">
        <f aca="false">'High pensions'!N70</f>
        <v>3466490.94450575</v>
      </c>
      <c r="M70" s="8"/>
      <c r="N70" s="80" t="n">
        <f aca="false">'High pensions'!L70</f>
        <v>1040678.51412269</v>
      </c>
      <c r="O70" s="6"/>
      <c r="P70" s="80" t="n">
        <f aca="false">'High pensions'!X70</f>
        <v>23713144.124946</v>
      </c>
      <c r="Q70" s="8"/>
      <c r="R70" s="80" t="n">
        <f aca="false">'High SIPA income'!G65</f>
        <v>22931028.8393774</v>
      </c>
      <c r="S70" s="8"/>
      <c r="T70" s="80" t="n">
        <f aca="false">'High SIPA income'!J65</f>
        <v>87678776.2386119</v>
      </c>
      <c r="U70" s="6"/>
      <c r="V70" s="80" t="n">
        <f aca="false">'High SIPA income'!F65</f>
        <v>132833.014258512</v>
      </c>
      <c r="W70" s="8"/>
      <c r="X70" s="80" t="n">
        <f aca="false">'High SIPA income'!M65</f>
        <v>333638.234996707</v>
      </c>
      <c r="Y70" s="6"/>
      <c r="Z70" s="6" t="n">
        <f aca="false">R70+V70-N70-L70-F70</f>
        <v>-4383254.07053904</v>
      </c>
      <c r="AA70" s="6"/>
      <c r="AB70" s="6" t="n">
        <f aca="false">T70-P70-D70</f>
        <v>-62243184.9613284</v>
      </c>
      <c r="AC70" s="50"/>
      <c r="AD70" s="6"/>
      <c r="AE70" s="6"/>
      <c r="AF70" s="6"/>
      <c r="AG70" s="6" t="n">
        <f aca="false">BF70/100*$AG$53</f>
        <v>6534630593.64194</v>
      </c>
      <c r="AH70" s="61" t="n">
        <f aca="false">(AG70-AG69)/AG69</f>
        <v>0.00799414814093793</v>
      </c>
      <c r="AI70" s="61"/>
      <c r="AJ70" s="61" t="n">
        <f aca="false">AB70/AG70</f>
        <v>-0.00952512679475558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0.00781425333694005</v>
      </c>
      <c r="AV70" s="5"/>
      <c r="AW70" s="5" t="n">
        <f aca="false">workers_and_wage_high!C58</f>
        <v>13064190</v>
      </c>
      <c r="AX70" s="5"/>
      <c r="AY70" s="61" t="n">
        <f aca="false">(AW70-AW69)/AW69</f>
        <v>0.00175749754433426</v>
      </c>
      <c r="AZ70" s="11" t="n">
        <f aca="false">workers_and_wage_high!B58</f>
        <v>7954.92907337175</v>
      </c>
      <c r="BA70" s="61" t="n">
        <f aca="false">(AZ70-AZ69)/AZ69</f>
        <v>0.00622570892845052</v>
      </c>
      <c r="BB70" s="66"/>
      <c r="BC70" s="66"/>
      <c r="BD70" s="66"/>
      <c r="BE70" s="66"/>
      <c r="BF70" s="5" t="n">
        <f aca="false">BF69*(1+AY70)*(1+BA70)*(1-BE70)</f>
        <v>117.624719466716</v>
      </c>
      <c r="BG70" s="5"/>
      <c r="BH70" s="5"/>
      <c r="BI70" s="61" t="n">
        <f aca="false">T77/AG77</f>
        <v>0.0160189960335874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126419341.572804</v>
      </c>
      <c r="E71" s="9"/>
      <c r="F71" s="81" t="n">
        <f aca="false">'High pensions'!I71</f>
        <v>22978211.7850492</v>
      </c>
      <c r="G71" s="81" t="n">
        <f aca="false">'High pensions'!K71</f>
        <v>1981140.45424027</v>
      </c>
      <c r="H71" s="81" t="n">
        <f aca="false">'High pensions'!V71</f>
        <v>10899650.2482956</v>
      </c>
      <c r="I71" s="81" t="n">
        <f aca="false">'High pensions'!M71</f>
        <v>61272.3851826901</v>
      </c>
      <c r="J71" s="81" t="n">
        <f aca="false">'High pensions'!W71</f>
        <v>337102.584998839</v>
      </c>
      <c r="K71" s="9"/>
      <c r="L71" s="81" t="n">
        <f aca="false">'High pensions'!N71</f>
        <v>2828041.64082491</v>
      </c>
      <c r="M71" s="67"/>
      <c r="N71" s="81" t="n">
        <f aca="false">'High pensions'!L71</f>
        <v>1043334.78716221</v>
      </c>
      <c r="O71" s="9"/>
      <c r="P71" s="81" t="n">
        <f aca="false">'High pensions'!X71</f>
        <v>20414841.683622</v>
      </c>
      <c r="Q71" s="67"/>
      <c r="R71" s="81" t="n">
        <f aca="false">'High SIPA income'!G66</f>
        <v>27157114.8063201</v>
      </c>
      <c r="S71" s="67"/>
      <c r="T71" s="81" t="n">
        <f aca="false">'High SIPA income'!J66</f>
        <v>103837582.215272</v>
      </c>
      <c r="U71" s="9"/>
      <c r="V71" s="81" t="n">
        <f aca="false">'High SIPA income'!F66</f>
        <v>138995.291173011</v>
      </c>
      <c r="W71" s="67"/>
      <c r="X71" s="81" t="n">
        <f aca="false">'High SIPA income'!M66</f>
        <v>349116.097972196</v>
      </c>
      <c r="Y71" s="9"/>
      <c r="Z71" s="9" t="n">
        <f aca="false">R71+V71-N71-L71-F71</f>
        <v>446521.88445675</v>
      </c>
      <c r="AA71" s="9"/>
      <c r="AB71" s="9" t="n">
        <f aca="false">T71-P71-D71</f>
        <v>-42996601.0411534</v>
      </c>
      <c r="AC71" s="50"/>
      <c r="AD71" s="9"/>
      <c r="AE71" s="9"/>
      <c r="AF71" s="9"/>
      <c r="AG71" s="9" t="n">
        <f aca="false">BF71/100*$AG$53</f>
        <v>6583585575.5328</v>
      </c>
      <c r="AH71" s="40" t="n">
        <f aca="false">(AG71-AG70)/AG70</f>
        <v>0.00749162193475764</v>
      </c>
      <c r="AI71" s="40"/>
      <c r="AJ71" s="40" t="n">
        <f aca="false">AB71/AG71</f>
        <v>-0.00653087903967492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13144514</v>
      </c>
      <c r="AX71" s="7"/>
      <c r="AY71" s="40" t="n">
        <f aca="false">(AW71-AW70)/AW70</f>
        <v>0.00614841027266137</v>
      </c>
      <c r="AZ71" s="12" t="n">
        <f aca="false">workers_and_wage_high!B59</f>
        <v>7965.54893162865</v>
      </c>
      <c r="BA71" s="40" t="n">
        <f aca="false">(AZ71-AZ70)/AZ70</f>
        <v>0.0013350035127842</v>
      </c>
      <c r="BB71" s="39"/>
      <c r="BC71" s="39"/>
      <c r="BD71" s="39"/>
      <c r="BE71" s="39"/>
      <c r="BF71" s="7" t="n">
        <f aca="false">BF70*(1+AY71)*(1+BA71)*(1-BE71)</f>
        <v>118.505919395143</v>
      </c>
      <c r="BG71" s="7"/>
      <c r="BH71" s="7"/>
      <c r="BI71" s="40" t="n">
        <f aca="false">T78/AG78</f>
        <v>0.0136283900866732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126640008.015263</v>
      </c>
      <c r="E72" s="9"/>
      <c r="F72" s="81" t="n">
        <f aca="false">'High pensions'!I72</f>
        <v>23018320.5230445</v>
      </c>
      <c r="G72" s="81" t="n">
        <f aca="false">'High pensions'!K72</f>
        <v>2011938.78790319</v>
      </c>
      <c r="H72" s="81" t="n">
        <f aca="false">'High pensions'!V72</f>
        <v>11069093.5931314</v>
      </c>
      <c r="I72" s="81" t="n">
        <f aca="false">'High pensions'!M72</f>
        <v>62224.9109660802</v>
      </c>
      <c r="J72" s="81" t="n">
        <f aca="false">'High pensions'!W72</f>
        <v>342343.10081851</v>
      </c>
      <c r="K72" s="9"/>
      <c r="L72" s="81" t="n">
        <f aca="false">'High pensions'!N72</f>
        <v>2762537.85654395</v>
      </c>
      <c r="M72" s="67"/>
      <c r="N72" s="81" t="n">
        <f aca="false">'High pensions'!L72</f>
        <v>1045475.35954882</v>
      </c>
      <c r="O72" s="9"/>
      <c r="P72" s="81" t="n">
        <f aca="false">'High pensions'!X72</f>
        <v>20086719.0332964</v>
      </c>
      <c r="Q72" s="67"/>
      <c r="R72" s="81" t="n">
        <f aca="false">'High SIPA income'!G67</f>
        <v>23350924.2679309</v>
      </c>
      <c r="S72" s="67"/>
      <c r="T72" s="81" t="n">
        <f aca="false">'High SIPA income'!J67</f>
        <v>89284282.8027368</v>
      </c>
      <c r="U72" s="9"/>
      <c r="V72" s="81" t="n">
        <f aca="false">'High SIPA income'!F67</f>
        <v>135409.710224241</v>
      </c>
      <c r="W72" s="67"/>
      <c r="X72" s="81" t="n">
        <f aca="false">'High SIPA income'!M67</f>
        <v>340110.152380558</v>
      </c>
      <c r="Y72" s="9"/>
      <c r="Z72" s="9" t="n">
        <f aca="false">R72+V72-N72-L72-F72</f>
        <v>-3339999.7609821</v>
      </c>
      <c r="AA72" s="9"/>
      <c r="AB72" s="9" t="n">
        <f aca="false">T72-P72-D72</f>
        <v>-57442444.2458223</v>
      </c>
      <c r="AC72" s="50"/>
      <c r="AD72" s="9"/>
      <c r="AE72" s="9"/>
      <c r="AF72" s="9"/>
      <c r="AG72" s="9" t="n">
        <f aca="false">BF72/100*$AG$53</f>
        <v>6615614407.7647</v>
      </c>
      <c r="AH72" s="40" t="n">
        <f aca="false">(AG72-AG71)/AG71</f>
        <v>0.00486495267121997</v>
      </c>
      <c r="AI72" s="40"/>
      <c r="AJ72" s="40" t="n">
        <f aca="false">AB72/AG72</f>
        <v>-0.00868285856841997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13190830</v>
      </c>
      <c r="AX72" s="7"/>
      <c r="AY72" s="40" t="n">
        <f aca="false">(AW72-AW71)/AW71</f>
        <v>0.00352359927495227</v>
      </c>
      <c r="AZ72" s="12" t="n">
        <f aca="false">workers_and_wage_high!B60</f>
        <v>7976.19603162739</v>
      </c>
      <c r="BA72" s="40" t="n">
        <f aca="false">(AZ72-AZ71)/AZ71</f>
        <v>0.00133664359984826</v>
      </c>
      <c r="BB72" s="39"/>
      <c r="BC72" s="39"/>
      <c r="BD72" s="39"/>
      <c r="BE72" s="39"/>
      <c r="BF72" s="7" t="n">
        <f aca="false">BF71*(1+AY72)*(1+BA72)*(1-BE72)</f>
        <v>119.082445084259</v>
      </c>
      <c r="BG72" s="7"/>
      <c r="BH72" s="7"/>
      <c r="BI72" s="40" t="n">
        <f aca="false">T79/AG79</f>
        <v>0.0160196885799832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125932601.346406</v>
      </c>
      <c r="E73" s="9"/>
      <c r="F73" s="81" t="n">
        <f aca="false">'High pensions'!I73</f>
        <v>22889740.9872479</v>
      </c>
      <c r="G73" s="81" t="n">
        <f aca="false">'High pensions'!K73</f>
        <v>2100106.66074185</v>
      </c>
      <c r="H73" s="81" t="n">
        <f aca="false">'High pensions'!V73</f>
        <v>11554167.2157617</v>
      </c>
      <c r="I73" s="81" t="n">
        <f aca="false">'High pensions'!M73</f>
        <v>64951.7523940704</v>
      </c>
      <c r="J73" s="81" t="n">
        <f aca="false">'High pensions'!W73</f>
        <v>357345.37780702</v>
      </c>
      <c r="K73" s="9"/>
      <c r="L73" s="81" t="n">
        <f aca="false">'High pensions'!N73</f>
        <v>2728304.25748522</v>
      </c>
      <c r="M73" s="67"/>
      <c r="N73" s="81" t="n">
        <f aca="false">'High pensions'!L73</f>
        <v>1039799.99860653</v>
      </c>
      <c r="O73" s="9"/>
      <c r="P73" s="81" t="n">
        <f aca="false">'High pensions'!X73</f>
        <v>19877856.5636387</v>
      </c>
      <c r="Q73" s="67"/>
      <c r="R73" s="81" t="n">
        <f aca="false">'High SIPA income'!G68</f>
        <v>27820013.4582398</v>
      </c>
      <c r="S73" s="67"/>
      <c r="T73" s="81" t="n">
        <f aca="false">'High SIPA income'!J68</f>
        <v>106372232.66544</v>
      </c>
      <c r="U73" s="9"/>
      <c r="V73" s="81" t="n">
        <f aca="false">'High SIPA income'!F68</f>
        <v>135049.208705026</v>
      </c>
      <c r="W73" s="67"/>
      <c r="X73" s="81" t="n">
        <f aca="false">'High SIPA income'!M68</f>
        <v>339204.676499762</v>
      </c>
      <c r="Y73" s="9"/>
      <c r="Z73" s="9" t="n">
        <f aca="false">R73+V73-N73-L73-F73</f>
        <v>1297217.42360511</v>
      </c>
      <c r="AA73" s="9"/>
      <c r="AB73" s="9" t="n">
        <f aca="false">T73-P73-D73</f>
        <v>-39438225.2446047</v>
      </c>
      <c r="AC73" s="50"/>
      <c r="AD73" s="9"/>
      <c r="AE73" s="9"/>
      <c r="AF73" s="9"/>
      <c r="AG73" s="9" t="n">
        <f aca="false">BF73/100*$AG$53</f>
        <v>6687766220.99891</v>
      </c>
      <c r="AH73" s="40" t="n">
        <f aca="false">(AG73-AG72)/AG72</f>
        <v>0.0109062906008447</v>
      </c>
      <c r="AI73" s="40" t="n">
        <f aca="false">(AG73-AG69)/AG69</f>
        <v>0.0316159602748805</v>
      </c>
      <c r="AJ73" s="40" t="n">
        <f aca="false">AB73/AG73</f>
        <v>-0.00589706995450479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13199924</v>
      </c>
      <c r="AX73" s="7"/>
      <c r="AY73" s="40" t="n">
        <f aca="false">(AW73-AW72)/AW72</f>
        <v>0.00068941833076463</v>
      </c>
      <c r="AZ73" s="12" t="n">
        <f aca="false">workers_and_wage_high!B61</f>
        <v>8057.63166446559</v>
      </c>
      <c r="BA73" s="40" t="n">
        <f aca="false">(AZ73-AZ72)/AZ72</f>
        <v>0.0102098334237636</v>
      </c>
      <c r="BB73" s="39"/>
      <c r="BC73" s="39"/>
      <c r="BD73" s="39"/>
      <c r="BE73" s="39"/>
      <c r="BF73" s="7" t="n">
        <f aca="false">BF72*(1+AY73)*(1+BA73)*(1-BE73)</f>
        <v>120.381192835807</v>
      </c>
      <c r="BG73" s="7"/>
      <c r="BH73" s="7"/>
      <c r="BI73" s="40" t="n">
        <f aca="false">T80/AG80</f>
        <v>0.01369215124335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126097866.818391</v>
      </c>
      <c r="E74" s="6"/>
      <c r="F74" s="80" t="n">
        <f aca="false">'High pensions'!I74</f>
        <v>22919779.9430658</v>
      </c>
      <c r="G74" s="80" t="n">
        <f aca="false">'High pensions'!K74</f>
        <v>2178841.14890168</v>
      </c>
      <c r="H74" s="80" t="n">
        <f aca="false">'High pensions'!V74</f>
        <v>11987341.1391874</v>
      </c>
      <c r="I74" s="80" t="n">
        <f aca="false">'High pensions'!M74</f>
        <v>67386.8396567502</v>
      </c>
      <c r="J74" s="80" t="n">
        <f aca="false">'High pensions'!W74</f>
        <v>370742.509459389</v>
      </c>
      <c r="K74" s="6"/>
      <c r="L74" s="80" t="n">
        <f aca="false">'High pensions'!N74</f>
        <v>3335539.68657563</v>
      </c>
      <c r="M74" s="8"/>
      <c r="N74" s="80" t="n">
        <f aca="false">'High pensions'!L74</f>
        <v>1042853.26781315</v>
      </c>
      <c r="O74" s="6"/>
      <c r="P74" s="80" t="n">
        <f aca="false">'High pensions'!X74</f>
        <v>23045602.2781793</v>
      </c>
      <c r="Q74" s="8"/>
      <c r="R74" s="80" t="n">
        <f aca="false">'High SIPA income'!G69</f>
        <v>23747564.4129282</v>
      </c>
      <c r="S74" s="8"/>
      <c r="T74" s="80" t="n">
        <f aca="false">'High SIPA income'!J69</f>
        <v>90800870.7746096</v>
      </c>
      <c r="U74" s="6"/>
      <c r="V74" s="80" t="n">
        <f aca="false">'High SIPA income'!F69</f>
        <v>137920.647237118</v>
      </c>
      <c r="W74" s="8"/>
      <c r="X74" s="80" t="n">
        <f aca="false">'High SIPA income'!M69</f>
        <v>346416.902233677</v>
      </c>
      <c r="Y74" s="6"/>
      <c r="Z74" s="6" t="n">
        <f aca="false">R74+V74-N74-L74-F74</f>
        <v>-3412687.83728927</v>
      </c>
      <c r="AA74" s="6"/>
      <c r="AB74" s="6" t="n">
        <f aca="false">T74-P74-D74</f>
        <v>-58342598.3219612</v>
      </c>
      <c r="AC74" s="50"/>
      <c r="AD74" s="6"/>
      <c r="AE74" s="6"/>
      <c r="AF74" s="6"/>
      <c r="AG74" s="6" t="n">
        <f aca="false">BF74/100*$AG$53</f>
        <v>6727252779.6894</v>
      </c>
      <c r="AH74" s="61" t="n">
        <f aca="false">(AG74-AG73)/AG73</f>
        <v>0.00590429709796136</v>
      </c>
      <c r="AI74" s="61"/>
      <c r="AJ74" s="61" t="n">
        <f aca="false">AB74/AG74</f>
        <v>-0.00867257411496509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0.0095967131312215</v>
      </c>
      <c r="AV74" s="5"/>
      <c r="AW74" s="5" t="n">
        <f aca="false">workers_and_wage_high!C62</f>
        <v>13190554</v>
      </c>
      <c r="AX74" s="5"/>
      <c r="AY74" s="61" t="n">
        <f aca="false">(AW74-AW73)/AW73</f>
        <v>-0.000709852571878444</v>
      </c>
      <c r="AZ74" s="11" t="n">
        <f aca="false">workers_and_wage_high!B62</f>
        <v>8110.96390430642</v>
      </c>
      <c r="BA74" s="61" t="n">
        <f aca="false">(AZ74-AZ73)/AZ73</f>
        <v>0.00661884807616943</v>
      </c>
      <c r="BB74" s="66"/>
      <c r="BC74" s="66"/>
      <c r="BD74" s="66"/>
      <c r="BE74" s="66"/>
      <c r="BF74" s="5" t="n">
        <f aca="false">BF73*(1+AY74)*(1+BA74)*(1-BE74)</f>
        <v>121.091959163317</v>
      </c>
      <c r="BG74" s="5"/>
      <c r="BH74" s="5"/>
      <c r="BI74" s="61" t="n">
        <f aca="false">T81/AG81</f>
        <v>0.0160768085201709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126779413.609852</v>
      </c>
      <c r="E75" s="9"/>
      <c r="F75" s="81" t="n">
        <f aca="false">'High pensions'!I75</f>
        <v>23043659.1400366</v>
      </c>
      <c r="G75" s="81" t="n">
        <f aca="false">'High pensions'!K75</f>
        <v>2229430.81508004</v>
      </c>
      <c r="H75" s="81" t="n">
        <f aca="false">'High pensions'!V75</f>
        <v>12265670.5561361</v>
      </c>
      <c r="I75" s="81" t="n">
        <f aca="false">'High pensions'!M75</f>
        <v>68951.4685076298</v>
      </c>
      <c r="J75" s="81" t="n">
        <f aca="false">'High pensions'!W75</f>
        <v>379350.635756784</v>
      </c>
      <c r="K75" s="9"/>
      <c r="L75" s="81" t="n">
        <f aca="false">'High pensions'!N75</f>
        <v>2719963.63780757</v>
      </c>
      <c r="M75" s="67"/>
      <c r="N75" s="81" t="n">
        <f aca="false">'High pensions'!L75</f>
        <v>1051076.50491607</v>
      </c>
      <c r="O75" s="9"/>
      <c r="P75" s="81" t="n">
        <f aca="false">'High pensions'!X75</f>
        <v>19896617.0590896</v>
      </c>
      <c r="Q75" s="67"/>
      <c r="R75" s="81" t="n">
        <f aca="false">'High SIPA income'!G70</f>
        <v>28286529.6776114</v>
      </c>
      <c r="S75" s="67"/>
      <c r="T75" s="81" t="n">
        <f aca="false">'High SIPA income'!J70</f>
        <v>108155997.863961</v>
      </c>
      <c r="U75" s="9"/>
      <c r="V75" s="81" t="n">
        <f aca="false">'High SIPA income'!F70</f>
        <v>136287.950601466</v>
      </c>
      <c r="W75" s="67"/>
      <c r="X75" s="81" t="n">
        <f aca="false">'High SIPA income'!M70</f>
        <v>342316.039004421</v>
      </c>
      <c r="Y75" s="9"/>
      <c r="Z75" s="9" t="n">
        <f aca="false">R75+V75-N75-L75-F75</f>
        <v>1608118.34545263</v>
      </c>
      <c r="AA75" s="9"/>
      <c r="AB75" s="9" t="n">
        <f aca="false">T75-P75-D75</f>
        <v>-38520032.8049805</v>
      </c>
      <c r="AC75" s="50"/>
      <c r="AD75" s="9"/>
      <c r="AE75" s="9"/>
      <c r="AF75" s="9"/>
      <c r="AG75" s="9" t="n">
        <f aca="false">BF75/100*$AG$53</f>
        <v>6800120866.55821</v>
      </c>
      <c r="AH75" s="40" t="n">
        <f aca="false">(AG75-AG74)/AG74</f>
        <v>0.0108317747608372</v>
      </c>
      <c r="AI75" s="40"/>
      <c r="AJ75" s="40" t="n">
        <f aca="false">AB75/AG75</f>
        <v>-0.00566461002103877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13252826</v>
      </c>
      <c r="AX75" s="7"/>
      <c r="AY75" s="40" t="n">
        <f aca="false">(AW75-AW74)/AW74</f>
        <v>0.00472095410094224</v>
      </c>
      <c r="AZ75" s="12" t="n">
        <f aca="false">workers_and_wage_high!B63</f>
        <v>8160.29565716356</v>
      </c>
      <c r="BA75" s="40" t="n">
        <f aca="false">(AZ75-AZ74)/AZ74</f>
        <v>0.00608210731044526</v>
      </c>
      <c r="BB75" s="39"/>
      <c r="BC75" s="39"/>
      <c r="BD75" s="39"/>
      <c r="BE75" s="39"/>
      <c r="BF75" s="7" t="n">
        <f aca="false">BF74*(1+AY75)*(1+BA75)*(1-BE75)</f>
        <v>122.403599990323</v>
      </c>
      <c r="BG75" s="7"/>
      <c r="BH75" s="7"/>
      <c r="BI75" s="40" t="n">
        <f aca="false">T82/AG82</f>
        <v>0.0136387621977043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127455187.437182</v>
      </c>
      <c r="E76" s="9"/>
      <c r="F76" s="81" t="n">
        <f aca="false">'High pensions'!I76</f>
        <v>23166489.0324406</v>
      </c>
      <c r="G76" s="81" t="n">
        <f aca="false">'High pensions'!K76</f>
        <v>2260421.26574757</v>
      </c>
      <c r="H76" s="81" t="n">
        <f aca="false">'High pensions'!V76</f>
        <v>12436170.8720476</v>
      </c>
      <c r="I76" s="81" t="n">
        <f aca="false">'High pensions'!M76</f>
        <v>69909.93605405</v>
      </c>
      <c r="J76" s="81" t="n">
        <f aca="false">'High pensions'!W76</f>
        <v>384623.841403543</v>
      </c>
      <c r="K76" s="9"/>
      <c r="L76" s="81" t="n">
        <f aca="false">'High pensions'!N76</f>
        <v>2712609.77953486</v>
      </c>
      <c r="M76" s="67"/>
      <c r="N76" s="81" t="n">
        <f aca="false">'High pensions'!L76</f>
        <v>1057915.01823795</v>
      </c>
      <c r="O76" s="9"/>
      <c r="P76" s="81" t="n">
        <f aca="false">'High pensions'!X76</f>
        <v>19896081.336163</v>
      </c>
      <c r="Q76" s="67"/>
      <c r="R76" s="81" t="n">
        <f aca="false">'High SIPA income'!G71</f>
        <v>24434857.5700061</v>
      </c>
      <c r="S76" s="67"/>
      <c r="T76" s="81" t="n">
        <f aca="false">'High SIPA income'!J71</f>
        <v>93428795.7295633</v>
      </c>
      <c r="U76" s="9"/>
      <c r="V76" s="81" t="n">
        <f aca="false">'High SIPA income'!F71</f>
        <v>136990.68692997</v>
      </c>
      <c r="W76" s="67"/>
      <c r="X76" s="81" t="n">
        <f aca="false">'High SIPA income'!M71</f>
        <v>344081.110057117</v>
      </c>
      <c r="Y76" s="9"/>
      <c r="Z76" s="9" t="n">
        <f aca="false">R76+V76-N76-L76-F76</f>
        <v>-2365165.57327735</v>
      </c>
      <c r="AA76" s="9"/>
      <c r="AB76" s="9" t="n">
        <f aca="false">T76-P76-D76</f>
        <v>-53922473.043782</v>
      </c>
      <c r="AC76" s="50"/>
      <c r="AD76" s="9"/>
      <c r="AE76" s="9"/>
      <c r="AF76" s="9"/>
      <c r="AG76" s="9" t="n">
        <f aca="false">BF76/100*$AG$53</f>
        <v>6873330477.64887</v>
      </c>
      <c r="AH76" s="40" t="n">
        <f aca="false">(AG76-AG75)/AG75</f>
        <v>0.0107659279191185</v>
      </c>
      <c r="AI76" s="40"/>
      <c r="AJ76" s="40" t="n">
        <f aca="false">AB76/AG76</f>
        <v>-0.00784517392538166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13352113</v>
      </c>
      <c r="AX76" s="7"/>
      <c r="AY76" s="40" t="n">
        <f aca="false">(AW76-AW75)/AW75</f>
        <v>0.00749176062524325</v>
      </c>
      <c r="AZ76" s="12" t="n">
        <f aca="false">workers_and_wage_high!B64</f>
        <v>8186.81515260088</v>
      </c>
      <c r="BA76" s="40" t="n">
        <f aca="false">(AZ76-AZ75)/AZ75</f>
        <v>0.00324982041723449</v>
      </c>
      <c r="BB76" s="39"/>
      <c r="BC76" s="39"/>
      <c r="BD76" s="39"/>
      <c r="BE76" s="39"/>
      <c r="BF76" s="7" t="n">
        <f aca="false">BF75*(1+AY76)*(1+BA76)*(1-BE76)</f>
        <v>123.721388324859</v>
      </c>
      <c r="BG76" s="7"/>
      <c r="BH76" s="7"/>
      <c r="BI76" s="40" t="n">
        <f aca="false">T83/AG83</f>
        <v>0.0160527830379618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127600725.26593</v>
      </c>
      <c r="E77" s="9"/>
      <c r="F77" s="81" t="n">
        <f aca="false">'High pensions'!I77</f>
        <v>23192942.2555796</v>
      </c>
      <c r="G77" s="81" t="n">
        <f aca="false">'High pensions'!K77</f>
        <v>2289810.3717068</v>
      </c>
      <c r="H77" s="81" t="n">
        <f aca="false">'High pensions'!V77</f>
        <v>12597861.0618472</v>
      </c>
      <c r="I77" s="81" t="n">
        <f aca="false">'High pensions'!M77</f>
        <v>70818.8774754698</v>
      </c>
      <c r="J77" s="81" t="n">
        <f aca="false">'High pensions'!W77</f>
        <v>389624.568923119</v>
      </c>
      <c r="K77" s="9"/>
      <c r="L77" s="81" t="n">
        <f aca="false">'High pensions'!N77</f>
        <v>2722914.75895962</v>
      </c>
      <c r="M77" s="67"/>
      <c r="N77" s="81" t="n">
        <f aca="false">'High pensions'!L77</f>
        <v>1060923.89805223</v>
      </c>
      <c r="O77" s="9"/>
      <c r="P77" s="81" t="n">
        <f aca="false">'High pensions'!X77</f>
        <v>19966107.8923611</v>
      </c>
      <c r="Q77" s="67"/>
      <c r="R77" s="81" t="n">
        <f aca="false">'High SIPA income'!G72</f>
        <v>29109401.0544447</v>
      </c>
      <c r="S77" s="67"/>
      <c r="T77" s="81" t="n">
        <f aca="false">'High SIPA income'!J72</f>
        <v>111302317.892945</v>
      </c>
      <c r="U77" s="9"/>
      <c r="V77" s="81" t="n">
        <f aca="false">'High SIPA income'!F72</f>
        <v>141155.387907951</v>
      </c>
      <c r="W77" s="67"/>
      <c r="X77" s="81" t="n">
        <f aca="false">'High SIPA income'!M72</f>
        <v>354541.638197196</v>
      </c>
      <c r="Y77" s="9"/>
      <c r="Z77" s="9" t="n">
        <f aca="false">R77+V77-N77-L77-F77</f>
        <v>2273775.52976123</v>
      </c>
      <c r="AA77" s="9"/>
      <c r="AB77" s="9" t="n">
        <f aca="false">T77-P77-D77</f>
        <v>-36264515.2653464</v>
      </c>
      <c r="AC77" s="50"/>
      <c r="AD77" s="9"/>
      <c r="AE77" s="9"/>
      <c r="AF77" s="9"/>
      <c r="AG77" s="9" t="n">
        <f aca="false">BF77/100*$AG$53</f>
        <v>6948145667.77933</v>
      </c>
      <c r="AH77" s="40" t="n">
        <f aca="false">(AG77-AG76)/AG76</f>
        <v>0.0108848527469689</v>
      </c>
      <c r="AI77" s="40" t="n">
        <f aca="false">(AG77-AG73)/AG73</f>
        <v>0.0389336944767679</v>
      </c>
      <c r="AJ77" s="40" t="n">
        <f aca="false">AB77/AG77</f>
        <v>-0.00521930843124318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13439228</v>
      </c>
      <c r="AX77" s="7"/>
      <c r="AY77" s="40" t="n">
        <f aca="false">(AW77-AW76)/AW76</f>
        <v>0.00652443549571517</v>
      </c>
      <c r="AZ77" s="12" t="n">
        <f aca="false">workers_and_wage_high!B65</f>
        <v>8222.28168353179</v>
      </c>
      <c r="BA77" s="40" t="n">
        <f aca="false">(AZ77-AZ76)/AZ76</f>
        <v>0.00433215240234695</v>
      </c>
      <c r="BB77" s="39"/>
      <c r="BC77" s="39"/>
      <c r="BD77" s="39"/>
      <c r="BE77" s="39"/>
      <c r="BF77" s="7" t="n">
        <f aca="false">BF76*(1+AY77)*(1+BA77)*(1-BE77)</f>
        <v>125.068077418426</v>
      </c>
      <c r="BG77" s="7"/>
      <c r="BH77" s="7"/>
      <c r="BI77" s="40" t="n">
        <f aca="false">T84/AG84</f>
        <v>0.013745974444296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128043088.283222</v>
      </c>
      <c r="E78" s="6"/>
      <c r="F78" s="80" t="n">
        <f aca="false">'High pensions'!I78</f>
        <v>23273346.970323</v>
      </c>
      <c r="G78" s="80" t="n">
        <f aca="false">'High pensions'!K78</f>
        <v>2365832.37303403</v>
      </c>
      <c r="H78" s="80" t="n">
        <f aca="false">'High pensions'!V78</f>
        <v>13016111.683033</v>
      </c>
      <c r="I78" s="80" t="n">
        <f aca="false">'High pensions'!M78</f>
        <v>73170.0733927996</v>
      </c>
      <c r="J78" s="80" t="n">
        <f aca="false">'High pensions'!W78</f>
        <v>402560.15514532</v>
      </c>
      <c r="K78" s="6"/>
      <c r="L78" s="80" t="n">
        <f aca="false">'High pensions'!N78</f>
        <v>3302111.82895087</v>
      </c>
      <c r="M78" s="8"/>
      <c r="N78" s="80" t="n">
        <f aca="false">'High pensions'!L78</f>
        <v>1066309.2204963</v>
      </c>
      <c r="O78" s="6"/>
      <c r="P78" s="80" t="n">
        <f aca="false">'High pensions'!X78</f>
        <v>23001192.6970929</v>
      </c>
      <c r="Q78" s="8"/>
      <c r="R78" s="80" t="n">
        <f aca="false">'High SIPA income'!G73</f>
        <v>24841943.3677217</v>
      </c>
      <c r="S78" s="8"/>
      <c r="T78" s="80" t="n">
        <f aca="false">'High SIPA income'!J73</f>
        <v>94985323.559947</v>
      </c>
      <c r="U78" s="6"/>
      <c r="V78" s="80" t="n">
        <f aca="false">'High SIPA income'!F73</f>
        <v>137744.664673957</v>
      </c>
      <c r="W78" s="8"/>
      <c r="X78" s="80" t="n">
        <f aca="false">'High SIPA income'!M73</f>
        <v>345974.884772197</v>
      </c>
      <c r="Y78" s="6"/>
      <c r="Z78" s="6" t="n">
        <f aca="false">R78+V78-N78-L78-F78</f>
        <v>-2662079.98737445</v>
      </c>
      <c r="AA78" s="6"/>
      <c r="AB78" s="6" t="n">
        <f aca="false">T78-P78-D78</f>
        <v>-56058957.420368</v>
      </c>
      <c r="AC78" s="50"/>
      <c r="AD78" s="6"/>
      <c r="AE78" s="6"/>
      <c r="AF78" s="6"/>
      <c r="AG78" s="6" t="n">
        <f aca="false">BF78/100*$AG$53</f>
        <v>6969665745.98052</v>
      </c>
      <c r="AH78" s="61" t="n">
        <f aca="false">(AG78-AG77)/AG77</f>
        <v>0.00309724050561911</v>
      </c>
      <c r="AI78" s="61"/>
      <c r="AJ78" s="61" t="n">
        <f aca="false">AB78/AG78</f>
        <v>-0.00804327775011273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0.00507603299909874</v>
      </c>
      <c r="AV78" s="5"/>
      <c r="AW78" s="5" t="n">
        <f aca="false">workers_and_wage_high!C66</f>
        <v>13415883</v>
      </c>
      <c r="AX78" s="5"/>
      <c r="AY78" s="61" t="n">
        <f aca="false">(AW78-AW77)/AW77</f>
        <v>-0.00173707894530847</v>
      </c>
      <c r="AZ78" s="11" t="n">
        <f aca="false">workers_and_wage_high!B66</f>
        <v>8262.09998734268</v>
      </c>
      <c r="BA78" s="61" t="n">
        <f aca="false">(AZ78-AZ77)/AZ77</f>
        <v>0.00484273165812868</v>
      </c>
      <c r="BB78" s="66"/>
      <c r="BC78" s="66"/>
      <c r="BD78" s="66"/>
      <c r="BE78" s="66"/>
      <c r="BF78" s="5" t="n">
        <f aca="false">BF77*(1+AY78)*(1+BA78)*(1-BE78)</f>
        <v>125.455443333766</v>
      </c>
      <c r="BG78" s="5"/>
      <c r="BH78" s="5"/>
      <c r="BI78" s="61" t="n">
        <f aca="false">T85/AG85</f>
        <v>0.0161724685552928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127959645.64682</v>
      </c>
      <c r="E79" s="9"/>
      <c r="F79" s="81" t="n">
        <f aca="false">'High pensions'!I79</f>
        <v>23258180.2834277</v>
      </c>
      <c r="G79" s="81" t="n">
        <f aca="false">'High pensions'!K79</f>
        <v>2439110.5929623</v>
      </c>
      <c r="H79" s="81" t="n">
        <f aca="false">'High pensions'!V79</f>
        <v>13419266.8285081</v>
      </c>
      <c r="I79" s="81" t="n">
        <f aca="false">'High pensions'!M79</f>
        <v>75436.4100916199</v>
      </c>
      <c r="J79" s="81" t="n">
        <f aca="false">'High pensions'!W79</f>
        <v>415028.870984799</v>
      </c>
      <c r="K79" s="9"/>
      <c r="L79" s="81" t="n">
        <f aca="false">'High pensions'!N79</f>
        <v>2688811.69664705</v>
      </c>
      <c r="M79" s="67"/>
      <c r="N79" s="81" t="n">
        <f aca="false">'High pensions'!L79</f>
        <v>1067227.55464318</v>
      </c>
      <c r="O79" s="9"/>
      <c r="P79" s="81" t="n">
        <f aca="false">'High pensions'!X79</f>
        <v>19823827.798586</v>
      </c>
      <c r="Q79" s="67"/>
      <c r="R79" s="81" t="n">
        <f aca="false">'High SIPA income'!G74</f>
        <v>29366108.6160493</v>
      </c>
      <c r="S79" s="67"/>
      <c r="T79" s="81" t="n">
        <f aca="false">'High SIPA income'!J74</f>
        <v>112283861.504021</v>
      </c>
      <c r="U79" s="9"/>
      <c r="V79" s="81" t="n">
        <f aca="false">'High SIPA income'!F74</f>
        <v>140071.749265433</v>
      </c>
      <c r="W79" s="67"/>
      <c r="X79" s="81" t="n">
        <f aca="false">'High SIPA income'!M74</f>
        <v>351819.85034888</v>
      </c>
      <c r="Y79" s="9"/>
      <c r="Z79" s="9" t="n">
        <f aca="false">R79+V79-N79-L79-F79</f>
        <v>2491960.8305968</v>
      </c>
      <c r="AA79" s="9"/>
      <c r="AB79" s="9" t="n">
        <f aca="false">T79-P79-D79</f>
        <v>-35499611.9413857</v>
      </c>
      <c r="AC79" s="50"/>
      <c r="AD79" s="9"/>
      <c r="AE79" s="9"/>
      <c r="AF79" s="9"/>
      <c r="AG79" s="9" t="n">
        <f aca="false">BF79/100*$AG$53</f>
        <v>7009116372.23214</v>
      </c>
      <c r="AH79" s="40" t="n">
        <f aca="false">(AG79-AG78)/AG78</f>
        <v>0.00566033260265991</v>
      </c>
      <c r="AI79" s="40"/>
      <c r="AJ79" s="40" t="n">
        <f aca="false">AB79/AG79</f>
        <v>-0.00506477707832385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13466857</v>
      </c>
      <c r="AX79" s="7"/>
      <c r="AY79" s="40" t="n">
        <f aca="false">(AW79-AW78)/AW78</f>
        <v>0.00379952627791998</v>
      </c>
      <c r="AZ79" s="12" t="n">
        <f aca="false">workers_and_wage_high!B67</f>
        <v>8277.41596180731</v>
      </c>
      <c r="BA79" s="40" t="n">
        <f aca="false">(AZ79-AZ78)/AZ78</f>
        <v>0.00185376290387344</v>
      </c>
      <c r="BB79" s="39"/>
      <c r="BC79" s="39"/>
      <c r="BD79" s="39"/>
      <c r="BE79" s="39"/>
      <c r="BF79" s="7" t="n">
        <f aca="false">BF78*(1+AY79)*(1+BA79)*(1-BE79)</f>
        <v>126.165562869849</v>
      </c>
      <c r="BG79" s="7"/>
      <c r="BH79" s="7"/>
      <c r="BI79" s="40" t="n">
        <f aca="false">T86/AG86</f>
        <v>0.0137242018155754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128467600.306768</v>
      </c>
      <c r="E80" s="9"/>
      <c r="F80" s="81" t="n">
        <f aca="false">'High pensions'!I80</f>
        <v>23350507.0556468</v>
      </c>
      <c r="G80" s="81" t="n">
        <f aca="false">'High pensions'!K80</f>
        <v>2462425.58404866</v>
      </c>
      <c r="H80" s="81" t="n">
        <f aca="false">'High pensions'!V80</f>
        <v>13547539.0304307</v>
      </c>
      <c r="I80" s="81" t="n">
        <f aca="false">'High pensions'!M80</f>
        <v>76157.4922901602</v>
      </c>
      <c r="J80" s="81" t="n">
        <f aca="false">'High pensions'!W80</f>
        <v>418996.052487523</v>
      </c>
      <c r="K80" s="9"/>
      <c r="L80" s="81" t="n">
        <f aca="false">'High pensions'!N80</f>
        <v>2633803.49011188</v>
      </c>
      <c r="M80" s="67"/>
      <c r="N80" s="81" t="n">
        <f aca="false">'High pensions'!L80</f>
        <v>1072827.65868154</v>
      </c>
      <c r="O80" s="9"/>
      <c r="P80" s="81" t="n">
        <f aca="false">'High pensions'!X80</f>
        <v>19569200.0734982</v>
      </c>
      <c r="Q80" s="67"/>
      <c r="R80" s="81" t="n">
        <f aca="false">'High SIPA income'!G75</f>
        <v>25217617.9398632</v>
      </c>
      <c r="S80" s="67"/>
      <c r="T80" s="81" t="n">
        <f aca="false">'High SIPA income'!J75</f>
        <v>96421747.8468838</v>
      </c>
      <c r="U80" s="9"/>
      <c r="V80" s="81" t="n">
        <f aca="false">'High SIPA income'!F75</f>
        <v>143255.276643389</v>
      </c>
      <c r="W80" s="67"/>
      <c r="X80" s="81" t="n">
        <f aca="false">'High SIPA income'!M75</f>
        <v>359815.953285895</v>
      </c>
      <c r="Y80" s="9"/>
      <c r="Z80" s="9" t="n">
        <f aca="false">R80+V80-N80-L80-F80</f>
        <v>-1696264.98793365</v>
      </c>
      <c r="AA80" s="9"/>
      <c r="AB80" s="9" t="n">
        <f aca="false">T80-P80-D80</f>
        <v>-51615052.5333827</v>
      </c>
      <c r="AC80" s="50"/>
      <c r="AD80" s="9"/>
      <c r="AE80" s="9"/>
      <c r="AF80" s="9"/>
      <c r="AG80" s="9" t="n">
        <f aca="false">BF80/100*$AG$53</f>
        <v>7042118227.67545</v>
      </c>
      <c r="AH80" s="40" t="n">
        <f aca="false">(AG80-AG79)/AG79</f>
        <v>0.00470841882067449</v>
      </c>
      <c r="AI80" s="40"/>
      <c r="AJ80" s="40" t="n">
        <f aca="false">AB80/AG80</f>
        <v>-0.00732947827125879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13518354</v>
      </c>
      <c r="AX80" s="7"/>
      <c r="AY80" s="40" t="n">
        <f aca="false">(AW80-AW79)/AW79</f>
        <v>0.00382398060661073</v>
      </c>
      <c r="AZ80" s="12" t="n">
        <f aca="false">workers_and_wage_high!B68</f>
        <v>8284.70893660345</v>
      </c>
      <c r="BA80" s="40" t="n">
        <f aca="false">(AZ80-AZ79)/AZ79</f>
        <v>0.000881069023206166</v>
      </c>
      <c r="BB80" s="39"/>
      <c r="BC80" s="39"/>
      <c r="BD80" s="39"/>
      <c r="BE80" s="39"/>
      <c r="BF80" s="7" t="n">
        <f aca="false">BF79*(1+AY80)*(1+BA80)*(1-BE80)</f>
        <v>126.759603180587</v>
      </c>
      <c r="BG80" s="7"/>
      <c r="BH80" s="7"/>
      <c r="BI80" s="40" t="n">
        <f aca="false">T87/AG87</f>
        <v>0.0161538094140083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129155835.489841</v>
      </c>
      <c r="E81" s="9"/>
      <c r="F81" s="81" t="n">
        <f aca="false">'High pensions'!I81</f>
        <v>23475601.946965</v>
      </c>
      <c r="G81" s="81" t="n">
        <f aca="false">'High pensions'!K81</f>
        <v>2547533.59875279</v>
      </c>
      <c r="H81" s="81" t="n">
        <f aca="false">'High pensions'!V81</f>
        <v>14015778.2164089</v>
      </c>
      <c r="I81" s="81" t="n">
        <f aca="false">'High pensions'!M81</f>
        <v>78789.6989305001</v>
      </c>
      <c r="J81" s="81" t="n">
        <f aca="false">'High pensions'!W81</f>
        <v>433477.676796158</v>
      </c>
      <c r="K81" s="9"/>
      <c r="L81" s="81" t="n">
        <f aca="false">'High pensions'!N81</f>
        <v>2624772.79917375</v>
      </c>
      <c r="M81" s="67"/>
      <c r="N81" s="81" t="n">
        <f aca="false">'High pensions'!L81</f>
        <v>1080918.1446667</v>
      </c>
      <c r="O81" s="9"/>
      <c r="P81" s="81" t="n">
        <f aca="false">'High pensions'!X81</f>
        <v>19566851.2421013</v>
      </c>
      <c r="Q81" s="67"/>
      <c r="R81" s="81" t="n">
        <f aca="false">'High SIPA income'!G76</f>
        <v>29812052.0539014</v>
      </c>
      <c r="S81" s="67"/>
      <c r="T81" s="81" t="n">
        <f aca="false">'High SIPA income'!J76</f>
        <v>113988964.889324</v>
      </c>
      <c r="U81" s="9"/>
      <c r="V81" s="81" t="n">
        <f aca="false">'High SIPA income'!F76</f>
        <v>145324.142920683</v>
      </c>
      <c r="W81" s="67"/>
      <c r="X81" s="81" t="n">
        <f aca="false">'High SIPA income'!M76</f>
        <v>365012.348903758</v>
      </c>
      <c r="Y81" s="9"/>
      <c r="Z81" s="9" t="n">
        <f aca="false">R81+V81-N81-L81-F81</f>
        <v>2776083.30601664</v>
      </c>
      <c r="AA81" s="9"/>
      <c r="AB81" s="9" t="n">
        <f aca="false">T81-P81-D81</f>
        <v>-34733721.8426181</v>
      </c>
      <c r="AC81" s="50"/>
      <c r="AD81" s="9"/>
      <c r="AE81" s="9"/>
      <c r="AF81" s="9"/>
      <c r="AG81" s="9" t="n">
        <f aca="false">BF81/100*$AG$53</f>
        <v>7090273218.48778</v>
      </c>
      <c r="AH81" s="40" t="n">
        <f aca="false">(AG81-AG80)/AG80</f>
        <v>0.00683814006744147</v>
      </c>
      <c r="AI81" s="40" t="n">
        <f aca="false">(AG81-AG77)/AG77</f>
        <v>0.0204554650268107</v>
      </c>
      <c r="AJ81" s="40" t="n">
        <f aca="false">AB81/AG81</f>
        <v>-0.00489878468322637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13591685</v>
      </c>
      <c r="AX81" s="7"/>
      <c r="AY81" s="40" t="n">
        <f aca="false">(AW81-AW80)/AW80</f>
        <v>0.00542455094754879</v>
      </c>
      <c r="AZ81" s="12" t="n">
        <f aca="false">workers_and_wage_high!B69</f>
        <v>8296.3569259063</v>
      </c>
      <c r="BA81" s="40" t="n">
        <f aca="false">(AZ81-AZ80)/AZ80</f>
        <v>0.0014059624051953</v>
      </c>
      <c r="BB81" s="39"/>
      <c r="BC81" s="39"/>
      <c r="BD81" s="39"/>
      <c r="BE81" s="39"/>
      <c r="BF81" s="7" t="n">
        <f aca="false">BF80*(1+AY81)*(1+BA81)*(1-BE81)</f>
        <v>127.626403102029</v>
      </c>
      <c r="BG81" s="7"/>
      <c r="BH81" s="7"/>
      <c r="BI81" s="40" t="n">
        <f aca="false">T88/AG88</f>
        <v>0.0138330028090891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130071098.726776</v>
      </c>
      <c r="E82" s="6"/>
      <c r="F82" s="80" t="n">
        <f aca="false">'High pensions'!I82</f>
        <v>23641961.8744548</v>
      </c>
      <c r="G82" s="80" t="n">
        <f aca="false">'High pensions'!K82</f>
        <v>2624373.68919764</v>
      </c>
      <c r="H82" s="80" t="n">
        <f aca="false">'High pensions'!V82</f>
        <v>14438529.7225445</v>
      </c>
      <c r="I82" s="80" t="n">
        <f aca="false">'High pensions'!M82</f>
        <v>81166.1965731201</v>
      </c>
      <c r="J82" s="80" t="n">
        <f aca="false">'High pensions'!W82</f>
        <v>446552.46564569</v>
      </c>
      <c r="K82" s="6"/>
      <c r="L82" s="80" t="n">
        <f aca="false">'High pensions'!N82</f>
        <v>3197275.61677429</v>
      </c>
      <c r="M82" s="8"/>
      <c r="N82" s="80" t="n">
        <f aca="false">'High pensions'!L82</f>
        <v>1090130.71802388</v>
      </c>
      <c r="O82" s="6"/>
      <c r="P82" s="80" t="n">
        <f aca="false">'High pensions'!X82</f>
        <v>22588255.9446569</v>
      </c>
      <c r="Q82" s="8"/>
      <c r="R82" s="80" t="n">
        <f aca="false">'High SIPA income'!G77</f>
        <v>25427144.3270329</v>
      </c>
      <c r="S82" s="8"/>
      <c r="T82" s="80" t="n">
        <f aca="false">'High SIPA income'!J77</f>
        <v>97222890.1482354</v>
      </c>
      <c r="U82" s="6"/>
      <c r="V82" s="80" t="n">
        <f aca="false">'High SIPA income'!F77</f>
        <v>141275.760099951</v>
      </c>
      <c r="W82" s="8"/>
      <c r="X82" s="80" t="n">
        <f aca="false">'High SIPA income'!M77</f>
        <v>354843.978439234</v>
      </c>
      <c r="Y82" s="6"/>
      <c r="Z82" s="6" t="n">
        <f aca="false">R82+V82-N82-L82-F82</f>
        <v>-2360948.12212004</v>
      </c>
      <c r="AA82" s="6"/>
      <c r="AB82" s="6" t="n">
        <f aca="false">T82-P82-D82</f>
        <v>-55436464.5231971</v>
      </c>
      <c r="AC82" s="50"/>
      <c r="AD82" s="6"/>
      <c r="AE82" s="6"/>
      <c r="AF82" s="6"/>
      <c r="AG82" s="6" t="n">
        <f aca="false">BF82/100*$AG$53</f>
        <v>7128424760.17362</v>
      </c>
      <c r="AH82" s="61" t="n">
        <f aca="false">(AG82-AG81)/AG81</f>
        <v>0.0053808281444443</v>
      </c>
      <c r="AI82" s="61"/>
      <c r="AJ82" s="61" t="n">
        <f aca="false">AB82/AG82</f>
        <v>-0.00777681835584765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0.00832118063066285</v>
      </c>
      <c r="AV82" s="5"/>
      <c r="AW82" s="5" t="n">
        <f aca="false">workers_and_wage_high!C70</f>
        <v>13606177</v>
      </c>
      <c r="AX82" s="5"/>
      <c r="AY82" s="61" t="n">
        <f aca="false">(AW82-AW81)/AW81</f>
        <v>0.00106624013137444</v>
      </c>
      <c r="AZ82" s="11" t="n">
        <f aca="false">workers_and_wage_high!B70</f>
        <v>8332.11416225059</v>
      </c>
      <c r="BA82" s="61" t="n">
        <f aca="false">(AZ82-AZ81)/AZ81</f>
        <v>0.00430999252607283</v>
      </c>
      <c r="BB82" s="66"/>
      <c r="BC82" s="66"/>
      <c r="BD82" s="66"/>
      <c r="BE82" s="66"/>
      <c r="BF82" s="5" t="n">
        <f aca="false">BF81*(1+AY82)*(1+BA82)*(1-BE82)</f>
        <v>128.313138843814</v>
      </c>
      <c r="BG82" s="5"/>
      <c r="BH82" s="5"/>
      <c r="BI82" s="61" t="n">
        <f aca="false">T89/AG89</f>
        <v>0.0162397048351166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130240364.840462</v>
      </c>
      <c r="E83" s="9"/>
      <c r="F83" s="81" t="n">
        <f aca="false">'High pensions'!I83</f>
        <v>23672727.9942584</v>
      </c>
      <c r="G83" s="81" t="n">
        <f aca="false">'High pensions'!K83</f>
        <v>2688461.47982013</v>
      </c>
      <c r="H83" s="81" t="n">
        <f aca="false">'High pensions'!V83</f>
        <v>14791121.8375942</v>
      </c>
      <c r="I83" s="81" t="n">
        <f aca="false">'High pensions'!M83</f>
        <v>83148.2931903103</v>
      </c>
      <c r="J83" s="81" t="n">
        <f aca="false">'High pensions'!W83</f>
        <v>457457.376420422</v>
      </c>
      <c r="K83" s="9"/>
      <c r="L83" s="81" t="n">
        <f aca="false">'High pensions'!N83</f>
        <v>2564387.2378289</v>
      </c>
      <c r="M83" s="67"/>
      <c r="N83" s="81" t="n">
        <f aca="false">'High pensions'!L83</f>
        <v>1093771.65682189</v>
      </c>
      <c r="O83" s="9"/>
      <c r="P83" s="81" t="n">
        <f aca="false">'High pensions'!X83</f>
        <v>19324226.5087006</v>
      </c>
      <c r="Q83" s="67"/>
      <c r="R83" s="81" t="n">
        <f aca="false">'High SIPA income'!G78</f>
        <v>30275658.5313258</v>
      </c>
      <c r="S83" s="67"/>
      <c r="T83" s="81" t="n">
        <f aca="false">'High SIPA income'!J78</f>
        <v>115761604.437318</v>
      </c>
      <c r="U83" s="9"/>
      <c r="V83" s="81" t="n">
        <f aca="false">'High SIPA income'!F78</f>
        <v>142750.032205681</v>
      </c>
      <c r="W83" s="67"/>
      <c r="X83" s="81" t="n">
        <f aca="false">'High SIPA income'!M78</f>
        <v>358546.924924386</v>
      </c>
      <c r="Y83" s="9"/>
      <c r="Z83" s="9" t="n">
        <f aca="false">R83+V83-N83-L83-F83</f>
        <v>3087521.67462234</v>
      </c>
      <c r="AA83" s="9"/>
      <c r="AB83" s="9" t="n">
        <f aca="false">T83-P83-D83</f>
        <v>-33802986.9118449</v>
      </c>
      <c r="AC83" s="50"/>
      <c r="AD83" s="9"/>
      <c r="AE83" s="9"/>
      <c r="AF83" s="9"/>
      <c r="AG83" s="9" t="n">
        <f aca="false">BF83/100*$AG$53</f>
        <v>7211310597.26923</v>
      </c>
      <c r="AH83" s="40" t="n">
        <f aca="false">(AG83-AG82)/AG82</f>
        <v>0.0116275109697015</v>
      </c>
      <c r="AI83" s="40"/>
      <c r="AJ83" s="40" t="n">
        <f aca="false">AB83/AG83</f>
        <v>-0.00468749563007942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13707445</v>
      </c>
      <c r="AX83" s="7"/>
      <c r="AY83" s="40" t="n">
        <f aca="false">(AW83-AW82)/AW82</f>
        <v>0.00744279601830845</v>
      </c>
      <c r="AZ83" s="12" t="n">
        <f aca="false">workers_and_wage_high!B71</f>
        <v>8366.72409032719</v>
      </c>
      <c r="BA83" s="40" t="n">
        <f aca="false">(AZ83-AZ82)/AZ82</f>
        <v>0.00415379907219762</v>
      </c>
      <c r="BB83" s="39"/>
      <c r="BC83" s="39"/>
      <c r="BD83" s="39"/>
      <c r="BE83" s="39"/>
      <c r="BF83" s="7" t="n">
        <f aca="false">BF82*(1+AY83)*(1+BA83)*(1-BE83)</f>
        <v>129.805101273278</v>
      </c>
      <c r="BG83" s="7"/>
      <c r="BH83" s="7"/>
      <c r="BI83" s="40" t="n">
        <f aca="false">T90/AG90</f>
        <v>0.0137472789390076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131368938.224141</v>
      </c>
      <c r="E84" s="9"/>
      <c r="F84" s="81" t="n">
        <f aca="false">'High pensions'!I84</f>
        <v>23877859.5659192</v>
      </c>
      <c r="G84" s="81" t="n">
        <f aca="false">'High pensions'!K84</f>
        <v>2772138.56959844</v>
      </c>
      <c r="H84" s="81" t="n">
        <f aca="false">'High pensions'!V84</f>
        <v>15251488.4968216</v>
      </c>
      <c r="I84" s="81" t="n">
        <f aca="false">'High pensions'!M84</f>
        <v>85736.2444205699</v>
      </c>
      <c r="J84" s="81" t="n">
        <f aca="false">'High pensions'!W84</f>
        <v>471695.520520252</v>
      </c>
      <c r="K84" s="9"/>
      <c r="L84" s="81" t="n">
        <f aca="false">'High pensions'!N84</f>
        <v>2618673.555095</v>
      </c>
      <c r="M84" s="67"/>
      <c r="N84" s="81" t="n">
        <f aca="false">'High pensions'!L84</f>
        <v>1105446.76650263</v>
      </c>
      <c r="O84" s="9"/>
      <c r="P84" s="81" t="n">
        <f aca="false">'High pensions'!X84</f>
        <v>19670151.4758099</v>
      </c>
      <c r="Q84" s="67"/>
      <c r="R84" s="81" t="n">
        <f aca="false">'High SIPA income'!G79</f>
        <v>26038286.7696532</v>
      </c>
      <c r="S84" s="67"/>
      <c r="T84" s="81" t="n">
        <f aca="false">'High SIPA income'!J79</f>
        <v>99559646.2463484</v>
      </c>
      <c r="U84" s="9"/>
      <c r="V84" s="81" t="n">
        <f aca="false">'High SIPA income'!F79</f>
        <v>144798.667417287</v>
      </c>
      <c r="W84" s="67"/>
      <c r="X84" s="81" t="n">
        <f aca="false">'High SIPA income'!M79</f>
        <v>363692.505938019</v>
      </c>
      <c r="Y84" s="9"/>
      <c r="Z84" s="9" t="n">
        <f aca="false">R84+V84-N84-L84-F84</f>
        <v>-1418894.45044631</v>
      </c>
      <c r="AA84" s="9"/>
      <c r="AB84" s="9" t="n">
        <f aca="false">T84-P84-D84</f>
        <v>-51479443.4536028</v>
      </c>
      <c r="AC84" s="50"/>
      <c r="AD84" s="9"/>
      <c r="AE84" s="9"/>
      <c r="AF84" s="9"/>
      <c r="AG84" s="9" t="n">
        <f aca="false">BF84/100*$AG$53</f>
        <v>7242822009.44014</v>
      </c>
      <c r="AH84" s="40" t="n">
        <f aca="false">(AG84-AG83)/AG83</f>
        <v>0.00436972055854098</v>
      </c>
      <c r="AI84" s="40"/>
      <c r="AJ84" s="40" t="n">
        <f aca="false">AB84/AG84</f>
        <v>-0.00710764994452516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13723402</v>
      </c>
      <c r="AX84" s="7"/>
      <c r="AY84" s="40" t="n">
        <f aca="false">(AW84-AW83)/AW83</f>
        <v>0.00116411191144666</v>
      </c>
      <c r="AZ84" s="12" t="n">
        <f aca="false">workers_and_wage_high!B72</f>
        <v>8393.51334772536</v>
      </c>
      <c r="BA84" s="40" t="n">
        <f aca="false">(AZ84-AZ83)/AZ83</f>
        <v>0.00320188129893527</v>
      </c>
      <c r="BB84" s="39"/>
      <c r="BC84" s="39"/>
      <c r="BD84" s="39"/>
      <c r="BE84" s="39"/>
      <c r="BF84" s="7" t="n">
        <f aca="false">BF83*(1+AY84)*(1+BA84)*(1-BE84)</f>
        <v>130.372313292915</v>
      </c>
      <c r="BG84" s="7"/>
      <c r="BH84" s="7"/>
      <c r="BI84" s="40" t="n">
        <f aca="false">T91/AG91</f>
        <v>0.0161562151825759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132257167.222966</v>
      </c>
      <c r="E85" s="9"/>
      <c r="F85" s="81" t="n">
        <f aca="false">'High pensions'!I85</f>
        <v>24039305.7006221</v>
      </c>
      <c r="G85" s="81" t="n">
        <f aca="false">'High pensions'!K85</f>
        <v>2808203.58722829</v>
      </c>
      <c r="H85" s="81" t="n">
        <f aca="false">'High pensions'!V85</f>
        <v>15449907.5829205</v>
      </c>
      <c r="I85" s="81" t="n">
        <f aca="false">'High pensions'!M85</f>
        <v>86851.6573369601</v>
      </c>
      <c r="J85" s="81" t="n">
        <f aca="false">'High pensions'!W85</f>
        <v>477832.193286216</v>
      </c>
      <c r="K85" s="9"/>
      <c r="L85" s="81" t="n">
        <f aca="false">'High pensions'!N85</f>
        <v>2592362.09639338</v>
      </c>
      <c r="M85" s="67"/>
      <c r="N85" s="81" t="n">
        <f aca="false">'High pensions'!L85</f>
        <v>1114454.47636024</v>
      </c>
      <c r="O85" s="9"/>
      <c r="P85" s="81" t="n">
        <f aca="false">'High pensions'!X85</f>
        <v>19583178.9534602</v>
      </c>
      <c r="Q85" s="67"/>
      <c r="R85" s="81" t="n">
        <f aca="false">'High SIPA income'!G80</f>
        <v>30999425.4421247</v>
      </c>
      <c r="S85" s="67"/>
      <c r="T85" s="81" t="n">
        <f aca="false">'High SIPA income'!J80</f>
        <v>118528989.950866</v>
      </c>
      <c r="U85" s="9"/>
      <c r="V85" s="81" t="n">
        <f aca="false">'High SIPA income'!F80</f>
        <v>146395.666341323</v>
      </c>
      <c r="W85" s="67"/>
      <c r="X85" s="81" t="n">
        <f aca="false">'High SIPA income'!M80</f>
        <v>367703.706807632</v>
      </c>
      <c r="Y85" s="9"/>
      <c r="Z85" s="9" t="n">
        <f aca="false">R85+V85-N85-L85-F85</f>
        <v>3399698.83509026</v>
      </c>
      <c r="AA85" s="9"/>
      <c r="AB85" s="9" t="n">
        <f aca="false">T85-P85-D85</f>
        <v>-33311356.2255607</v>
      </c>
      <c r="AC85" s="50"/>
      <c r="AD85" s="9"/>
      <c r="AE85" s="9"/>
      <c r="AF85" s="9"/>
      <c r="AG85" s="9" t="n">
        <f aca="false">BF85/100*$AG$53</f>
        <v>7329059849.18885</v>
      </c>
      <c r="AH85" s="40" t="n">
        <f aca="false">(AG85-AG84)/AG84</f>
        <v>0.0119066628499646</v>
      </c>
      <c r="AI85" s="40" t="n">
        <f aca="false">(AG85-AG81)/AG81</f>
        <v>0.0336780577197555</v>
      </c>
      <c r="AJ85" s="40" t="n">
        <f aca="false">AB85/AG85</f>
        <v>-0.00454510631800169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13829424</v>
      </c>
      <c r="AX85" s="7"/>
      <c r="AY85" s="40" t="n">
        <f aca="false">(AW85-AW84)/AW84</f>
        <v>0.00772563537816643</v>
      </c>
      <c r="AZ85" s="12" t="n">
        <f aca="false">workers_and_wage_high!B73</f>
        <v>8428.33781646935</v>
      </c>
      <c r="BA85" s="40" t="n">
        <f aca="false">(AZ85-AZ84)/AZ84</f>
        <v>0.00414897401139257</v>
      </c>
      <c r="BB85" s="39"/>
      <c r="BC85" s="39"/>
      <c r="BD85" s="39"/>
      <c r="BE85" s="39"/>
      <c r="BF85" s="7" t="n">
        <f aca="false">BF84*(1+AY85)*(1+BA85)*(1-BE85)</f>
        <v>131.924612472264</v>
      </c>
      <c r="BG85" s="7"/>
      <c r="BH85" s="7"/>
      <c r="BI85" s="40" t="n">
        <f aca="false">T92/AG92</f>
        <v>0.0138559852936197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132404777.44319</v>
      </c>
      <c r="E86" s="6"/>
      <c r="F86" s="80" t="n">
        <f aca="false">'High pensions'!I86</f>
        <v>24066135.6054432</v>
      </c>
      <c r="G86" s="80" t="n">
        <f aca="false">'High pensions'!K86</f>
        <v>2871220.64438289</v>
      </c>
      <c r="H86" s="80" t="n">
        <f aca="false">'High pensions'!V86</f>
        <v>15796608.8383473</v>
      </c>
      <c r="I86" s="80" t="n">
        <f aca="false">'High pensions'!M86</f>
        <v>88800.6384860701</v>
      </c>
      <c r="J86" s="80" t="n">
        <f aca="false">'High pensions'!W86</f>
        <v>488554.912526214</v>
      </c>
      <c r="K86" s="6"/>
      <c r="L86" s="80" t="n">
        <f aca="false">'High pensions'!N86</f>
        <v>3171447.33954434</v>
      </c>
      <c r="M86" s="8"/>
      <c r="N86" s="80" t="n">
        <f aca="false">'High pensions'!L86</f>
        <v>1116202.10158263</v>
      </c>
      <c r="O86" s="6"/>
      <c r="P86" s="80" t="n">
        <f aca="false">'High pensions'!X86</f>
        <v>22597669.9513668</v>
      </c>
      <c r="Q86" s="8"/>
      <c r="R86" s="80" t="n">
        <f aca="false">'High SIPA income'!G81</f>
        <v>26468698.2709028</v>
      </c>
      <c r="S86" s="8"/>
      <c r="T86" s="80" t="n">
        <f aca="false">'High SIPA income'!J81</f>
        <v>101205361.925873</v>
      </c>
      <c r="U86" s="6"/>
      <c r="V86" s="80" t="n">
        <f aca="false">'High SIPA income'!F81</f>
        <v>149132.459493875</v>
      </c>
      <c r="W86" s="8"/>
      <c r="X86" s="80" t="n">
        <f aca="false">'High SIPA income'!M81</f>
        <v>374577.742167482</v>
      </c>
      <c r="Y86" s="6"/>
      <c r="Z86" s="6" t="n">
        <f aca="false">R86+V86-N86-L86-F86</f>
        <v>-1735954.31617352</v>
      </c>
      <c r="AA86" s="6"/>
      <c r="AB86" s="6" t="n">
        <f aca="false">T86-P86-D86</f>
        <v>-53797085.4686843</v>
      </c>
      <c r="AC86" s="50"/>
      <c r="AD86" s="6"/>
      <c r="AE86" s="6"/>
      <c r="AF86" s="6"/>
      <c r="AG86" s="6" t="n">
        <f aca="false">BF86/100*$AG$53</f>
        <v>7374225713.51409</v>
      </c>
      <c r="AH86" s="61" t="n">
        <f aca="false">(AG86-AG85)/AG85</f>
        <v>0.00616257272482745</v>
      </c>
      <c r="AI86" s="61"/>
      <c r="AJ86" s="61" t="n">
        <f aca="false">AB86/AG86</f>
        <v>-0.00729528598102105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0.00686756709365199</v>
      </c>
      <c r="AV86" s="5"/>
      <c r="AW86" s="5" t="n">
        <f aca="false">workers_and_wage_high!C74</f>
        <v>13786783</v>
      </c>
      <c r="AX86" s="5"/>
      <c r="AY86" s="61" t="n">
        <f aca="false">(AW86-AW85)/AW85</f>
        <v>-0.00308335329078058</v>
      </c>
      <c r="AZ86" s="11" t="n">
        <f aca="false">workers_and_wage_high!B74</f>
        <v>8506.50662641235</v>
      </c>
      <c r="BA86" s="61" t="n">
        <f aca="false">(AZ86-AZ85)/AZ85</f>
        <v>0.00927452264552755</v>
      </c>
      <c r="BB86" s="66"/>
      <c r="BC86" s="66"/>
      <c r="BD86" s="66"/>
      <c r="BE86" s="66"/>
      <c r="BF86" s="5" t="n">
        <f aca="false">BF85*(1+AY86)*(1+BA86)*(1-BE86)</f>
        <v>132.737607490819</v>
      </c>
      <c r="BG86" s="5"/>
      <c r="BH86" s="5"/>
      <c r="BI86" s="61" t="n">
        <f aca="false">T93/AG93</f>
        <v>0.0163376149627066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133087643.879051</v>
      </c>
      <c r="E87" s="9"/>
      <c r="F87" s="81" t="n">
        <f aca="false">'High pensions'!I87</f>
        <v>24190254.6634046</v>
      </c>
      <c r="G87" s="81" t="n">
        <f aca="false">'High pensions'!K87</f>
        <v>2926964.53352794</v>
      </c>
      <c r="H87" s="81" t="n">
        <f aca="false">'High pensions'!V87</f>
        <v>16103295.2693171</v>
      </c>
      <c r="I87" s="81" t="n">
        <f aca="false">'High pensions'!M87</f>
        <v>90524.6762946798</v>
      </c>
      <c r="J87" s="81" t="n">
        <f aca="false">'High pensions'!W87</f>
        <v>498040.059875794</v>
      </c>
      <c r="K87" s="9"/>
      <c r="L87" s="81" t="n">
        <f aca="false">'High pensions'!N87</f>
        <v>2522325.66406871</v>
      </c>
      <c r="M87" s="67"/>
      <c r="N87" s="81" t="n">
        <f aca="false">'High pensions'!L87</f>
        <v>1123815.56690922</v>
      </c>
      <c r="O87" s="9"/>
      <c r="P87" s="81" t="n">
        <f aca="false">'High pensions'!X87</f>
        <v>19271261.5314206</v>
      </c>
      <c r="Q87" s="67"/>
      <c r="R87" s="81" t="n">
        <f aca="false">'High SIPA income'!G82</f>
        <v>31346951.4886449</v>
      </c>
      <c r="S87" s="67"/>
      <c r="T87" s="81" t="n">
        <f aca="false">'High SIPA income'!J82</f>
        <v>119857785.910409</v>
      </c>
      <c r="U87" s="9"/>
      <c r="V87" s="81" t="n">
        <f aca="false">'High SIPA income'!F82</f>
        <v>148382.212319104</v>
      </c>
      <c r="W87" s="67"/>
      <c r="X87" s="81" t="n">
        <f aca="false">'High SIPA income'!M82</f>
        <v>372693.33756672</v>
      </c>
      <c r="Y87" s="9"/>
      <c r="Z87" s="9" t="n">
        <f aca="false">R87+V87-N87-L87-F87</f>
        <v>3658937.80658155</v>
      </c>
      <c r="AA87" s="9"/>
      <c r="AB87" s="9" t="n">
        <f aca="false">T87-P87-D87</f>
        <v>-32501119.5000624</v>
      </c>
      <c r="AC87" s="50"/>
      <c r="AD87" s="9"/>
      <c r="AE87" s="9"/>
      <c r="AF87" s="9"/>
      <c r="AG87" s="9" t="n">
        <f aca="false">BF87/100*$AG$53</f>
        <v>7419784574.55803</v>
      </c>
      <c r="AH87" s="40" t="n">
        <f aca="false">(AG87-AG86)/AG86</f>
        <v>0.00617812131251347</v>
      </c>
      <c r="AI87" s="40"/>
      <c r="AJ87" s="40" t="n">
        <f aca="false">AB87/AG87</f>
        <v>-0.0043803319588963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13820139</v>
      </c>
      <c r="AX87" s="7"/>
      <c r="AY87" s="40" t="n">
        <f aca="false">(AW87-AW86)/AW86</f>
        <v>0.0024194186562594</v>
      </c>
      <c r="AZ87" s="12" t="n">
        <f aca="false">workers_and_wage_high!B75</f>
        <v>8538.40288506125</v>
      </c>
      <c r="BA87" s="40" t="n">
        <f aca="false">(AZ87-AZ86)/AZ86</f>
        <v>0.00374963072971261</v>
      </c>
      <c r="BB87" s="39"/>
      <c r="BC87" s="39"/>
      <c r="BD87" s="39"/>
      <c r="BE87" s="39"/>
      <c r="BF87" s="7" t="n">
        <f aca="false">BF86*(1+AY87)*(1+BA87)*(1-BE87)</f>
        <v>133.55767653263</v>
      </c>
      <c r="BG87" s="7"/>
      <c r="BH87" s="7"/>
      <c r="BI87" s="40" t="n">
        <f aca="false">T94/AG94</f>
        <v>0.0138796854292567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133572835.640533</v>
      </c>
      <c r="E88" s="9"/>
      <c r="F88" s="81" t="n">
        <f aca="false">'High pensions'!I88</f>
        <v>24278444.009378</v>
      </c>
      <c r="G88" s="81" t="n">
        <f aca="false">'High pensions'!K88</f>
        <v>2966336.09729505</v>
      </c>
      <c r="H88" s="81" t="n">
        <f aca="false">'High pensions'!V88</f>
        <v>16319905.9966744</v>
      </c>
      <c r="I88" s="81" t="n">
        <f aca="false">'High pensions'!M88</f>
        <v>91742.3535245899</v>
      </c>
      <c r="J88" s="81" t="n">
        <f aca="false">'High pensions'!W88</f>
        <v>504739.360721894</v>
      </c>
      <c r="K88" s="9"/>
      <c r="L88" s="81" t="n">
        <f aca="false">'High pensions'!N88</f>
        <v>2480485.03029848</v>
      </c>
      <c r="M88" s="67"/>
      <c r="N88" s="81" t="n">
        <f aca="false">'High pensions'!L88</f>
        <v>1128232.20828281</v>
      </c>
      <c r="O88" s="9"/>
      <c r="P88" s="81" t="n">
        <f aca="false">'High pensions'!X88</f>
        <v>19078449.3416025</v>
      </c>
      <c r="Q88" s="67"/>
      <c r="R88" s="81" t="n">
        <f aca="false">'High SIPA income'!G83</f>
        <v>26962210.1778029</v>
      </c>
      <c r="S88" s="67"/>
      <c r="T88" s="81" t="n">
        <f aca="false">'High SIPA income'!J83</f>
        <v>103092347.475421</v>
      </c>
      <c r="U88" s="9"/>
      <c r="V88" s="81" t="n">
        <f aca="false">'High SIPA income'!F83</f>
        <v>150446.710623985</v>
      </c>
      <c r="W88" s="67"/>
      <c r="X88" s="81" t="n">
        <f aca="false">'High SIPA income'!M83</f>
        <v>377878.762097204</v>
      </c>
      <c r="Y88" s="9"/>
      <c r="Z88" s="9" t="n">
        <f aca="false">R88+V88-N88-L88-F88</f>
        <v>-774504.359532449</v>
      </c>
      <c r="AA88" s="9"/>
      <c r="AB88" s="9" t="n">
        <f aca="false">T88-P88-D88</f>
        <v>-49558937.5067146</v>
      </c>
      <c r="AC88" s="50"/>
      <c r="AD88" s="9"/>
      <c r="AE88" s="9"/>
      <c r="AF88" s="9"/>
      <c r="AG88" s="9" t="n">
        <f aca="false">BF88/100*$AG$53</f>
        <v>7452636921.87524</v>
      </c>
      <c r="AH88" s="40" t="n">
        <f aca="false">(AG88-AG87)/AG87</f>
        <v>0.00442766861855464</v>
      </c>
      <c r="AI88" s="40"/>
      <c r="AJ88" s="40" t="n">
        <f aca="false">AB88/AG88</f>
        <v>-0.00664985266640959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13896787</v>
      </c>
      <c r="AX88" s="7"/>
      <c r="AY88" s="40" t="n">
        <f aca="false">(AW88-AW87)/AW87</f>
        <v>0.00554610919615208</v>
      </c>
      <c r="AZ88" s="12" t="n">
        <f aca="false">workers_and_wage_high!B76</f>
        <v>8528.90586034285</v>
      </c>
      <c r="BA88" s="40" t="n">
        <f aca="false">(AZ88-AZ87)/AZ87</f>
        <v>-0.00111227179675686</v>
      </c>
      <c r="BB88" s="39"/>
      <c r="BC88" s="39"/>
      <c r="BD88" s="39"/>
      <c r="BE88" s="39"/>
      <c r="BF88" s="7" t="n">
        <f aca="false">BF87*(1+AY88)*(1+BA88)*(1-BE88)</f>
        <v>134.14902566578</v>
      </c>
      <c r="BG88" s="7"/>
      <c r="BH88" s="7"/>
      <c r="BI88" s="40" t="n">
        <f aca="false">T95/AG95</f>
        <v>0.0163417745039955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133870910.670628</v>
      </c>
      <c r="E89" s="9"/>
      <c r="F89" s="81" t="n">
        <f aca="false">'High pensions'!I89</f>
        <v>24332622.674479</v>
      </c>
      <c r="G89" s="81" t="n">
        <f aca="false">'High pensions'!K89</f>
        <v>3024994.29247112</v>
      </c>
      <c r="H89" s="81" t="n">
        <f aca="false">'High pensions'!V89</f>
        <v>16642626.0795676</v>
      </c>
      <c r="I89" s="81" t="n">
        <f aca="false">'High pensions'!M89</f>
        <v>93556.5245094197</v>
      </c>
      <c r="J89" s="81" t="n">
        <f aca="false">'High pensions'!W89</f>
        <v>514720.394213451</v>
      </c>
      <c r="K89" s="9"/>
      <c r="L89" s="81" t="n">
        <f aca="false">'High pensions'!N89</f>
        <v>2478809.31522514</v>
      </c>
      <c r="M89" s="67"/>
      <c r="N89" s="81" t="n">
        <f aca="false">'High pensions'!L89</f>
        <v>1131657.05678308</v>
      </c>
      <c r="O89" s="9"/>
      <c r="P89" s="81" t="n">
        <f aca="false">'High pensions'!X89</f>
        <v>19088596.5540757</v>
      </c>
      <c r="Q89" s="67"/>
      <c r="R89" s="81" t="n">
        <f aca="false">'High SIPA income'!G84</f>
        <v>31991915.2563413</v>
      </c>
      <c r="S89" s="67"/>
      <c r="T89" s="81" t="n">
        <f aca="false">'High SIPA income'!J84</f>
        <v>122323860.776302</v>
      </c>
      <c r="U89" s="9"/>
      <c r="V89" s="81" t="n">
        <f aca="false">'High SIPA income'!F84</f>
        <v>151013.77754033</v>
      </c>
      <c r="W89" s="67"/>
      <c r="X89" s="81" t="n">
        <f aca="false">'High SIPA income'!M84</f>
        <v>379303.070701134</v>
      </c>
      <c r="Y89" s="9"/>
      <c r="Z89" s="9" t="n">
        <f aca="false">R89+V89-N89-L89-F89</f>
        <v>4199839.98739439</v>
      </c>
      <c r="AA89" s="9"/>
      <c r="AB89" s="9" t="n">
        <f aca="false">T89-P89-D89</f>
        <v>-30635646.4484016</v>
      </c>
      <c r="AC89" s="50"/>
      <c r="AD89" s="9"/>
      <c r="AE89" s="9"/>
      <c r="AF89" s="9"/>
      <c r="AG89" s="9" t="n">
        <f aca="false">BF89/100*$AG$53</f>
        <v>7532394339.56894</v>
      </c>
      <c r="AH89" s="40" t="n">
        <f aca="false">(AG89-AG88)/AG88</f>
        <v>0.0107019057187124</v>
      </c>
      <c r="AI89" s="40" t="n">
        <f aca="false">(AG89-AG85)/AG85</f>
        <v>0.0277435980281427</v>
      </c>
      <c r="AJ89" s="40" t="n">
        <f aca="false">AB89/AG89</f>
        <v>-0.00406718568722131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13964631</v>
      </c>
      <c r="AX89" s="7"/>
      <c r="AY89" s="40" t="n">
        <f aca="false">(AW89-AW88)/AW88</f>
        <v>0.00488199178702242</v>
      </c>
      <c r="AZ89" s="12" t="n">
        <f aca="false">workers_and_wage_high!B77</f>
        <v>8578.30220582856</v>
      </c>
      <c r="BA89" s="40" t="n">
        <f aca="false">(AZ89-AZ88)/AZ88</f>
        <v>0.00579163919669827</v>
      </c>
      <c r="BB89" s="39"/>
      <c r="BC89" s="39"/>
      <c r="BD89" s="39"/>
      <c r="BE89" s="39"/>
      <c r="BF89" s="7" t="n">
        <f aca="false">BF88*(1+AY89)*(1+BA89)*(1-BE89)</f>
        <v>135.584675890713</v>
      </c>
      <c r="BG89" s="7"/>
      <c r="BH89" s="7"/>
      <c r="BI89" s="40" t="n">
        <f aca="false">T96/AG96</f>
        <v>0.0139935576360289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134195053.78642</v>
      </c>
      <c r="E90" s="6"/>
      <c r="F90" s="80" t="n">
        <f aca="false">'High pensions'!I90</f>
        <v>24391539.5227291</v>
      </c>
      <c r="G90" s="80" t="n">
        <f aca="false">'High pensions'!K90</f>
        <v>3122675.25482737</v>
      </c>
      <c r="H90" s="80" t="n">
        <f aca="false">'High pensions'!V90</f>
        <v>17180037.9139084</v>
      </c>
      <c r="I90" s="80" t="n">
        <f aca="false">'High pensions'!M90</f>
        <v>96577.5852008499</v>
      </c>
      <c r="J90" s="80" t="n">
        <f aca="false">'High pensions'!W90</f>
        <v>531341.378780691</v>
      </c>
      <c r="K90" s="6"/>
      <c r="L90" s="80" t="n">
        <f aca="false">'High pensions'!N90</f>
        <v>3056289.61852293</v>
      </c>
      <c r="M90" s="8"/>
      <c r="N90" s="80" t="n">
        <f aca="false">'High pensions'!L90</f>
        <v>1136319.20192205</v>
      </c>
      <c r="O90" s="6"/>
      <c r="P90" s="80" t="n">
        <f aca="false">'High pensions'!X90</f>
        <v>22110794.3401132</v>
      </c>
      <c r="Q90" s="8"/>
      <c r="R90" s="80" t="n">
        <f aca="false">'High SIPA income'!G85</f>
        <v>27289273.4660924</v>
      </c>
      <c r="S90" s="8"/>
      <c r="T90" s="80" t="n">
        <f aca="false">'High SIPA income'!J85</f>
        <v>104342902.305327</v>
      </c>
      <c r="U90" s="6"/>
      <c r="V90" s="80" t="n">
        <f aca="false">'High SIPA income'!F85</f>
        <v>156238.521836895</v>
      </c>
      <c r="W90" s="8"/>
      <c r="X90" s="80" t="n">
        <f aca="false">'High SIPA income'!M85</f>
        <v>392426.122038527</v>
      </c>
      <c r="Y90" s="6"/>
      <c r="Z90" s="6" t="n">
        <f aca="false">R90+V90-N90-L90-F90</f>
        <v>-1138636.35524484</v>
      </c>
      <c r="AA90" s="6"/>
      <c r="AB90" s="6" t="n">
        <f aca="false">T90-P90-D90</f>
        <v>-51962945.821206</v>
      </c>
      <c r="AC90" s="50"/>
      <c r="AD90" s="6"/>
      <c r="AE90" s="6"/>
      <c r="AF90" s="6"/>
      <c r="AG90" s="6" t="n">
        <f aca="false">BF90/100*$AG$53</f>
        <v>7590076753.97179</v>
      </c>
      <c r="AH90" s="61" t="n">
        <f aca="false">(AG90-AG89)/AG89</f>
        <v>0.0076579121860143</v>
      </c>
      <c r="AI90" s="61"/>
      <c r="AJ90" s="61" t="n">
        <f aca="false">AB90/AG90</f>
        <v>-0.00684616868913933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0.00760839992530219</v>
      </c>
      <c r="AV90" s="5"/>
      <c r="AW90" s="5" t="n">
        <f aca="false">workers_and_wage_high!C78</f>
        <v>14042997</v>
      </c>
      <c r="AX90" s="5"/>
      <c r="AY90" s="61" t="n">
        <f aca="false">(AW90-AW89)/AW89</f>
        <v>0.00561174871000888</v>
      </c>
      <c r="AZ90" s="11" t="n">
        <f aca="false">workers_and_wage_high!B78</f>
        <v>8595.75686333651</v>
      </c>
      <c r="BA90" s="61" t="n">
        <f aca="false">(AZ90-AZ89)/AZ89</f>
        <v>0.00203474499838555</v>
      </c>
      <c r="BB90" s="66"/>
      <c r="BC90" s="66"/>
      <c r="BD90" s="66"/>
      <c r="BE90" s="66"/>
      <c r="BF90" s="5" t="n">
        <f aca="false">BF89*(1+AY90)*(1+BA90)*(1-BE90)</f>
        <v>136.622971432453</v>
      </c>
      <c r="BG90" s="5"/>
      <c r="BH90" s="5"/>
      <c r="BI90" s="61" t="n">
        <f aca="false">T97/AG97</f>
        <v>0.0164631078747366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134402356.911175</v>
      </c>
      <c r="E91" s="9"/>
      <c r="F91" s="81" t="n">
        <f aca="false">'High pensions'!I91</f>
        <v>24429219.319547</v>
      </c>
      <c r="G91" s="81" t="n">
        <f aca="false">'High pensions'!K91</f>
        <v>3211904.42704547</v>
      </c>
      <c r="H91" s="81" t="n">
        <f aca="false">'High pensions'!V91</f>
        <v>17670950.4925904</v>
      </c>
      <c r="I91" s="81" t="n">
        <f aca="false">'High pensions'!M91</f>
        <v>99337.2503209901</v>
      </c>
      <c r="J91" s="81" t="n">
        <f aca="false">'High pensions'!W91</f>
        <v>546524.242038856</v>
      </c>
      <c r="K91" s="9"/>
      <c r="L91" s="81" t="n">
        <f aca="false">'High pensions'!N91</f>
        <v>2369528.68454512</v>
      </c>
      <c r="M91" s="67"/>
      <c r="N91" s="81" t="n">
        <f aca="false">'High pensions'!L91</f>
        <v>1139196.93692161</v>
      </c>
      <c r="O91" s="9"/>
      <c r="P91" s="81" t="n">
        <f aca="false">'High pensions'!X91</f>
        <v>18563021.0378767</v>
      </c>
      <c r="Q91" s="67"/>
      <c r="R91" s="81" t="n">
        <f aca="false">'High SIPA income'!G86</f>
        <v>32302512.6613965</v>
      </c>
      <c r="S91" s="67"/>
      <c r="T91" s="81" t="n">
        <f aca="false">'High SIPA income'!J86</f>
        <v>123511456.874536</v>
      </c>
      <c r="U91" s="9"/>
      <c r="V91" s="81" t="n">
        <f aca="false">'High SIPA income'!F86</f>
        <v>160841.125005346</v>
      </c>
      <c r="W91" s="67"/>
      <c r="X91" s="81" t="n">
        <f aca="false">'High SIPA income'!M86</f>
        <v>403986.534230361</v>
      </c>
      <c r="Y91" s="9"/>
      <c r="Z91" s="9" t="n">
        <f aca="false">R91+V91-N91-L91-F91</f>
        <v>4525408.84538805</v>
      </c>
      <c r="AA91" s="9"/>
      <c r="AB91" s="9" t="n">
        <f aca="false">T91-P91-D91</f>
        <v>-29453921.0745154</v>
      </c>
      <c r="AC91" s="50"/>
      <c r="AD91" s="9"/>
      <c r="AE91" s="9"/>
      <c r="AF91" s="9"/>
      <c r="AG91" s="9" t="n">
        <f aca="false">BF91/100*$AG$53</f>
        <v>7644826184.77009</v>
      </c>
      <c r="AH91" s="40" t="n">
        <f aca="false">(AG91-AG90)/AG90</f>
        <v>0.00721329079704542</v>
      </c>
      <c r="AI91" s="40"/>
      <c r="AJ91" s="40" t="n">
        <f aca="false">AB91/AG91</f>
        <v>-0.00385279146479394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14094737</v>
      </c>
      <c r="AX91" s="7"/>
      <c r="AY91" s="40" t="n">
        <f aca="false">(AW91-AW90)/AW90</f>
        <v>0.00368439870776872</v>
      </c>
      <c r="AZ91" s="12" t="n">
        <f aca="false">workers_and_wage_high!B79</f>
        <v>8625.97901129002</v>
      </c>
      <c r="BA91" s="40" t="n">
        <f aca="false">(AZ91-AZ90)/AZ90</f>
        <v>0.00351593797195634</v>
      </c>
      <c r="BB91" s="39"/>
      <c r="BC91" s="39"/>
      <c r="BD91" s="39"/>
      <c r="BE91" s="39"/>
      <c r="BF91" s="7" t="n">
        <f aca="false">BF90*(1+AY91)*(1+BA91)*(1-BE91)</f>
        <v>137.608472654952</v>
      </c>
      <c r="BG91" s="7"/>
      <c r="BH91" s="7"/>
      <c r="BI91" s="40" t="n">
        <f aca="false">T98/AG98</f>
        <v>0.0140143017757855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135061966.407591</v>
      </c>
      <c r="E92" s="9"/>
      <c r="F92" s="81" t="n">
        <f aca="false">'High pensions'!I92</f>
        <v>24549111.1534667</v>
      </c>
      <c r="G92" s="81" t="n">
        <f aca="false">'High pensions'!K92</f>
        <v>3252254.4346019</v>
      </c>
      <c r="H92" s="81" t="n">
        <f aca="false">'High pensions'!V92</f>
        <v>17892944.3289889</v>
      </c>
      <c r="I92" s="81" t="n">
        <f aca="false">'High pensions'!M92</f>
        <v>100585.18869902</v>
      </c>
      <c r="J92" s="81" t="n">
        <f aca="false">'High pensions'!W92</f>
        <v>553390.030793426</v>
      </c>
      <c r="K92" s="9"/>
      <c r="L92" s="81" t="n">
        <f aca="false">'High pensions'!N92</f>
        <v>2380309.24504268</v>
      </c>
      <c r="M92" s="67"/>
      <c r="N92" s="81" t="n">
        <f aca="false">'High pensions'!L92</f>
        <v>1146352.90291928</v>
      </c>
      <c r="O92" s="9"/>
      <c r="P92" s="81" t="n">
        <f aca="false">'High pensions'!X92</f>
        <v>18658331.431115</v>
      </c>
      <c r="Q92" s="67"/>
      <c r="R92" s="81" t="n">
        <f aca="false">'High SIPA income'!G87</f>
        <v>27938741.5807414</v>
      </c>
      <c r="S92" s="67"/>
      <c r="T92" s="81" t="n">
        <f aca="false">'High SIPA income'!J87</f>
        <v>106826199.932193</v>
      </c>
      <c r="U92" s="9"/>
      <c r="V92" s="81" t="n">
        <f aca="false">'High SIPA income'!F87</f>
        <v>153447.839292192</v>
      </c>
      <c r="W92" s="67"/>
      <c r="X92" s="81" t="n">
        <f aca="false">'High SIPA income'!M87</f>
        <v>385416.732062336</v>
      </c>
      <c r="Y92" s="9"/>
      <c r="Z92" s="9" t="n">
        <f aca="false">R92+V92-N92-L92-F92</f>
        <v>16416.1186048985</v>
      </c>
      <c r="AA92" s="9"/>
      <c r="AB92" s="9" t="n">
        <f aca="false">T92-P92-D92</f>
        <v>-46894097.9065127</v>
      </c>
      <c r="AC92" s="50"/>
      <c r="AD92" s="9"/>
      <c r="AE92" s="9"/>
      <c r="AF92" s="9"/>
      <c r="AG92" s="9" t="n">
        <f aca="false">BF92/100*$AG$53</f>
        <v>7709751249.61943</v>
      </c>
      <c r="AH92" s="40" t="n">
        <f aca="false">(AG92-AG91)/AG91</f>
        <v>0.00849268031478415</v>
      </c>
      <c r="AI92" s="40"/>
      <c r="AJ92" s="40" t="n">
        <f aca="false">AB92/AG92</f>
        <v>-0.00608243980748762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14130909</v>
      </c>
      <c r="AX92" s="7"/>
      <c r="AY92" s="40" t="n">
        <f aca="false">(AW92-AW91)/AW91</f>
        <v>0.0025663479921619</v>
      </c>
      <c r="AZ92" s="12" t="n">
        <f aca="false">workers_and_wage_high!B80</f>
        <v>8676.9685725607</v>
      </c>
      <c r="BA92" s="40" t="n">
        <f aca="false">(AZ92-AZ91)/AZ91</f>
        <v>0.00591116222331904</v>
      </c>
      <c r="BB92" s="39"/>
      <c r="BC92" s="39"/>
      <c r="BD92" s="39"/>
      <c r="BE92" s="39"/>
      <c r="BF92" s="7" t="n">
        <f aca="false">BF91*(1+AY92)*(1+BA92)*(1-BE92)</f>
        <v>138.777137421816</v>
      </c>
      <c r="BG92" s="7"/>
      <c r="BH92" s="7"/>
      <c r="BI92" s="40" t="n">
        <f aca="false">T99/AG99</f>
        <v>0.0165242678081968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135561908.450193</v>
      </c>
      <c r="E93" s="9"/>
      <c r="F93" s="81" t="n">
        <f aca="false">'High pensions'!I93</f>
        <v>24639981.5376361</v>
      </c>
      <c r="G93" s="81" t="n">
        <f aca="false">'High pensions'!K93</f>
        <v>3304789.10521234</v>
      </c>
      <c r="H93" s="81" t="n">
        <f aca="false">'High pensions'!V93</f>
        <v>18181974.5864538</v>
      </c>
      <c r="I93" s="81" t="n">
        <f aca="false">'High pensions'!M93</f>
        <v>102209.97232616</v>
      </c>
      <c r="J93" s="81" t="n">
        <f aca="false">'High pensions'!W93</f>
        <v>562329.11092128</v>
      </c>
      <c r="K93" s="9"/>
      <c r="L93" s="81" t="n">
        <f aca="false">'High pensions'!N93</f>
        <v>2359409.87161156</v>
      </c>
      <c r="M93" s="67"/>
      <c r="N93" s="81" t="n">
        <f aca="false">'High pensions'!L93</f>
        <v>1152275.00641314</v>
      </c>
      <c r="O93" s="9"/>
      <c r="P93" s="81" t="n">
        <f aca="false">'High pensions'!X93</f>
        <v>18582466.1491497</v>
      </c>
      <c r="Q93" s="67"/>
      <c r="R93" s="81" t="n">
        <f aca="false">'High SIPA income'!G88</f>
        <v>33175510.9279462</v>
      </c>
      <c r="S93" s="67"/>
      <c r="T93" s="81" t="n">
        <f aca="false">'High SIPA income'!J88</f>
        <v>126849441.410933</v>
      </c>
      <c r="U93" s="9"/>
      <c r="V93" s="81" t="n">
        <f aca="false">'High SIPA income'!F88</f>
        <v>147825.343164042</v>
      </c>
      <c r="W93" s="67"/>
      <c r="X93" s="81" t="n">
        <f aca="false">'High SIPA income'!M88</f>
        <v>371294.642799036</v>
      </c>
      <c r="Y93" s="9"/>
      <c r="Z93" s="9" t="n">
        <f aca="false">R93+V93-N93-L93-F93</f>
        <v>5171669.85544945</v>
      </c>
      <c r="AA93" s="9"/>
      <c r="AB93" s="9" t="n">
        <f aca="false">T93-P93-D93</f>
        <v>-27294933.1884099</v>
      </c>
      <c r="AC93" s="50"/>
      <c r="AD93" s="9"/>
      <c r="AE93" s="9"/>
      <c r="AF93" s="9"/>
      <c r="AG93" s="9" t="n">
        <f aca="false">BF93/100*$AG$53</f>
        <v>7764257004.49473</v>
      </c>
      <c r="AH93" s="40" t="n">
        <f aca="false">(AG93-AG92)/AG92</f>
        <v>0.0070697164033649</v>
      </c>
      <c r="AI93" s="40" t="n">
        <f aca="false">(AG93-AG89)/AG89</f>
        <v>0.0307820666939555</v>
      </c>
      <c r="AJ93" s="40" t="n">
        <f aca="false">AB93/AG93</f>
        <v>-0.00351545977581743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14164415</v>
      </c>
      <c r="AX93" s="7"/>
      <c r="AY93" s="40" t="n">
        <f aca="false">(AW93-AW92)/AW92</f>
        <v>0.00237111427155889</v>
      </c>
      <c r="AZ93" s="12" t="n">
        <f aca="false">workers_and_wage_high!B81</f>
        <v>8717.6417548304</v>
      </c>
      <c r="BA93" s="40" t="n">
        <f aca="false">(AZ93-AZ92)/AZ92</f>
        <v>0.00468748756314752</v>
      </c>
      <c r="BB93" s="39"/>
      <c r="BC93" s="39"/>
      <c r="BD93" s="39"/>
      <c r="BE93" s="39"/>
      <c r="BF93" s="7" t="n">
        <f aca="false">BF92*(1+AY93)*(1+BA93)*(1-BE93)</f>
        <v>139.758252426659</v>
      </c>
      <c r="BG93" s="7"/>
      <c r="BH93" s="7"/>
      <c r="BI93" s="40" t="n">
        <f aca="false">T100/AG100</f>
        <v>0.0140988300194779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135651191.925727</v>
      </c>
      <c r="E94" s="6"/>
      <c r="F94" s="80" t="n">
        <f aca="false">'High pensions'!I94</f>
        <v>24656209.866183</v>
      </c>
      <c r="G94" s="80" t="n">
        <f aca="false">'High pensions'!K94</f>
        <v>3370630.39921903</v>
      </c>
      <c r="H94" s="80" t="n">
        <f aca="false">'High pensions'!V94</f>
        <v>18544213.9597563</v>
      </c>
      <c r="I94" s="80" t="n">
        <f aca="false">'High pensions'!M94</f>
        <v>104246.30100678</v>
      </c>
      <c r="J94" s="80" t="n">
        <f aca="false">'High pensions'!W94</f>
        <v>573532.390507958</v>
      </c>
      <c r="K94" s="6"/>
      <c r="L94" s="80" t="n">
        <f aca="false">'High pensions'!N94</f>
        <v>2975433.31977223</v>
      </c>
      <c r="M94" s="8"/>
      <c r="N94" s="80" t="n">
        <f aca="false">'High pensions'!L94</f>
        <v>1152861.17422502</v>
      </c>
      <c r="O94" s="6"/>
      <c r="P94" s="80" t="n">
        <f aca="false">'High pensions'!X94</f>
        <v>21782239.6724612</v>
      </c>
      <c r="Q94" s="8"/>
      <c r="R94" s="80" t="n">
        <f aca="false">'High SIPA income'!G89</f>
        <v>28328882.6316041</v>
      </c>
      <c r="S94" s="8"/>
      <c r="T94" s="80" t="n">
        <f aca="false">'High SIPA income'!J89</f>
        <v>108317938.054355</v>
      </c>
      <c r="U94" s="6"/>
      <c r="V94" s="80" t="n">
        <f aca="false">'High SIPA income'!F89</f>
        <v>151292.225761827</v>
      </c>
      <c r="W94" s="8"/>
      <c r="X94" s="80" t="n">
        <f aca="false">'High SIPA income'!M89</f>
        <v>380002.452354684</v>
      </c>
      <c r="Y94" s="6"/>
      <c r="Z94" s="6" t="n">
        <f aca="false">R94+V94-N94-L94-F94</f>
        <v>-304329.502814271</v>
      </c>
      <c r="AA94" s="6"/>
      <c r="AB94" s="6" t="n">
        <f aca="false">T94-P94-D94</f>
        <v>-49115493.543833</v>
      </c>
      <c r="AC94" s="50"/>
      <c r="AD94" s="6"/>
      <c r="AE94" s="6"/>
      <c r="AF94" s="6"/>
      <c r="AG94" s="6" t="n">
        <f aca="false">BF94/100*$AG$53</f>
        <v>7804062895.11676</v>
      </c>
      <c r="AH94" s="61" t="n">
        <f aca="false">(AG94-AG93)/AG93</f>
        <v>0.00512681259765002</v>
      </c>
      <c r="AI94" s="61"/>
      <c r="AJ94" s="61" t="n">
        <f aca="false">AB94/AG94</f>
        <v>-0.00629357992162852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0.00689135334319728</v>
      </c>
      <c r="AV94" s="5"/>
      <c r="AW94" s="5" t="n">
        <f aca="false">workers_and_wage_high!C82</f>
        <v>14183564</v>
      </c>
      <c r="AX94" s="5"/>
      <c r="AY94" s="61" t="n">
        <f aca="false">(AW94-AW93)/AW93</f>
        <v>0.00135190899165267</v>
      </c>
      <c r="AZ94" s="11" t="n">
        <f aca="false">workers_and_wage_high!B82</f>
        <v>8750.5055832214</v>
      </c>
      <c r="BA94" s="61" t="n">
        <f aca="false">(AZ94-AZ93)/AZ93</f>
        <v>0.00376980716978772</v>
      </c>
      <c r="BB94" s="66"/>
      <c r="BC94" s="66"/>
      <c r="BD94" s="66"/>
      <c r="BE94" s="66"/>
      <c r="BF94" s="5" t="n">
        <f aca="false">BF93*(1+AY94)*(1+BA94)*(1-BE94)</f>
        <v>140.474766795825</v>
      </c>
      <c r="BG94" s="5"/>
      <c r="BH94" s="5"/>
      <c r="BI94" s="61" t="n">
        <f aca="false">T101/AG101</f>
        <v>0.0166374164818019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136391214.189022</v>
      </c>
      <c r="E95" s="9"/>
      <c r="F95" s="81" t="n">
        <f aca="false">'High pensions'!I95</f>
        <v>24790717.672347</v>
      </c>
      <c r="G95" s="81" t="n">
        <f aca="false">'High pensions'!K95</f>
        <v>3442926.00038124</v>
      </c>
      <c r="H95" s="81" t="n">
        <f aca="false">'High pensions'!V95</f>
        <v>18941963.0266999</v>
      </c>
      <c r="I95" s="81" t="n">
        <f aca="false">'High pensions'!M95</f>
        <v>106482.24743447</v>
      </c>
      <c r="J95" s="81" t="n">
        <f aca="false">'High pensions'!W95</f>
        <v>585833.908042257</v>
      </c>
      <c r="K95" s="9"/>
      <c r="L95" s="81" t="n">
        <f aca="false">'High pensions'!N95</f>
        <v>2369672.23108443</v>
      </c>
      <c r="M95" s="67"/>
      <c r="N95" s="81" t="n">
        <f aca="false">'High pensions'!L95</f>
        <v>1161134.74798513</v>
      </c>
      <c r="O95" s="9"/>
      <c r="P95" s="81" t="n">
        <f aca="false">'High pensions'!X95</f>
        <v>18684461.2653223</v>
      </c>
      <c r="Q95" s="67"/>
      <c r="R95" s="81" t="n">
        <f aca="false">'High SIPA income'!G90</f>
        <v>33547150.8984578</v>
      </c>
      <c r="S95" s="67"/>
      <c r="T95" s="81" t="n">
        <f aca="false">'High SIPA income'!J90</f>
        <v>128270439.048852</v>
      </c>
      <c r="U95" s="9"/>
      <c r="V95" s="81" t="n">
        <f aca="false">'High SIPA income'!F90</f>
        <v>150897.833256652</v>
      </c>
      <c r="W95" s="67"/>
      <c r="X95" s="81" t="n">
        <f aca="false">'High SIPA income'!M90</f>
        <v>379011.852088199</v>
      </c>
      <c r="Y95" s="9"/>
      <c r="Z95" s="9" t="n">
        <f aca="false">R95+V95-N95-L95-F95</f>
        <v>5376524.08029798</v>
      </c>
      <c r="AA95" s="9"/>
      <c r="AB95" s="9" t="n">
        <f aca="false">T95-P95-D95</f>
        <v>-26805236.4054926</v>
      </c>
      <c r="AC95" s="50"/>
      <c r="AD95" s="9"/>
      <c r="AE95" s="9"/>
      <c r="AF95" s="9"/>
      <c r="AG95" s="9" t="n">
        <f aca="false">BF95/100*$AG$53</f>
        <v>7849235651.70296</v>
      </c>
      <c r="AH95" s="40" t="n">
        <f aca="false">(AG95-AG94)/AG94</f>
        <v>0.00578836398338858</v>
      </c>
      <c r="AI95" s="40"/>
      <c r="AJ95" s="40" t="n">
        <f aca="false">AB95/AG95</f>
        <v>-0.00341501231392856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14237939</v>
      </c>
      <c r="AX95" s="7"/>
      <c r="AY95" s="40" t="n">
        <f aca="false">(AW95-AW94)/AW94</f>
        <v>0.0038336626816786</v>
      </c>
      <c r="AZ95" s="12" t="n">
        <f aca="false">workers_and_wage_high!B83</f>
        <v>8767.54488494042</v>
      </c>
      <c r="BA95" s="40" t="n">
        <f aca="false">(AZ95-AZ94)/AZ94</f>
        <v>0.00194723625474759</v>
      </c>
      <c r="BB95" s="39"/>
      <c r="BC95" s="39"/>
      <c r="BD95" s="39"/>
      <c r="BE95" s="39"/>
      <c r="BF95" s="7" t="n">
        <f aca="false">BF94*(1+AY95)*(1+BA95)*(1-BE95)</f>
        <v>141.287885876521</v>
      </c>
      <c r="BG95" s="7"/>
      <c r="BH95" s="7"/>
      <c r="BI95" s="40" t="n">
        <f aca="false">T102/AG102</f>
        <v>0.0140792702512438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136774906.3219</v>
      </c>
      <c r="E96" s="9"/>
      <c r="F96" s="81" t="n">
        <f aca="false">'High pensions'!I96</f>
        <v>24860458.2593477</v>
      </c>
      <c r="G96" s="81" t="n">
        <f aca="false">'High pensions'!K96</f>
        <v>3494470.59027584</v>
      </c>
      <c r="H96" s="81" t="n">
        <f aca="false">'High pensions'!V96</f>
        <v>19225546.1521873</v>
      </c>
      <c r="I96" s="81" t="n">
        <f aca="false">'High pensions'!M96</f>
        <v>108076.41000853</v>
      </c>
      <c r="J96" s="81" t="n">
        <f aca="false">'High pensions'!W96</f>
        <v>594604.520170736</v>
      </c>
      <c r="K96" s="9"/>
      <c r="L96" s="81" t="n">
        <f aca="false">'High pensions'!N96</f>
        <v>2357114.60210959</v>
      </c>
      <c r="M96" s="67"/>
      <c r="N96" s="81" t="n">
        <f aca="false">'High pensions'!L96</f>
        <v>1164805.23635367</v>
      </c>
      <c r="O96" s="9"/>
      <c r="P96" s="81" t="n">
        <f aca="false">'High pensions'!X96</f>
        <v>18639493.61291</v>
      </c>
      <c r="Q96" s="67"/>
      <c r="R96" s="81" t="n">
        <f aca="false">'High SIPA income'!G91</f>
        <v>28950396.1949136</v>
      </c>
      <c r="S96" s="67"/>
      <c r="T96" s="81" t="n">
        <f aca="false">'High SIPA income'!J91</f>
        <v>110694349.031306</v>
      </c>
      <c r="U96" s="9"/>
      <c r="V96" s="81" t="n">
        <f aca="false">'High SIPA income'!F91</f>
        <v>150674.711448978</v>
      </c>
      <c r="W96" s="67"/>
      <c r="X96" s="81" t="n">
        <f aca="false">'High SIPA income'!M91</f>
        <v>378451.434435124</v>
      </c>
      <c r="Y96" s="9"/>
      <c r="Z96" s="9" t="n">
        <f aca="false">R96+V96-N96-L96-F96</f>
        <v>718692.808551673</v>
      </c>
      <c r="AA96" s="9"/>
      <c r="AB96" s="9" t="n">
        <f aca="false">T96-P96-D96</f>
        <v>-44720050.9035044</v>
      </c>
      <c r="AC96" s="50"/>
      <c r="AD96" s="9"/>
      <c r="AE96" s="9"/>
      <c r="AF96" s="9"/>
      <c r="AG96" s="9" t="n">
        <f aca="false">BF96/100*$AG$53</f>
        <v>7910379326.71987</v>
      </c>
      <c r="AH96" s="40" t="n">
        <f aca="false">(AG96-AG95)/AG95</f>
        <v>0.00778976166980675</v>
      </c>
      <c r="AI96" s="40"/>
      <c r="AJ96" s="40" t="n">
        <f aca="false">AB96/AG96</f>
        <v>-0.00565333836172026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14286487</v>
      </c>
      <c r="AX96" s="7"/>
      <c r="AY96" s="40" t="n">
        <f aca="false">(AW96-AW95)/AW95</f>
        <v>0.00340976316867209</v>
      </c>
      <c r="AZ96" s="12" t="n">
        <f aca="false">workers_and_wage_high!B84</f>
        <v>8805.81622219889</v>
      </c>
      <c r="BA96" s="40" t="n">
        <f aca="false">(AZ96-AZ95)/AZ95</f>
        <v>0.00436511449450418</v>
      </c>
      <c r="BB96" s="39"/>
      <c r="BC96" s="39"/>
      <c r="BD96" s="39"/>
      <c r="BE96" s="39"/>
      <c r="BF96" s="7" t="n">
        <f aca="false">BF95*(1+AY96)*(1+BA96)*(1-BE96)</f>
        <v>142.38848483433</v>
      </c>
      <c r="BG96" s="7"/>
      <c r="BH96" s="7"/>
      <c r="BI96" s="40" t="n">
        <f aca="false">T103/AG103</f>
        <v>0.0165623570057498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137129388.781435</v>
      </c>
      <c r="E97" s="9"/>
      <c r="F97" s="81" t="n">
        <f aca="false">'High pensions'!I97</f>
        <v>24924889.6424566</v>
      </c>
      <c r="G97" s="81" t="n">
        <f aca="false">'High pensions'!K97</f>
        <v>3535782.27379797</v>
      </c>
      <c r="H97" s="81" t="n">
        <f aca="false">'High pensions'!V97</f>
        <v>19452830.8460088</v>
      </c>
      <c r="I97" s="81" t="n">
        <f aca="false">'High pensions'!M97</f>
        <v>109354.09094221</v>
      </c>
      <c r="J97" s="81" t="n">
        <f aca="false">'High pensions'!W97</f>
        <v>601633.943691022</v>
      </c>
      <c r="K97" s="9"/>
      <c r="L97" s="81" t="n">
        <f aca="false">'High pensions'!N97</f>
        <v>2314298.82126449</v>
      </c>
      <c r="M97" s="67"/>
      <c r="N97" s="81" t="n">
        <f aca="false">'High pensions'!L97</f>
        <v>1168378.01198439</v>
      </c>
      <c r="O97" s="9"/>
      <c r="P97" s="81" t="n">
        <f aca="false">'High pensions'!X97</f>
        <v>18436978.6799482</v>
      </c>
      <c r="Q97" s="67"/>
      <c r="R97" s="81" t="n">
        <f aca="false">'High SIPA income'!G92</f>
        <v>34361277.5321364</v>
      </c>
      <c r="S97" s="67"/>
      <c r="T97" s="81" t="n">
        <f aca="false">'High SIPA income'!J92</f>
        <v>131383322.794462</v>
      </c>
      <c r="U97" s="9"/>
      <c r="V97" s="81" t="n">
        <f aca="false">'High SIPA income'!F92</f>
        <v>151890.857042667</v>
      </c>
      <c r="W97" s="67"/>
      <c r="X97" s="81" t="n">
        <f aca="false">'High SIPA income'!M92</f>
        <v>381506.041541967</v>
      </c>
      <c r="Y97" s="9"/>
      <c r="Z97" s="9" t="n">
        <f aca="false">R97+V97-N97-L97-F97</f>
        <v>6105601.91347359</v>
      </c>
      <c r="AA97" s="9"/>
      <c r="AB97" s="9" t="n">
        <f aca="false">T97-P97-D97</f>
        <v>-24183044.6669212</v>
      </c>
      <c r="AC97" s="50"/>
      <c r="AD97" s="9"/>
      <c r="AE97" s="9"/>
      <c r="AF97" s="9"/>
      <c r="AG97" s="9" t="n">
        <f aca="false">BF97/100*$AG$53</f>
        <v>7980469045.94941</v>
      </c>
      <c r="AH97" s="40" t="n">
        <f aca="false">(AG97-AG96)/AG96</f>
        <v>0.00886047512194379</v>
      </c>
      <c r="AI97" s="40" t="n">
        <f aca="false">(AG97-AG93)/AG93</f>
        <v>0.0278471000289558</v>
      </c>
      <c r="AJ97" s="40" t="n">
        <f aca="false">AB97/AG97</f>
        <v>-0.00303027861240758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14363721</v>
      </c>
      <c r="AX97" s="7"/>
      <c r="AY97" s="40" t="n">
        <f aca="false">(AW97-AW96)/AW96</f>
        <v>0.00540608758472254</v>
      </c>
      <c r="AZ97" s="12" t="n">
        <f aca="false">workers_and_wage_high!B85</f>
        <v>8836.07136207585</v>
      </c>
      <c r="BA97" s="40" t="n">
        <f aca="false">(AZ97-AZ96)/AZ96</f>
        <v>0.00343581322997518</v>
      </c>
      <c r="BB97" s="39"/>
      <c r="BC97" s="39"/>
      <c r="BD97" s="39"/>
      <c r="BE97" s="39"/>
      <c r="BF97" s="7" t="n">
        <f aca="false">BF96*(1+AY97)*(1+BA97)*(1-BE97)</f>
        <v>143.650114461856</v>
      </c>
      <c r="BG97" s="7"/>
      <c r="BH97" s="7"/>
      <c r="BI97" s="40" t="n">
        <f aca="false">T104/AG104</f>
        <v>0.014180864303768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137544183.963526</v>
      </c>
      <c r="E98" s="6"/>
      <c r="F98" s="80" t="n">
        <f aca="false">'High pensions'!I98</f>
        <v>25000283.5768256</v>
      </c>
      <c r="G98" s="80" t="n">
        <f aca="false">'High pensions'!K98</f>
        <v>3592529.87330763</v>
      </c>
      <c r="H98" s="80" t="n">
        <f aca="false">'High pensions'!V98</f>
        <v>19765039.3952623</v>
      </c>
      <c r="I98" s="80" t="n">
        <f aca="false">'High pensions'!M98</f>
        <v>111109.17133941</v>
      </c>
      <c r="J98" s="80" t="n">
        <f aca="false">'High pensions'!W98</f>
        <v>611289.878203981</v>
      </c>
      <c r="K98" s="6"/>
      <c r="L98" s="80" t="n">
        <f aca="false">'High pensions'!N98</f>
        <v>2851020.78520785</v>
      </c>
      <c r="M98" s="8"/>
      <c r="N98" s="80" t="n">
        <f aca="false">'High pensions'!L98</f>
        <v>1172120.25887539</v>
      </c>
      <c r="O98" s="6"/>
      <c r="P98" s="80" t="n">
        <f aca="false">'High pensions'!X98</f>
        <v>21242620.240572</v>
      </c>
      <c r="Q98" s="8"/>
      <c r="R98" s="80" t="n">
        <f aca="false">'High SIPA income'!G93</f>
        <v>29528771.6537515</v>
      </c>
      <c r="S98" s="8"/>
      <c r="T98" s="80" t="n">
        <f aca="false">'High SIPA income'!J93</f>
        <v>112905817.726957</v>
      </c>
      <c r="U98" s="6"/>
      <c r="V98" s="80" t="n">
        <f aca="false">'High SIPA income'!F93</f>
        <v>152490.083004697</v>
      </c>
      <c r="W98" s="8"/>
      <c r="X98" s="80" t="n">
        <f aca="false">'High SIPA income'!M93</f>
        <v>383011.124396948</v>
      </c>
      <c r="Y98" s="6"/>
      <c r="Z98" s="6" t="n">
        <f aca="false">R98+V98-N98-L98-F98</f>
        <v>657837.115847398</v>
      </c>
      <c r="AA98" s="6"/>
      <c r="AB98" s="6" t="n">
        <f aca="false">T98-P98-D98</f>
        <v>-45880986.4771406</v>
      </c>
      <c r="AC98" s="50"/>
      <c r="AD98" s="6"/>
      <c r="AE98" s="6"/>
      <c r="AF98" s="6"/>
      <c r="AG98" s="6" t="n">
        <f aca="false">BF98/100*$AG$53</f>
        <v>8056471134.51206</v>
      </c>
      <c r="AH98" s="61" t="n">
        <f aca="false">(AG98-AG97)/AG97</f>
        <v>0.00952351147846651</v>
      </c>
      <c r="AI98" s="61"/>
      <c r="AJ98" s="61" t="n">
        <f aca="false">AB98/AG98</f>
        <v>-0.00569492346104202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0.00760235135224527</v>
      </c>
      <c r="AV98" s="5"/>
      <c r="AW98" s="5" t="n">
        <f aca="false">workers_and_wage_high!C86</f>
        <v>14393136</v>
      </c>
      <c r="AX98" s="5"/>
      <c r="AY98" s="61" t="n">
        <f aca="false">(AW98-AW97)/AW97</f>
        <v>0.00204786767996956</v>
      </c>
      <c r="AZ98" s="11" t="n">
        <f aca="false">workers_and_wage_high!B86</f>
        <v>8901.99168805181</v>
      </c>
      <c r="BA98" s="61" t="n">
        <f aca="false">(AZ98-AZ97)/AZ97</f>
        <v>0.00746036595617457</v>
      </c>
      <c r="BB98" s="66"/>
      <c r="BC98" s="66"/>
      <c r="BD98" s="66"/>
      <c r="BE98" s="66"/>
      <c r="BF98" s="5" t="n">
        <f aca="false">BF97*(1+AY98)*(1+BA98)*(1-BE98)</f>
        <v>145.018167975817</v>
      </c>
      <c r="BG98" s="5"/>
      <c r="BH98" s="5"/>
      <c r="BI98" s="61" t="n">
        <f aca="false">T105/AG105</f>
        <v>0.0166522076772462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138258485.060643</v>
      </c>
      <c r="E99" s="9"/>
      <c r="F99" s="81" t="n">
        <f aca="false">'High pensions'!I99</f>
        <v>25130116.2565695</v>
      </c>
      <c r="G99" s="81" t="n">
        <f aca="false">'High pensions'!K99</f>
        <v>3659306.32716511</v>
      </c>
      <c r="H99" s="81" t="n">
        <f aca="false">'High pensions'!V99</f>
        <v>20132423.742147</v>
      </c>
      <c r="I99" s="81" t="n">
        <f aca="false">'High pensions'!M99</f>
        <v>113174.42248965</v>
      </c>
      <c r="J99" s="81" t="n">
        <f aca="false">'High pensions'!W99</f>
        <v>622652.280685</v>
      </c>
      <c r="K99" s="9"/>
      <c r="L99" s="81" t="n">
        <f aca="false">'High pensions'!N99</f>
        <v>2281540.75204507</v>
      </c>
      <c r="M99" s="67"/>
      <c r="N99" s="81" t="n">
        <f aca="false">'High pensions'!L99</f>
        <v>1179315.66545275</v>
      </c>
      <c r="O99" s="9"/>
      <c r="P99" s="81" t="n">
        <f aca="false">'High pensions'!X99</f>
        <v>18327172.6452967</v>
      </c>
      <c r="Q99" s="67"/>
      <c r="R99" s="81" t="n">
        <f aca="false">'High SIPA income'!G94</f>
        <v>35099494.178477</v>
      </c>
      <c r="S99" s="67"/>
      <c r="T99" s="81" t="n">
        <f aca="false">'High SIPA income'!J94</f>
        <v>134205958.124236</v>
      </c>
      <c r="U99" s="9"/>
      <c r="V99" s="81" t="n">
        <f aca="false">'High SIPA income'!F94</f>
        <v>153087.04508649</v>
      </c>
      <c r="W99" s="67"/>
      <c r="X99" s="81" t="n">
        <f aca="false">'High SIPA income'!M94</f>
        <v>384510.521037468</v>
      </c>
      <c r="Y99" s="9"/>
      <c r="Z99" s="9" t="n">
        <f aca="false">R99+V99-N99-L99-F99</f>
        <v>6661608.54949612</v>
      </c>
      <c r="AA99" s="9"/>
      <c r="AB99" s="9" t="n">
        <f aca="false">T99-P99-D99</f>
        <v>-22379699.5817036</v>
      </c>
      <c r="AC99" s="50"/>
      <c r="AD99" s="9"/>
      <c r="AE99" s="9"/>
      <c r="AF99" s="9"/>
      <c r="AG99" s="9" t="n">
        <f aca="false">BF99/100*$AG$53</f>
        <v>8121749155.96949</v>
      </c>
      <c r="AH99" s="40" t="n">
        <f aca="false">(AG99-AG98)/AG98</f>
        <v>0.008102557604631</v>
      </c>
      <c r="AI99" s="40"/>
      <c r="AJ99" s="40" t="n">
        <f aca="false">AB99/AG99</f>
        <v>-0.00275552706097239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14407670</v>
      </c>
      <c r="AX99" s="7"/>
      <c r="AY99" s="40" t="n">
        <f aca="false">(AW99-AW98)/AW98</f>
        <v>0.00100978688730517</v>
      </c>
      <c r="AZ99" s="12" t="n">
        <f aca="false">workers_and_wage_high!B87</f>
        <v>8965.06778061153</v>
      </c>
      <c r="BA99" s="40" t="n">
        <f aca="false">(AZ99-AZ98)/AZ98</f>
        <v>0.00708561575544727</v>
      </c>
      <c r="BB99" s="39"/>
      <c r="BC99" s="39"/>
      <c r="BD99" s="39"/>
      <c r="BE99" s="39"/>
      <c r="BF99" s="7" t="n">
        <f aca="false">BF98*(1+AY99)*(1+BA99)*(1-BE99)</f>
        <v>146.193186035559</v>
      </c>
      <c r="BG99" s="7"/>
      <c r="BH99" s="7"/>
      <c r="BI99" s="40" t="n">
        <f aca="false">T106/AG106</f>
        <v>0.0141314570587109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138660574.701244</v>
      </c>
      <c r="E100" s="9"/>
      <c r="F100" s="81" t="n">
        <f aca="false">'High pensions'!I100</f>
        <v>25203200.8083743</v>
      </c>
      <c r="G100" s="81" t="n">
        <f aca="false">'High pensions'!K100</f>
        <v>3732306.59433562</v>
      </c>
      <c r="H100" s="81" t="n">
        <f aca="false">'High pensions'!V100</f>
        <v>20534049.6735582</v>
      </c>
      <c r="I100" s="81" t="n">
        <f aca="false">'High pensions'!M100</f>
        <v>115432.16271141</v>
      </c>
      <c r="J100" s="81" t="n">
        <f aca="false">'High pensions'!W100</f>
        <v>635073.701244066</v>
      </c>
      <c r="K100" s="9"/>
      <c r="L100" s="81" t="n">
        <f aca="false">'High pensions'!N100</f>
        <v>2268941.23442675</v>
      </c>
      <c r="M100" s="67"/>
      <c r="N100" s="81" t="n">
        <f aca="false">'High pensions'!L100</f>
        <v>1184761.54917549</v>
      </c>
      <c r="O100" s="9"/>
      <c r="P100" s="81" t="n">
        <f aca="false">'High pensions'!X100</f>
        <v>18291755.3339267</v>
      </c>
      <c r="Q100" s="67"/>
      <c r="R100" s="81" t="n">
        <f aca="false">'High SIPA income'!G95</f>
        <v>30145551.8437499</v>
      </c>
      <c r="S100" s="67"/>
      <c r="T100" s="81" t="n">
        <f aca="false">'High SIPA income'!J95</f>
        <v>115264130.240803</v>
      </c>
      <c r="U100" s="9"/>
      <c r="V100" s="81" t="n">
        <f aca="false">'High SIPA income'!F95</f>
        <v>150898.474204205</v>
      </c>
      <c r="W100" s="67"/>
      <c r="X100" s="81" t="n">
        <f aca="false">'High SIPA income'!M95</f>
        <v>379013.461963662</v>
      </c>
      <c r="Y100" s="9"/>
      <c r="Z100" s="9" t="n">
        <f aca="false">R100+V100-N100-L100-F100</f>
        <v>1639546.72597754</v>
      </c>
      <c r="AA100" s="9"/>
      <c r="AB100" s="9" t="n">
        <f aca="false">T100-P100-D100</f>
        <v>-41688199.7943675</v>
      </c>
      <c r="AC100" s="50"/>
      <c r="AD100" s="9"/>
      <c r="AE100" s="9"/>
      <c r="AF100" s="9"/>
      <c r="AG100" s="9" t="n">
        <f aca="false">BF100/100*$AG$53</f>
        <v>8175439386.21592</v>
      </c>
      <c r="AH100" s="40" t="n">
        <f aca="false">(AG100-AG99)/AG99</f>
        <v>0.00661067329406129</v>
      </c>
      <c r="AI100" s="40"/>
      <c r="AJ100" s="40" t="n">
        <f aca="false">AB100/AG100</f>
        <v>-0.00509919991146351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14444232</v>
      </c>
      <c r="AX100" s="7"/>
      <c r="AY100" s="40" t="n">
        <f aca="false">(AW100-AW99)/AW99</f>
        <v>0.0025376761127927</v>
      </c>
      <c r="AZ100" s="12" t="n">
        <f aca="false">workers_and_wage_high!B88</f>
        <v>9001.49004849267</v>
      </c>
      <c r="BA100" s="40" t="n">
        <f aca="false">(AZ100-AZ99)/AZ99</f>
        <v>0.00406268739650889</v>
      </c>
      <c r="BB100" s="39"/>
      <c r="BC100" s="39"/>
      <c r="BD100" s="39"/>
      <c r="BE100" s="39"/>
      <c r="BF100" s="7" t="n">
        <f aca="false">BF99*(1+AY100)*(1+BA100)*(1-BE100)</f>
        <v>147.159621426258</v>
      </c>
      <c r="BG100" s="7"/>
      <c r="BH100" s="7"/>
      <c r="BI100" s="40" t="n">
        <f aca="false">T107/AG107</f>
        <v>0.0167132367225853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139243982.468437</v>
      </c>
      <c r="E101" s="9"/>
      <c r="F101" s="81" t="n">
        <f aca="false">'High pensions'!I101</f>
        <v>25309242.0759905</v>
      </c>
      <c r="G101" s="81" t="n">
        <f aca="false">'High pensions'!K101</f>
        <v>3792977.59093648</v>
      </c>
      <c r="H101" s="81" t="n">
        <f aca="false">'High pensions'!V101</f>
        <v>20867843.5960182</v>
      </c>
      <c r="I101" s="81" t="n">
        <f aca="false">'High pensions'!M101</f>
        <v>117308.58528669</v>
      </c>
      <c r="J101" s="81" t="n">
        <f aca="false">'High pensions'!W101</f>
        <v>645397.224619089</v>
      </c>
      <c r="K101" s="9"/>
      <c r="L101" s="81" t="n">
        <f aca="false">'High pensions'!N101</f>
        <v>2308878.95391515</v>
      </c>
      <c r="M101" s="67"/>
      <c r="N101" s="81" t="n">
        <f aca="false">'High pensions'!L101</f>
        <v>1190836.53897471</v>
      </c>
      <c r="O101" s="9"/>
      <c r="P101" s="81" t="n">
        <f aca="false">'High pensions'!X101</f>
        <v>18532415.1516714</v>
      </c>
      <c r="Q101" s="67"/>
      <c r="R101" s="81" t="n">
        <f aca="false">'High SIPA income'!G96</f>
        <v>35793038.3679156</v>
      </c>
      <c r="S101" s="67"/>
      <c r="T101" s="81" t="n">
        <f aca="false">'High SIPA income'!J96</f>
        <v>136857784.443209</v>
      </c>
      <c r="U101" s="9"/>
      <c r="V101" s="81" t="n">
        <f aca="false">'High SIPA income'!F96</f>
        <v>149485.568464368</v>
      </c>
      <c r="W101" s="67"/>
      <c r="X101" s="81" t="n">
        <f aca="false">'High SIPA income'!M96</f>
        <v>375464.65009722</v>
      </c>
      <c r="Y101" s="9"/>
      <c r="Z101" s="9" t="n">
        <f aca="false">R101+V101-N101-L101-F101</f>
        <v>7133566.36749963</v>
      </c>
      <c r="AA101" s="9"/>
      <c r="AB101" s="9" t="n">
        <f aca="false">T101-P101-D101</f>
        <v>-20918613.176899</v>
      </c>
      <c r="AC101" s="50"/>
      <c r="AD101" s="9"/>
      <c r="AE101" s="9"/>
      <c r="AF101" s="9"/>
      <c r="AG101" s="9" t="n">
        <f aca="false">BF101/100*$AG$53</f>
        <v>8225903618.68412</v>
      </c>
      <c r="AH101" s="40" t="n">
        <f aca="false">(AG101-AG100)/AG100</f>
        <v>0.00617266303182227</v>
      </c>
      <c r="AI101" s="40" t="n">
        <f aca="false">(AG101-AG97)/AG97</f>
        <v>0.0307544044493577</v>
      </c>
      <c r="AJ101" s="40" t="n">
        <f aca="false">AB101/AG101</f>
        <v>-0.00254301705278737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14469223</v>
      </c>
      <c r="AX101" s="7"/>
      <c r="AY101" s="40" t="n">
        <f aca="false">(AW101-AW100)/AW100</f>
        <v>0.0017301716006777</v>
      </c>
      <c r="AZ101" s="12" t="n">
        <f aca="false">workers_and_wage_high!B89</f>
        <v>9041.41002249531</v>
      </c>
      <c r="BA101" s="40" t="n">
        <f aca="false">(AZ101-AZ100)/AZ100</f>
        <v>0.00443481843423537</v>
      </c>
      <c r="BB101" s="39"/>
      <c r="BC101" s="39"/>
      <c r="BD101" s="39"/>
      <c r="BE101" s="39"/>
      <c r="BF101" s="7" t="n">
        <f aca="false">BF100*(1+AY101)*(1+BA101)*(1-BE101)</f>
        <v>148.067988181213</v>
      </c>
      <c r="BG101" s="7"/>
      <c r="BH101" s="7"/>
      <c r="BI101" s="40" t="n">
        <f aca="false">T108/AG108</f>
        <v>0.0142507991621549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139700735.978427</v>
      </c>
      <c r="E102" s="6"/>
      <c r="F102" s="80" t="n">
        <f aca="false">'High pensions'!I102</f>
        <v>25392262.4331254</v>
      </c>
      <c r="G102" s="80" t="n">
        <f aca="false">'High pensions'!K102</f>
        <v>3873849.85414285</v>
      </c>
      <c r="H102" s="80" t="n">
        <f aca="false">'High pensions'!V102</f>
        <v>21312778.9270043</v>
      </c>
      <c r="I102" s="80" t="n">
        <f aca="false">'High pensions'!M102</f>
        <v>119809.78930339</v>
      </c>
      <c r="J102" s="80" t="n">
        <f aca="false">'High pensions'!W102</f>
        <v>659158.111144482</v>
      </c>
      <c r="K102" s="6"/>
      <c r="L102" s="80" t="n">
        <f aca="false">'High pensions'!N102</f>
        <v>2886069.95053605</v>
      </c>
      <c r="M102" s="8"/>
      <c r="N102" s="80" t="n">
        <f aca="false">'High pensions'!L102</f>
        <v>1196286.94041841</v>
      </c>
      <c r="O102" s="6"/>
      <c r="P102" s="80" t="n">
        <f aca="false">'High pensions'!X102</f>
        <v>21557448.4776026</v>
      </c>
      <c r="Q102" s="8"/>
      <c r="R102" s="80" t="n">
        <f aca="false">'High SIPA income'!G97</f>
        <v>30442248.4650276</v>
      </c>
      <c r="S102" s="8"/>
      <c r="T102" s="80" t="n">
        <f aca="false">'High SIPA income'!J97</f>
        <v>116398575.487459</v>
      </c>
      <c r="U102" s="6"/>
      <c r="V102" s="80" t="n">
        <f aca="false">'High SIPA income'!F97</f>
        <v>155075.124762479</v>
      </c>
      <c r="W102" s="8"/>
      <c r="X102" s="80" t="n">
        <f aca="false">'High SIPA income'!M97</f>
        <v>389504.004004277</v>
      </c>
      <c r="Y102" s="6"/>
      <c r="Z102" s="6" t="n">
        <f aca="false">R102+V102-N102-L102-F102</f>
        <v>1122704.26571024</v>
      </c>
      <c r="AA102" s="6"/>
      <c r="AB102" s="6" t="n">
        <f aca="false">T102-P102-D102</f>
        <v>-44859608.9685705</v>
      </c>
      <c r="AC102" s="50"/>
      <c r="AD102" s="6"/>
      <c r="AE102" s="6"/>
      <c r="AF102" s="6"/>
      <c r="AG102" s="6" t="n">
        <f aca="false">BF102/100*$AG$53</f>
        <v>8267372769.35049</v>
      </c>
      <c r="AH102" s="61" t="n">
        <f aca="false">(AG102-AG101)/AG101</f>
        <v>0.00504128817801577</v>
      </c>
      <c r="AI102" s="61"/>
      <c r="AJ102" s="61" t="n">
        <f aca="false">AB102/AG102</f>
        <v>-0.0054261021270116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0.00506278566754422</v>
      </c>
      <c r="AV102" s="5"/>
      <c r="AW102" s="5" t="n">
        <f aca="false">workers_and_wage_high!C90</f>
        <v>14534541</v>
      </c>
      <c r="AX102" s="5"/>
      <c r="AY102" s="61" t="n">
        <f aca="false">(AW102-AW101)/AW101</f>
        <v>0.00451427142977892</v>
      </c>
      <c r="AZ102" s="11" t="n">
        <f aca="false">workers_and_wage_high!B90</f>
        <v>9046.1535832839</v>
      </c>
      <c r="BA102" s="61" t="n">
        <f aca="false">(AZ102-AZ101)/AZ101</f>
        <v>0.000524648343210513</v>
      </c>
      <c r="BB102" s="66"/>
      <c r="BC102" s="66"/>
      <c r="BD102" s="66"/>
      <c r="BE102" s="66"/>
      <c r="BF102" s="5" t="n">
        <f aca="false">BF101*(1+AY102)*(1+BA102)*(1-BE102)</f>
        <v>148.814441579573</v>
      </c>
      <c r="BG102" s="5"/>
      <c r="BH102" s="5"/>
      <c r="BI102" s="61" t="n">
        <f aca="false">T109/AG109</f>
        <v>0.0167479982152298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140209271.564114</v>
      </c>
      <c r="E103" s="9"/>
      <c r="F103" s="81" t="n">
        <f aca="false">'High pensions'!I103</f>
        <v>25484694.7954741</v>
      </c>
      <c r="G103" s="81" t="n">
        <f aca="false">'High pensions'!K103</f>
        <v>3973016.72808619</v>
      </c>
      <c r="H103" s="81" t="n">
        <f aca="false">'High pensions'!V103</f>
        <v>21858365.8084825</v>
      </c>
      <c r="I103" s="81" t="n">
        <f aca="false">'High pensions'!M103</f>
        <v>122876.80602329</v>
      </c>
      <c r="J103" s="81" t="n">
        <f aca="false">'High pensions'!W103</f>
        <v>676031.932221143</v>
      </c>
      <c r="K103" s="9"/>
      <c r="L103" s="81" t="n">
        <f aca="false">'High pensions'!N103</f>
        <v>2324029.9558269</v>
      </c>
      <c r="M103" s="67"/>
      <c r="N103" s="81" t="n">
        <f aca="false">'High pensions'!L103</f>
        <v>1201489.37182411</v>
      </c>
      <c r="O103" s="9"/>
      <c r="P103" s="81" t="n">
        <f aca="false">'High pensions'!X103</f>
        <v>18669642.5158599</v>
      </c>
      <c r="Q103" s="67"/>
      <c r="R103" s="81" t="n">
        <f aca="false">'High SIPA income'!G98</f>
        <v>35876377.9263749</v>
      </c>
      <c r="S103" s="67"/>
      <c r="T103" s="81" t="n">
        <f aca="false">'High SIPA income'!J98</f>
        <v>137176440.468159</v>
      </c>
      <c r="U103" s="9"/>
      <c r="V103" s="81" t="n">
        <f aca="false">'High SIPA income'!F98</f>
        <v>157700.669960794</v>
      </c>
      <c r="W103" s="67"/>
      <c r="X103" s="81" t="n">
        <f aca="false">'High SIPA income'!M98</f>
        <v>396098.616576759</v>
      </c>
      <c r="Y103" s="9"/>
      <c r="Z103" s="9" t="n">
        <f aca="false">R103+V103-N103-L103-F103</f>
        <v>7023864.47321062</v>
      </c>
      <c r="AA103" s="9"/>
      <c r="AB103" s="9" t="n">
        <f aca="false">T103-P103-D103</f>
        <v>-21702473.6118145</v>
      </c>
      <c r="AC103" s="50"/>
      <c r="AD103" s="9"/>
      <c r="AE103" s="9"/>
      <c r="AF103" s="9"/>
      <c r="AG103" s="9" t="n">
        <f aca="false">BF103/100*$AG$53</f>
        <v>8282422629.855</v>
      </c>
      <c r="AH103" s="40" t="n">
        <f aca="false">(AG103-AG102)/AG102</f>
        <v>0.00182039215170026</v>
      </c>
      <c r="AI103" s="40"/>
      <c r="AJ103" s="40" t="n">
        <f aca="false">AB103/AG103</f>
        <v>-0.00262030502205784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14556975</v>
      </c>
      <c r="AX103" s="7"/>
      <c r="AY103" s="40" t="n">
        <f aca="false">(AW103-AW102)/AW102</f>
        <v>0.00154349559439132</v>
      </c>
      <c r="AZ103" s="12" t="n">
        <f aca="false">workers_and_wage_high!B91</f>
        <v>9048.65457180324</v>
      </c>
      <c r="BA103" s="40" t="n">
        <f aca="false">(AZ103-AZ102)/AZ102</f>
        <v>0.000276469827348603</v>
      </c>
      <c r="BB103" s="39"/>
      <c r="BC103" s="39"/>
      <c r="BD103" s="39"/>
      <c r="BE103" s="39"/>
      <c r="BF103" s="7" t="n">
        <f aca="false">BF102*(1+AY103)*(1+BA103)*(1-BE103)</f>
        <v>149.085342221084</v>
      </c>
      <c r="BG103" s="7"/>
      <c r="BH103" s="7"/>
      <c r="BI103" s="40" t="n">
        <f aca="false">T110/AG110</f>
        <v>0.0142370795739663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140112420.686214</v>
      </c>
      <c r="E104" s="9"/>
      <c r="F104" s="81" t="n">
        <f aca="false">'High pensions'!I104</f>
        <v>25467091.0019702</v>
      </c>
      <c r="G104" s="81" t="n">
        <f aca="false">'High pensions'!K104</f>
        <v>4036168.74736456</v>
      </c>
      <c r="H104" s="81" t="n">
        <f aca="false">'High pensions'!V104</f>
        <v>22205809.5856941</v>
      </c>
      <c r="I104" s="81" t="n">
        <f aca="false">'High pensions'!M104</f>
        <v>124829.96125869</v>
      </c>
      <c r="J104" s="81" t="n">
        <f aca="false">'High pensions'!W104</f>
        <v>686777.616052351</v>
      </c>
      <c r="K104" s="9"/>
      <c r="L104" s="81" t="n">
        <f aca="false">'High pensions'!N104</f>
        <v>2329740.32143985</v>
      </c>
      <c r="M104" s="67"/>
      <c r="N104" s="81" t="n">
        <f aca="false">'High pensions'!L104</f>
        <v>1200880.35146591</v>
      </c>
      <c r="O104" s="9"/>
      <c r="P104" s="81" t="n">
        <f aca="false">'High pensions'!X104</f>
        <v>18695922.9798507</v>
      </c>
      <c r="Q104" s="67"/>
      <c r="R104" s="81" t="n">
        <f aca="false">'High SIPA income'!G99</f>
        <v>30959790.1497506</v>
      </c>
      <c r="S104" s="67"/>
      <c r="T104" s="81" t="n">
        <f aca="false">'High SIPA income'!J99</f>
        <v>118377440.975215</v>
      </c>
      <c r="U104" s="9"/>
      <c r="V104" s="81" t="n">
        <f aca="false">'High SIPA income'!F99</f>
        <v>148428.640867835</v>
      </c>
      <c r="W104" s="67"/>
      <c r="X104" s="81" t="n">
        <f aca="false">'High SIPA income'!M99</f>
        <v>372809.95269541</v>
      </c>
      <c r="Y104" s="9"/>
      <c r="Z104" s="9" t="n">
        <f aca="false">R104+V104-N104-L104-F104</f>
        <v>2110507.11574245</v>
      </c>
      <c r="AA104" s="9"/>
      <c r="AB104" s="9" t="n">
        <f aca="false">T104-P104-D104</f>
        <v>-40430902.6908497</v>
      </c>
      <c r="AC104" s="50"/>
      <c r="AD104" s="9"/>
      <c r="AE104" s="9"/>
      <c r="AF104" s="9"/>
      <c r="AG104" s="9" t="n">
        <f aca="false">BF104/100*$AG$53</f>
        <v>8347688719.0692</v>
      </c>
      <c r="AH104" s="40" t="n">
        <f aca="false">(AG104-AG103)/AG103</f>
        <v>0.00788007230866791</v>
      </c>
      <c r="AI104" s="40"/>
      <c r="AJ104" s="40" t="n">
        <f aca="false">AB104/AG104</f>
        <v>-0.00484336491830255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14643243</v>
      </c>
      <c r="AX104" s="7"/>
      <c r="AY104" s="40" t="n">
        <f aca="false">(AW104-AW103)/AW103</f>
        <v>0.00592623123966346</v>
      </c>
      <c r="AZ104" s="12" t="n">
        <f aca="false">workers_and_wage_high!B92</f>
        <v>9066.23004838648</v>
      </c>
      <c r="BA104" s="40" t="n">
        <f aca="false">(AZ104-AZ103)/AZ103</f>
        <v>0.00194233037008708</v>
      </c>
      <c r="BB104" s="39"/>
      <c r="BC104" s="39"/>
      <c r="BD104" s="39"/>
      <c r="BE104" s="39"/>
      <c r="BF104" s="7" t="n">
        <f aca="false">BF103*(1+AY104)*(1+BA104)*(1-BE104)</f>
        <v>150.260145497949</v>
      </c>
      <c r="BG104" s="7"/>
      <c r="BH104" s="7"/>
      <c r="BI104" s="40" t="n">
        <f aca="false">T111/AG111</f>
        <v>0.0167604028411749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140208937.389399</v>
      </c>
      <c r="E105" s="9"/>
      <c r="F105" s="81" t="n">
        <f aca="false">'High pensions'!I105</f>
        <v>25484634.0552639</v>
      </c>
      <c r="G105" s="81" t="n">
        <f aca="false">'High pensions'!K105</f>
        <v>4156673.77330695</v>
      </c>
      <c r="H105" s="81" t="n">
        <f aca="false">'High pensions'!V105</f>
        <v>22868792.6836984</v>
      </c>
      <c r="I105" s="81" t="n">
        <f aca="false">'High pensions'!M105</f>
        <v>128556.92082393</v>
      </c>
      <c r="J105" s="81" t="n">
        <f aca="false">'High pensions'!W105</f>
        <v>707282.247949454</v>
      </c>
      <c r="K105" s="9"/>
      <c r="L105" s="81" t="n">
        <f aca="false">'High pensions'!N105</f>
        <v>2299476.2351117</v>
      </c>
      <c r="M105" s="67"/>
      <c r="N105" s="81" t="n">
        <f aca="false">'High pensions'!L105</f>
        <v>1203372.86648477</v>
      </c>
      <c r="O105" s="9"/>
      <c r="P105" s="81" t="n">
        <f aca="false">'High pensions'!X105</f>
        <v>18552595.5742475</v>
      </c>
      <c r="Q105" s="67"/>
      <c r="R105" s="81" t="n">
        <f aca="false">'High SIPA income'!G100</f>
        <v>36555544.4179594</v>
      </c>
      <c r="S105" s="67"/>
      <c r="T105" s="81" t="n">
        <f aca="false">'High SIPA income'!J100</f>
        <v>139773292.413247</v>
      </c>
      <c r="U105" s="9"/>
      <c r="V105" s="81" t="n">
        <f aca="false">'High SIPA income'!F100</f>
        <v>153920.25482041</v>
      </c>
      <c r="W105" s="67"/>
      <c r="X105" s="81" t="n">
        <f aca="false">'High SIPA income'!M100</f>
        <v>386603.303668043</v>
      </c>
      <c r="Y105" s="9"/>
      <c r="Z105" s="9" t="n">
        <f aca="false">R105+V105-N105-L105-F105</f>
        <v>7721981.51591939</v>
      </c>
      <c r="AA105" s="9"/>
      <c r="AB105" s="9" t="n">
        <f aca="false">T105-P105-D105</f>
        <v>-18988240.5503994</v>
      </c>
      <c r="AC105" s="50"/>
      <c r="AD105" s="9"/>
      <c r="AE105" s="9"/>
      <c r="AF105" s="9"/>
      <c r="AG105" s="9" t="n">
        <f aca="false">BF105/100*$AG$53</f>
        <v>8393679392.08655</v>
      </c>
      <c r="AH105" s="40" t="n">
        <f aca="false">(AG105-AG104)/AG104</f>
        <v>0.00550939003179294</v>
      </c>
      <c r="AI105" s="40" t="n">
        <f aca="false">(AG105-AG101)/AG101</f>
        <v>0.0203960295646242</v>
      </c>
      <c r="AJ105" s="40" t="n">
        <f aca="false">AB105/AG105</f>
        <v>-0.00226220703262758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14629709</v>
      </c>
      <c r="AX105" s="7"/>
      <c r="AY105" s="40" t="n">
        <f aca="false">(AW105-AW104)/AW104</f>
        <v>-0.000924248815648282</v>
      </c>
      <c r="AZ105" s="12" t="n">
        <f aca="false">workers_and_wage_high!B93</f>
        <v>9124.61285846869</v>
      </c>
      <c r="BA105" s="40" t="n">
        <f aca="false">(AZ105-AZ104)/AZ104</f>
        <v>0.00643959063145553</v>
      </c>
      <c r="BB105" s="39"/>
      <c r="BC105" s="39"/>
      <c r="BD105" s="39"/>
      <c r="BE105" s="39"/>
      <c r="BF105" s="7" t="n">
        <f aca="false">BF104*(1+AY105)*(1+BA105)*(1-BE105)</f>
        <v>151.087987245731</v>
      </c>
      <c r="BG105" s="7"/>
      <c r="BH105" s="7"/>
      <c r="BI105" s="40" t="n">
        <f aca="false">T112/AG112</f>
        <v>0.014354903515105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141013320.736325</v>
      </c>
      <c r="E106" s="6"/>
      <c r="F106" s="80" t="n">
        <f aca="false">'High pensions'!I106</f>
        <v>25630840.2502345</v>
      </c>
      <c r="G106" s="80" t="n">
        <f aca="false">'High pensions'!K106</f>
        <v>4201308.15772002</v>
      </c>
      <c r="H106" s="80" t="n">
        <f aca="false">'High pensions'!V106</f>
        <v>23114357.8974666</v>
      </c>
      <c r="I106" s="80" t="n">
        <f aca="false">'High pensions'!M106</f>
        <v>129937.36570269</v>
      </c>
      <c r="J106" s="80" t="n">
        <f aca="false">'High pensions'!W106</f>
        <v>714877.048375304</v>
      </c>
      <c r="K106" s="6"/>
      <c r="L106" s="80" t="n">
        <f aca="false">'High pensions'!N106</f>
        <v>2804884.89232669</v>
      </c>
      <c r="M106" s="8"/>
      <c r="N106" s="80" t="n">
        <f aca="false">'High pensions'!L106</f>
        <v>1209259.79378081</v>
      </c>
      <c r="O106" s="6"/>
      <c r="P106" s="80" t="n">
        <f aca="false">'High pensions'!X106</f>
        <v>21207551.6362062</v>
      </c>
      <c r="Q106" s="8"/>
      <c r="R106" s="80" t="n">
        <f aca="false">'High SIPA income'!G101</f>
        <v>31363190.6994205</v>
      </c>
      <c r="S106" s="8"/>
      <c r="T106" s="80" t="n">
        <f aca="false">'High SIPA income'!J101</f>
        <v>119919877.94029</v>
      </c>
      <c r="U106" s="6"/>
      <c r="V106" s="80" t="n">
        <f aca="false">'High SIPA income'!F101</f>
        <v>159233.427774255</v>
      </c>
      <c r="W106" s="8"/>
      <c r="X106" s="80" t="n">
        <f aca="false">'High SIPA income'!M101</f>
        <v>399948.462297834</v>
      </c>
      <c r="Y106" s="6"/>
      <c r="Z106" s="6" t="n">
        <f aca="false">R106+V106-N106-L106-F106</f>
        <v>1877439.19085279</v>
      </c>
      <c r="AA106" s="6"/>
      <c r="AB106" s="6" t="n">
        <f aca="false">T106-P106-D106</f>
        <v>-42300994.4322417</v>
      </c>
      <c r="AC106" s="50"/>
      <c r="AD106" s="6"/>
      <c r="AE106" s="6"/>
      <c r="AF106" s="6"/>
      <c r="AG106" s="6" t="n">
        <f aca="false">BF106/100*$AG$53</f>
        <v>8486023588.51375</v>
      </c>
      <c r="AH106" s="61" t="n">
        <f aca="false">(AG106-AG105)/AG105</f>
        <v>0.0110016349342889</v>
      </c>
      <c r="AI106" s="61"/>
      <c r="AJ106" s="61" t="n">
        <f aca="false">AB106/AG106</f>
        <v>-0.00498478397933022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0.00734066598270348</v>
      </c>
      <c r="AV106" s="5"/>
      <c r="AW106" s="5" t="n">
        <f aca="false">workers_and_wage_high!C94</f>
        <v>14736335</v>
      </c>
      <c r="AX106" s="5"/>
      <c r="AY106" s="61" t="n">
        <f aca="false">(AW106-AW105)/AW105</f>
        <v>0.00728831995222872</v>
      </c>
      <c r="AZ106" s="11" t="n">
        <f aca="false">workers_and_wage_high!B94</f>
        <v>9158.25025995713</v>
      </c>
      <c r="BA106" s="61" t="n">
        <f aca="false">(AZ106-AZ105)/AZ105</f>
        <v>0.00368644697700474</v>
      </c>
      <c r="BB106" s="66"/>
      <c r="BC106" s="66"/>
      <c r="BD106" s="66"/>
      <c r="BE106" s="66"/>
      <c r="BF106" s="5" t="n">
        <f aca="false">BF105*(1+AY106)*(1+BA106)*(1-BE106)</f>
        <v>152.750202124365</v>
      </c>
      <c r="BG106" s="5"/>
      <c r="BH106" s="5"/>
      <c r="BI106" s="61" t="n">
        <f aca="false">T113/AG113</f>
        <v>0.0168919365765684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141850055.51919</v>
      </c>
      <c r="E107" s="9"/>
      <c r="F107" s="81" t="n">
        <f aca="false">'High pensions'!I107</f>
        <v>25782926.701638</v>
      </c>
      <c r="G107" s="81" t="n">
        <f aca="false">'High pensions'!K107</f>
        <v>4200454.9945363</v>
      </c>
      <c r="H107" s="81" t="n">
        <f aca="false">'High pensions'!V107</f>
        <v>23109664.0453536</v>
      </c>
      <c r="I107" s="81" t="n">
        <f aca="false">'High pensions'!M107</f>
        <v>129910.97921246</v>
      </c>
      <c r="J107" s="81" t="n">
        <f aca="false">'High pensions'!W107</f>
        <v>714731.877691334</v>
      </c>
      <c r="K107" s="9"/>
      <c r="L107" s="81" t="n">
        <f aca="false">'High pensions'!N107</f>
        <v>2242366.75655787</v>
      </c>
      <c r="M107" s="67"/>
      <c r="N107" s="81" t="n">
        <f aca="false">'High pensions'!L107</f>
        <v>1216882.42359744</v>
      </c>
      <c r="O107" s="9"/>
      <c r="P107" s="81" t="n">
        <f aca="false">'High pensions'!X107</f>
        <v>18330579.8158147</v>
      </c>
      <c r="Q107" s="67"/>
      <c r="R107" s="81" t="n">
        <f aca="false">'High SIPA income'!G102</f>
        <v>37321631.9623611</v>
      </c>
      <c r="S107" s="67"/>
      <c r="T107" s="81" t="n">
        <f aca="false">'High SIPA income'!J102</f>
        <v>142702494.537376</v>
      </c>
      <c r="U107" s="9"/>
      <c r="V107" s="81" t="n">
        <f aca="false">'High SIPA income'!F102</f>
        <v>159791.311754621</v>
      </c>
      <c r="W107" s="67"/>
      <c r="X107" s="81" t="n">
        <f aca="false">'High SIPA income'!M102</f>
        <v>401349.706014099</v>
      </c>
      <c r="Y107" s="9"/>
      <c r="Z107" s="9" t="n">
        <f aca="false">R107+V107-N107-L107-F107</f>
        <v>8239247.39232238</v>
      </c>
      <c r="AA107" s="9"/>
      <c r="AB107" s="9" t="n">
        <f aca="false">T107-P107-D107</f>
        <v>-17478140.7976279</v>
      </c>
      <c r="AC107" s="50"/>
      <c r="AD107" s="9"/>
      <c r="AE107" s="9"/>
      <c r="AF107" s="9"/>
      <c r="AG107" s="9" t="n">
        <f aca="false">BF107/100*$AG$53</f>
        <v>8538291948.23387</v>
      </c>
      <c r="AH107" s="40" t="n">
        <f aca="false">(AG107-AG106)/AG106</f>
        <v>0.00615934650368745</v>
      </c>
      <c r="AI107" s="40"/>
      <c r="AJ107" s="40" t="n">
        <f aca="false">AB107/AG107</f>
        <v>-0.00204703012073079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14753524</v>
      </c>
      <c r="AX107" s="7"/>
      <c r="AY107" s="40" t="n">
        <f aca="false">(AW107-AW106)/AW106</f>
        <v>0.00116643656648685</v>
      </c>
      <c r="AZ107" s="12" t="n">
        <f aca="false">workers_and_wage_high!B95</f>
        <v>9203.92330397879</v>
      </c>
      <c r="BA107" s="40" t="n">
        <f aca="false">(AZ107-AZ106)/AZ106</f>
        <v>0.00498709280978674</v>
      </c>
      <c r="BB107" s="39"/>
      <c r="BC107" s="39"/>
      <c r="BD107" s="39"/>
      <c r="BE107" s="39"/>
      <c r="BF107" s="7" t="n">
        <f aca="false">BF106*(1+AY107)*(1+BA107)*(1-BE107)</f>
        <v>153.691043547757</v>
      </c>
      <c r="BG107" s="7"/>
      <c r="BH107" s="7"/>
      <c r="BI107" s="40" t="n">
        <f aca="false">T114/AG114</f>
        <v>0.0143248066071685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141963014.75841</v>
      </c>
      <c r="E108" s="9"/>
      <c r="F108" s="81" t="n">
        <f aca="false">'High pensions'!I108</f>
        <v>25803458.3804902</v>
      </c>
      <c r="G108" s="81" t="n">
        <f aca="false">'High pensions'!K108</f>
        <v>4304341.52511684</v>
      </c>
      <c r="H108" s="81" t="n">
        <f aca="false">'High pensions'!V108</f>
        <v>23681217.0851259</v>
      </c>
      <c r="I108" s="81" t="n">
        <f aca="false">'High pensions'!M108</f>
        <v>133123.96469434</v>
      </c>
      <c r="J108" s="81" t="n">
        <f aca="false">'High pensions'!W108</f>
        <v>732408.77582866</v>
      </c>
      <c r="K108" s="9"/>
      <c r="L108" s="81" t="n">
        <f aca="false">'High pensions'!N108</f>
        <v>2188320.88646848</v>
      </c>
      <c r="M108" s="67"/>
      <c r="N108" s="81" t="n">
        <f aca="false">'High pensions'!L108</f>
        <v>1219154.33412476</v>
      </c>
      <c r="O108" s="9"/>
      <c r="P108" s="81" t="n">
        <f aca="false">'High pensions'!X108</f>
        <v>18062634.920397</v>
      </c>
      <c r="Q108" s="67"/>
      <c r="R108" s="81" t="n">
        <f aca="false">'High SIPA income'!G103</f>
        <v>32009657.9895506</v>
      </c>
      <c r="S108" s="67"/>
      <c r="T108" s="81" t="n">
        <f aca="false">'High SIPA income'!J103</f>
        <v>122391701.654521</v>
      </c>
      <c r="U108" s="9"/>
      <c r="V108" s="81" t="n">
        <f aca="false">'High SIPA income'!F103</f>
        <v>156520.933373856</v>
      </c>
      <c r="W108" s="67"/>
      <c r="X108" s="81" t="n">
        <f aca="false">'High SIPA income'!M103</f>
        <v>393135.458397867</v>
      </c>
      <c r="Y108" s="9"/>
      <c r="Z108" s="9" t="n">
        <f aca="false">R108+V108-N108-L108-F108</f>
        <v>2955245.32184105</v>
      </c>
      <c r="AA108" s="9"/>
      <c r="AB108" s="9" t="n">
        <f aca="false">T108-P108-D108</f>
        <v>-37633948.0242855</v>
      </c>
      <c r="AC108" s="50"/>
      <c r="AD108" s="9"/>
      <c r="AE108" s="9"/>
      <c r="AF108" s="9"/>
      <c r="AG108" s="9" t="n">
        <f aca="false">BF108/100*$AG$53</f>
        <v>8588409692.80867</v>
      </c>
      <c r="AH108" s="40" t="n">
        <f aca="false">(AG108-AG107)/AG107</f>
        <v>0.00586976234575443</v>
      </c>
      <c r="AI108" s="40"/>
      <c r="AJ108" s="40" t="n">
        <f aca="false">AB108/AG108</f>
        <v>-0.00438194606107316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14768086</v>
      </c>
      <c r="AX108" s="7"/>
      <c r="AY108" s="40" t="n">
        <f aca="false">(AW108-AW107)/AW107</f>
        <v>0.000987018423530541</v>
      </c>
      <c r="AZ108" s="12" t="n">
        <f aca="false">workers_and_wage_high!B96</f>
        <v>9248.81939128659</v>
      </c>
      <c r="BA108" s="40" t="n">
        <f aca="false">(AZ108-AZ107)/AZ107</f>
        <v>0.00487792931612014</v>
      </c>
      <c r="BB108" s="39"/>
      <c r="BC108" s="39"/>
      <c r="BD108" s="39"/>
      <c r="BE108" s="39"/>
      <c r="BF108" s="7" t="n">
        <f aca="false">BF107*(1+AY108)*(1+BA108)*(1-BE108)</f>
        <v>154.593173448054</v>
      </c>
      <c r="BG108" s="7"/>
      <c r="BH108" s="7"/>
      <c r="BI108" s="40" t="n">
        <f aca="false">T115/AG115</f>
        <v>0.01685695251447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142181008.702669</v>
      </c>
      <c r="E109" s="9"/>
      <c r="F109" s="81" t="n">
        <f aca="false">'High pensions'!I109</f>
        <v>25843081.3603026</v>
      </c>
      <c r="G109" s="81" t="n">
        <f aca="false">'High pensions'!K109</f>
        <v>4380564.69377411</v>
      </c>
      <c r="H109" s="81" t="n">
        <f aca="false">'High pensions'!V109</f>
        <v>24100574.4696076</v>
      </c>
      <c r="I109" s="81" t="n">
        <f aca="false">'High pensions'!M109</f>
        <v>135481.382281681</v>
      </c>
      <c r="J109" s="81" t="n">
        <f aca="false">'High pensions'!W109</f>
        <v>745378.591843572</v>
      </c>
      <c r="K109" s="9"/>
      <c r="L109" s="81" t="n">
        <f aca="false">'High pensions'!N109</f>
        <v>2229724.67072922</v>
      </c>
      <c r="M109" s="67"/>
      <c r="N109" s="81" t="n">
        <f aca="false">'High pensions'!L109</f>
        <v>1222015.38987402</v>
      </c>
      <c r="O109" s="9"/>
      <c r="P109" s="81" t="n">
        <f aca="false">'High pensions'!X109</f>
        <v>18293220.0383358</v>
      </c>
      <c r="Q109" s="67"/>
      <c r="R109" s="81" t="n">
        <f aca="false">'High SIPA income'!G104</f>
        <v>37856980.2672414</v>
      </c>
      <c r="S109" s="67"/>
      <c r="T109" s="81" t="n">
        <f aca="false">'High SIPA income'!J104</f>
        <v>144749445.180634</v>
      </c>
      <c r="U109" s="9"/>
      <c r="V109" s="81" t="n">
        <f aca="false">'High SIPA income'!F104</f>
        <v>162372.760033654</v>
      </c>
      <c r="W109" s="67"/>
      <c r="X109" s="81" t="n">
        <f aca="false">'High SIPA income'!M104</f>
        <v>407833.559838839</v>
      </c>
      <c r="Y109" s="9"/>
      <c r="Z109" s="9" t="n">
        <f aca="false">R109+V109-N109-L109-F109</f>
        <v>8724531.60636927</v>
      </c>
      <c r="AA109" s="9"/>
      <c r="AB109" s="9" t="n">
        <f aca="false">T109-P109-D109</f>
        <v>-15724783.56037</v>
      </c>
      <c r="AC109" s="50"/>
      <c r="AD109" s="9"/>
      <c r="AE109" s="9"/>
      <c r="AF109" s="9"/>
      <c r="AG109" s="9" t="n">
        <f aca="false">BF109/100*$AG$53</f>
        <v>8642790817.17397</v>
      </c>
      <c r="AH109" s="40" t="n">
        <f aca="false">(AG109-AG108)/AG108</f>
        <v>0.00633192014708312</v>
      </c>
      <c r="AI109" s="40" t="n">
        <f aca="false">(AG109-AG105)/AG105</f>
        <v>0.0296784536853148</v>
      </c>
      <c r="AJ109" s="40" t="n">
        <f aca="false">AB109/AG109</f>
        <v>-0.00181941040724063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14806432</v>
      </c>
      <c r="AX109" s="7"/>
      <c r="AY109" s="40" t="n">
        <f aca="false">(AW109-AW108)/AW108</f>
        <v>0.00259654500928556</v>
      </c>
      <c r="AZ109" s="12" t="n">
        <f aca="false">workers_and_wage_high!B97</f>
        <v>9283.27772867082</v>
      </c>
      <c r="BA109" s="40" t="n">
        <f aca="false">(AZ109-AZ108)/AZ108</f>
        <v>0.00372570118697465</v>
      </c>
      <c r="BB109" s="39"/>
      <c r="BC109" s="39"/>
      <c r="BD109" s="39"/>
      <c r="BE109" s="39"/>
      <c r="BF109" s="7" t="n">
        <f aca="false">BF108*(1+AY109)*(1+BA109)*(1-BE109)</f>
        <v>155.572045077611</v>
      </c>
      <c r="BG109" s="7"/>
      <c r="BH109" s="7"/>
      <c r="BI109" s="40" t="n">
        <f aca="false">T116/AG116</f>
        <v>0.0143882285351476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142904943.280853</v>
      </c>
      <c r="E110" s="6"/>
      <c r="F110" s="80" t="n">
        <f aca="false">'High pensions'!I110</f>
        <v>25974665.0392642</v>
      </c>
      <c r="G110" s="80" t="n">
        <f aca="false">'High pensions'!K110</f>
        <v>4471602.45663841</v>
      </c>
      <c r="H110" s="80" t="n">
        <f aca="false">'High pensions'!V110</f>
        <v>24601437.3804044</v>
      </c>
      <c r="I110" s="80" t="n">
        <f aca="false">'High pensions'!M110</f>
        <v>138296.983195</v>
      </c>
      <c r="J110" s="80" t="n">
        <f aca="false">'High pensions'!W110</f>
        <v>760869.197332083</v>
      </c>
      <c r="K110" s="6"/>
      <c r="L110" s="80" t="n">
        <f aca="false">'High pensions'!N110</f>
        <v>2760537.12314194</v>
      </c>
      <c r="M110" s="8"/>
      <c r="N110" s="80" t="n">
        <f aca="false">'High pensions'!L110</f>
        <v>1229861.8939055</v>
      </c>
      <c r="O110" s="6"/>
      <c r="P110" s="80" t="n">
        <f aca="false">'High pensions'!X110</f>
        <v>21090777.5273698</v>
      </c>
      <c r="Q110" s="8"/>
      <c r="R110" s="80" t="n">
        <f aca="false">'High SIPA income'!G105</f>
        <v>32342951.1465535</v>
      </c>
      <c r="S110" s="8"/>
      <c r="T110" s="80" t="n">
        <f aca="false">'High SIPA income'!J105</f>
        <v>123666076.927406</v>
      </c>
      <c r="U110" s="6"/>
      <c r="V110" s="80" t="n">
        <f aca="false">'High SIPA income'!F105</f>
        <v>166495.515275476</v>
      </c>
      <c r="W110" s="8"/>
      <c r="X110" s="80" t="n">
        <f aca="false">'High SIPA income'!M105</f>
        <v>418188.732382978</v>
      </c>
      <c r="Y110" s="6"/>
      <c r="Z110" s="6" t="n">
        <f aca="false">R110+V110-N110-L110-F110</f>
        <v>2544382.60551732</v>
      </c>
      <c r="AA110" s="6"/>
      <c r="AB110" s="6" t="n">
        <f aca="false">T110-P110-D110</f>
        <v>-40329643.8808172</v>
      </c>
      <c r="AC110" s="50"/>
      <c r="AD110" s="6"/>
      <c r="AE110" s="6"/>
      <c r="AF110" s="6"/>
      <c r="AG110" s="6" t="n">
        <f aca="false">BF110/100*$AG$53</f>
        <v>8686196932.7993</v>
      </c>
      <c r="AH110" s="61" t="n">
        <f aca="false">(AG110-AG109)/AG109</f>
        <v>0.00502223373717183</v>
      </c>
      <c r="AI110" s="61"/>
      <c r="AJ110" s="61" t="n">
        <f aca="false">AB110/AG110</f>
        <v>-0.00464295757888374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0.0068470626598938</v>
      </c>
      <c r="AV110" s="5"/>
      <c r="AW110" s="5" t="n">
        <f aca="false">workers_and_wage_high!C98</f>
        <v>14824332</v>
      </c>
      <c r="AX110" s="5"/>
      <c r="AY110" s="61" t="n">
        <f aca="false">(AW110-AW109)/AW109</f>
        <v>0.00120893406325035</v>
      </c>
      <c r="AZ110" s="11" t="n">
        <f aca="false">workers_and_wage_high!B98</f>
        <v>9318.63490411271</v>
      </c>
      <c r="BA110" s="61" t="n">
        <f aca="false">(AZ110-AZ109)/AZ109</f>
        <v>0.00380869521254239</v>
      </c>
      <c r="BB110" s="66"/>
      <c r="BC110" s="66"/>
      <c r="BD110" s="66"/>
      <c r="BE110" s="66"/>
      <c r="BF110" s="5" t="n">
        <f aca="false">BF109*(1+AY110)*(1+BA110)*(1-BE110)</f>
        <v>156.35336425096</v>
      </c>
      <c r="BG110" s="5"/>
      <c r="BH110" s="5"/>
      <c r="BI110" s="61" t="n">
        <f aca="false">T117/AG117</f>
        <v>0.0169256997551659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143889362.826752</v>
      </c>
      <c r="E111" s="9"/>
      <c r="F111" s="81" t="n">
        <f aca="false">'High pensions'!I111</f>
        <v>26153594.9445268</v>
      </c>
      <c r="G111" s="81" t="n">
        <f aca="false">'High pensions'!K111</f>
        <v>4570826.07671147</v>
      </c>
      <c r="H111" s="81" t="n">
        <f aca="false">'High pensions'!V111</f>
        <v>25147336.4623455</v>
      </c>
      <c r="I111" s="81" t="n">
        <f aca="false">'High pensions'!M111</f>
        <v>141365.75494983</v>
      </c>
      <c r="J111" s="81" t="n">
        <f aca="false">'High pensions'!W111</f>
        <v>777752.674093105</v>
      </c>
      <c r="K111" s="9"/>
      <c r="L111" s="81" t="n">
        <f aca="false">'High pensions'!N111</f>
        <v>2239367.20356035</v>
      </c>
      <c r="M111" s="67"/>
      <c r="N111" s="81" t="n">
        <f aca="false">'High pensions'!L111</f>
        <v>1239232.56138077</v>
      </c>
      <c r="O111" s="9"/>
      <c r="P111" s="81" t="n">
        <f aca="false">'High pensions'!X111</f>
        <v>18437978.9847785</v>
      </c>
      <c r="Q111" s="67"/>
      <c r="R111" s="81" t="n">
        <f aca="false">'High SIPA income'!G106</f>
        <v>38295090.6321718</v>
      </c>
      <c r="S111" s="67"/>
      <c r="T111" s="81" t="n">
        <f aca="false">'High SIPA income'!J106</f>
        <v>146424598.132716</v>
      </c>
      <c r="U111" s="9"/>
      <c r="V111" s="81" t="n">
        <f aca="false">'High SIPA income'!F106</f>
        <v>165289.51299485</v>
      </c>
      <c r="W111" s="67"/>
      <c r="X111" s="81" t="n">
        <f aca="false">'High SIPA income'!M106</f>
        <v>415159.602354151</v>
      </c>
      <c r="Y111" s="9"/>
      <c r="Z111" s="9" t="n">
        <f aca="false">R111+V111-N111-L111-F111</f>
        <v>8828185.4356987</v>
      </c>
      <c r="AA111" s="9"/>
      <c r="AB111" s="9" t="n">
        <f aca="false">T111-P111-D111</f>
        <v>-15902743.6788144</v>
      </c>
      <c r="AC111" s="50"/>
      <c r="AD111" s="9"/>
      <c r="AE111" s="9"/>
      <c r="AF111" s="9"/>
      <c r="AG111" s="9" t="n">
        <f aca="false">BF111/100*$AG$53</f>
        <v>8736341215.67755</v>
      </c>
      <c r="AH111" s="40" t="n">
        <f aca="false">(AG111-AG110)/AG110</f>
        <v>0.00577286967659002</v>
      </c>
      <c r="AI111" s="40"/>
      <c r="AJ111" s="40" t="n">
        <f aca="false">AB111/AG111</f>
        <v>-0.00182029791261776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14891329</v>
      </c>
      <c r="AX111" s="7"/>
      <c r="AY111" s="40" t="n">
        <f aca="false">(AW111-AW110)/AW110</f>
        <v>0.00451939419597456</v>
      </c>
      <c r="AZ111" s="12" t="n">
        <f aca="false">workers_and_wage_high!B99</f>
        <v>9330.26303238241</v>
      </c>
      <c r="BA111" s="40" t="n">
        <f aca="false">(AZ111-AZ110)/AZ110</f>
        <v>0.00124783601775922</v>
      </c>
      <c r="BB111" s="39"/>
      <c r="BC111" s="39"/>
      <c r="BD111" s="39"/>
      <c r="BE111" s="39"/>
      <c r="BF111" s="7" t="n">
        <f aca="false">BF110*(1+AY111)*(1+BA111)*(1-BE111)</f>
        <v>157.255971846278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144460722.240541</v>
      </c>
      <c r="E112" s="9"/>
      <c r="F112" s="81" t="n">
        <f aca="false">'High pensions'!I112</f>
        <v>26257446.281293</v>
      </c>
      <c r="G112" s="81" t="n">
        <f aca="false">'High pensions'!K112</f>
        <v>4594822.49720234</v>
      </c>
      <c r="H112" s="81" t="n">
        <f aca="false">'High pensions'!V112</f>
        <v>25279357.6877976</v>
      </c>
      <c r="I112" s="81" t="n">
        <f aca="false">'High pensions'!M112</f>
        <v>142107.912284611</v>
      </c>
      <c r="J112" s="81" t="n">
        <f aca="false">'High pensions'!W112</f>
        <v>781835.804777257</v>
      </c>
      <c r="K112" s="9"/>
      <c r="L112" s="81" t="n">
        <f aca="false">'High pensions'!N112</f>
        <v>2165929.28701243</v>
      </c>
      <c r="M112" s="67"/>
      <c r="N112" s="81" t="n">
        <f aca="false">'High pensions'!L112</f>
        <v>1244857.97850889</v>
      </c>
      <c r="O112" s="9"/>
      <c r="P112" s="81" t="n">
        <f aca="false">'High pensions'!X112</f>
        <v>18087858.6719747</v>
      </c>
      <c r="Q112" s="67"/>
      <c r="R112" s="81" t="n">
        <f aca="false">'High SIPA income'!G107</f>
        <v>33127394.8008124</v>
      </c>
      <c r="S112" s="67"/>
      <c r="T112" s="81" t="n">
        <f aca="false">'High SIPA income'!J107</f>
        <v>126665465.22853</v>
      </c>
      <c r="U112" s="9"/>
      <c r="V112" s="81" t="n">
        <f aca="false">'High SIPA income'!F107</f>
        <v>155265.375866081</v>
      </c>
      <c r="W112" s="67"/>
      <c r="X112" s="81" t="n">
        <f aca="false">'High SIPA income'!M107</f>
        <v>389981.85992561</v>
      </c>
      <c r="Y112" s="9"/>
      <c r="Z112" s="9" t="n">
        <f aca="false">R112+V112-N112-L112-F112</f>
        <v>3614426.62986425</v>
      </c>
      <c r="AA112" s="9"/>
      <c r="AB112" s="9" t="n">
        <f aca="false">T112-P112-D112</f>
        <v>-35883115.683985</v>
      </c>
      <c r="AC112" s="50"/>
      <c r="AD112" s="9"/>
      <c r="AE112" s="9"/>
      <c r="AF112" s="9"/>
      <c r="AG112" s="9" t="n">
        <f aca="false">BF112/100*$AG$53</f>
        <v>8823846506.19531</v>
      </c>
      <c r="AH112" s="40" t="n">
        <f aca="false">(AG112-AG111)/AG111</f>
        <v>0.0100162400205632</v>
      </c>
      <c r="AI112" s="40"/>
      <c r="AJ112" s="40" t="n">
        <f aca="false">AB112/AG112</f>
        <v>-0.00406660696769726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15000554</v>
      </c>
      <c r="AX112" s="7"/>
      <c r="AY112" s="40" t="n">
        <f aca="false">(AW112-AW111)/AW111</f>
        <v>0.00733480537566526</v>
      </c>
      <c r="AZ112" s="12" t="n">
        <f aca="false">workers_and_wage_high!B100</f>
        <v>9355.09935334296</v>
      </c>
      <c r="BA112" s="40" t="n">
        <f aca="false">(AZ112-AZ111)/AZ111</f>
        <v>0.00266191005273373</v>
      </c>
      <c r="BB112" s="39"/>
      <c r="BC112" s="39"/>
      <c r="BD112" s="39"/>
      <c r="BE112" s="39"/>
      <c r="BF112" s="7" t="n">
        <f aca="false">BF111*(1+AY112)*(1+BA112)*(1-BE112)</f>
        <v>158.831085404957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145437344.726185</v>
      </c>
      <c r="E113" s="9"/>
      <c r="F113" s="81" t="n">
        <f aca="false">'High pensions'!I113</f>
        <v>26434958.9785589</v>
      </c>
      <c r="G113" s="81" t="n">
        <f aca="false">'High pensions'!K113</f>
        <v>4635988.79132204</v>
      </c>
      <c r="H113" s="81" t="n">
        <f aca="false">'High pensions'!V113</f>
        <v>25505842.4920238</v>
      </c>
      <c r="I113" s="81" t="n">
        <f aca="false">'High pensions'!M113</f>
        <v>143381.096638829</v>
      </c>
      <c r="J113" s="81" t="n">
        <f aca="false">'High pensions'!W113</f>
        <v>788840.489444053</v>
      </c>
      <c r="K113" s="9"/>
      <c r="L113" s="81" t="n">
        <f aca="false">'High pensions'!N113</f>
        <v>2183014.85760995</v>
      </c>
      <c r="M113" s="67"/>
      <c r="N113" s="81" t="n">
        <f aca="false">'High pensions'!L113</f>
        <v>1253870.74650567</v>
      </c>
      <c r="O113" s="9"/>
      <c r="P113" s="81" t="n">
        <f aca="false">'High pensions'!X113</f>
        <v>18226101.3693484</v>
      </c>
      <c r="Q113" s="67"/>
      <c r="R113" s="81" t="n">
        <f aca="false">'High SIPA income'!G108</f>
        <v>39238591.576114</v>
      </c>
      <c r="S113" s="67"/>
      <c r="T113" s="81" t="n">
        <f aca="false">'High SIPA income'!J108</f>
        <v>150032155.766709</v>
      </c>
      <c r="U113" s="9"/>
      <c r="V113" s="81" t="n">
        <f aca="false">'High SIPA income'!F108</f>
        <v>152709.823226614</v>
      </c>
      <c r="W113" s="67"/>
      <c r="X113" s="81" t="n">
        <f aca="false">'High SIPA income'!M108</f>
        <v>383563.04848154</v>
      </c>
      <c r="Y113" s="9"/>
      <c r="Z113" s="9" t="n">
        <f aca="false">R113+V113-N113-L113-F113</f>
        <v>9519456.81666611</v>
      </c>
      <c r="AA113" s="9"/>
      <c r="AB113" s="9" t="n">
        <f aca="false">T113-P113-D113</f>
        <v>-13631290.3288237</v>
      </c>
      <c r="AC113" s="50"/>
      <c r="AD113" s="9"/>
      <c r="AE113" s="9"/>
      <c r="AF113" s="9"/>
      <c r="AG113" s="9" t="n">
        <f aca="false">BF113/100*$AG$53</f>
        <v>8881880125.85993</v>
      </c>
      <c r="AH113" s="40" t="n">
        <f aca="false">(AG113-AG112)/AG112</f>
        <v>0.00657690720525017</v>
      </c>
      <c r="AI113" s="40" t="n">
        <f aca="false">(AG113-AG109)/AG109</f>
        <v>0.0276634380888714</v>
      </c>
      <c r="AJ113" s="40" t="n">
        <f aca="false">AB113/AG113</f>
        <v>-0.00153473027508396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15034623</v>
      </c>
      <c r="AX113" s="7"/>
      <c r="AY113" s="40" t="n">
        <f aca="false">(AW113-AW112)/AW112</f>
        <v>0.00227118278431583</v>
      </c>
      <c r="AZ113" s="12" t="n">
        <f aca="false">workers_and_wage_high!B101</f>
        <v>9395.28855606358</v>
      </c>
      <c r="BA113" s="40" t="n">
        <f aca="false">(AZ113-AZ112)/AZ112</f>
        <v>0.00429596749352107</v>
      </c>
      <c r="BB113" s="39"/>
      <c r="BC113" s="39"/>
      <c r="BD113" s="39"/>
      <c r="BE113" s="39"/>
      <c r="BF113" s="7" t="n">
        <f aca="false">BF112*(1+AY113)*(1+BA113)*(1-BE113)</f>
        <v>159.875702714974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145920025.817969</v>
      </c>
      <c r="E114" s="6"/>
      <c r="F114" s="80" t="n">
        <f aca="false">'High pensions'!I114</f>
        <v>26522691.9805954</v>
      </c>
      <c r="G114" s="80" t="n">
        <f aca="false">'High pensions'!K114</f>
        <v>4724576.88790206</v>
      </c>
      <c r="H114" s="80" t="n">
        <f aca="false">'High pensions'!V114</f>
        <v>25993228.0616929</v>
      </c>
      <c r="I114" s="80" t="n">
        <f aca="false">'High pensions'!M114</f>
        <v>146120.93467738</v>
      </c>
      <c r="J114" s="80" t="n">
        <f aca="false">'High pensions'!W114</f>
        <v>803914.269949247</v>
      </c>
      <c r="K114" s="6"/>
      <c r="L114" s="80" t="n">
        <f aca="false">'High pensions'!N114</f>
        <v>2739475.46638908</v>
      </c>
      <c r="M114" s="8"/>
      <c r="N114" s="80" t="n">
        <f aca="false">'High pensions'!L114</f>
        <v>1260030.07761322</v>
      </c>
      <c r="O114" s="6"/>
      <c r="P114" s="80" t="n">
        <f aca="false">'High pensions'!X114</f>
        <v>21147464.936063</v>
      </c>
      <c r="Q114" s="8"/>
      <c r="R114" s="80" t="n">
        <f aca="false">'High SIPA income'!G109</f>
        <v>33475765.3805376</v>
      </c>
      <c r="S114" s="8"/>
      <c r="T114" s="80" t="n">
        <f aca="false">'High SIPA income'!J109</f>
        <v>127997490.33398</v>
      </c>
      <c r="U114" s="6"/>
      <c r="V114" s="80" t="n">
        <f aca="false">'High SIPA income'!F109</f>
        <v>154745.935125209</v>
      </c>
      <c r="W114" s="8"/>
      <c r="X114" s="80" t="n">
        <f aca="false">'High SIPA income'!M109</f>
        <v>388677.174543461</v>
      </c>
      <c r="Y114" s="6"/>
      <c r="Z114" s="6" t="n">
        <f aca="false">R114+V114-N114-L114-F114</f>
        <v>3108313.79106503</v>
      </c>
      <c r="AA114" s="6"/>
      <c r="AB114" s="6" t="n">
        <f aca="false">T114-P114-D114</f>
        <v>-39070000.4200527</v>
      </c>
      <c r="AC114" s="50"/>
      <c r="AD114" s="6"/>
      <c r="AE114" s="6"/>
      <c r="AF114" s="6"/>
      <c r="AG114" s="6" t="n">
        <f aca="false">BF114/100*$AG$53</f>
        <v>8935373010.19661</v>
      </c>
      <c r="AH114" s="61" t="n">
        <f aca="false">(AG114-AG113)/AG113</f>
        <v>0.00602269830020909</v>
      </c>
      <c r="AI114" s="61"/>
      <c r="AJ114" s="61" t="n">
        <f aca="false">AB114/AG114</f>
        <v>-0.0043725091695073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0.00594845015322033</v>
      </c>
      <c r="AV114" s="5"/>
      <c r="AW114" s="5" t="n">
        <f aca="false">workers_and_wage_high!C102</f>
        <v>15087369</v>
      </c>
      <c r="AX114" s="5"/>
      <c r="AY114" s="61" t="n">
        <f aca="false">(AW114-AW113)/AW113</f>
        <v>0.00350830213700736</v>
      </c>
      <c r="AZ114" s="11" t="n">
        <f aca="false">workers_and_wage_high!B102</f>
        <v>9418.82944501012</v>
      </c>
      <c r="BA114" s="61" t="n">
        <f aca="false">(AZ114-AZ113)/AZ113</f>
        <v>0.00250560574122514</v>
      </c>
      <c r="BB114" s="66"/>
      <c r="BC114" s="66"/>
      <c r="BD114" s="66"/>
      <c r="BE114" s="66"/>
      <c r="BF114" s="5" t="n">
        <f aca="false">BF113*(1+AY114)*(1+BA114)*(1-BE114)</f>
        <v>160.838585837961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145759697.425712</v>
      </c>
      <c r="E115" s="9"/>
      <c r="F115" s="81" t="n">
        <f aca="false">'High pensions'!I115</f>
        <v>26493550.3974594</v>
      </c>
      <c r="G115" s="81" t="n">
        <f aca="false">'High pensions'!K115</f>
        <v>4738384.28471998</v>
      </c>
      <c r="H115" s="81" t="n">
        <f aca="false">'High pensions'!V115</f>
        <v>26069192.2851444</v>
      </c>
      <c r="I115" s="81" t="n">
        <f aca="false">'High pensions'!M115</f>
        <v>146547.967568659</v>
      </c>
      <c r="J115" s="81" t="n">
        <f aca="false">'High pensions'!W115</f>
        <v>806263.678921992</v>
      </c>
      <c r="K115" s="9"/>
      <c r="L115" s="81" t="n">
        <f aca="false">'High pensions'!N115</f>
        <v>2176381.42379696</v>
      </c>
      <c r="M115" s="67"/>
      <c r="N115" s="81" t="n">
        <f aca="false">'High pensions'!L115</f>
        <v>1258256.05497564</v>
      </c>
      <c r="O115" s="9"/>
      <c r="P115" s="81" t="n">
        <f aca="false">'High pensions'!X115</f>
        <v>18215807.1230854</v>
      </c>
      <c r="Q115" s="67"/>
      <c r="R115" s="81" t="n">
        <f aca="false">'High SIPA income'!G110</f>
        <v>39817341.890245</v>
      </c>
      <c r="S115" s="67"/>
      <c r="T115" s="81" t="n">
        <f aca="false">'High SIPA income'!J110</f>
        <v>152245057.754063</v>
      </c>
      <c r="U115" s="9"/>
      <c r="V115" s="81" t="n">
        <f aca="false">'High SIPA income'!F110</f>
        <v>159149.814871023</v>
      </c>
      <c r="W115" s="67"/>
      <c r="X115" s="81" t="n">
        <f aca="false">'High SIPA income'!M110</f>
        <v>399738.450791184</v>
      </c>
      <c r="Y115" s="9"/>
      <c r="Z115" s="9" t="n">
        <f aca="false">R115+V115-N115-L115-F115</f>
        <v>10048303.828884</v>
      </c>
      <c r="AA115" s="9"/>
      <c r="AB115" s="9" t="n">
        <f aca="false">T115-P115-D115</f>
        <v>-11730446.7947347</v>
      </c>
      <c r="AC115" s="50"/>
      <c r="AD115" s="9"/>
      <c r="AE115" s="9"/>
      <c r="AF115" s="9"/>
      <c r="AG115" s="9" t="n">
        <f aca="false">BF115/100*$AG$53</f>
        <v>9031588457.24789</v>
      </c>
      <c r="AH115" s="40" t="n">
        <f aca="false">(AG115-AG114)/AG114</f>
        <v>0.0107679273088522</v>
      </c>
      <c r="AI115" s="40"/>
      <c r="AJ115" s="40" t="n">
        <f aca="false">AB115/AG115</f>
        <v>-0.00129882432644736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15178922</v>
      </c>
      <c r="AX115" s="7"/>
      <c r="AY115" s="40" t="n">
        <f aca="false">(AW115-AW114)/AW114</f>
        <v>0.00606818856223375</v>
      </c>
      <c r="AZ115" s="12" t="n">
        <f aca="false">workers_and_wage_high!B103</f>
        <v>9462.82848820993</v>
      </c>
      <c r="BA115" s="40" t="n">
        <f aca="false">(AZ115-AZ114)/AZ114</f>
        <v>0.00467139185996409</v>
      </c>
      <c r="BB115" s="39"/>
      <c r="BC115" s="39"/>
      <c r="BD115" s="39"/>
      <c r="BE115" s="39"/>
      <c r="BF115" s="7" t="n">
        <f aca="false">BF114*(1+AY115)*(1+BA115)*(1-BE115)</f>
        <v>162.570484038722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146401981.31194</v>
      </c>
      <c r="E116" s="9"/>
      <c r="F116" s="81" t="n">
        <f aca="false">'High pensions'!I116</f>
        <v>26610293.0966402</v>
      </c>
      <c r="G116" s="81" t="n">
        <f aca="false">'High pensions'!K116</f>
        <v>4827312.71816574</v>
      </c>
      <c r="H116" s="81" t="n">
        <f aca="false">'High pensions'!V116</f>
        <v>26558450.2878332</v>
      </c>
      <c r="I116" s="81" t="n">
        <f aca="false">'High pensions'!M116</f>
        <v>149298.33148966</v>
      </c>
      <c r="J116" s="81" t="n">
        <f aca="false">'High pensions'!W116</f>
        <v>821395.369726789</v>
      </c>
      <c r="K116" s="9"/>
      <c r="L116" s="81" t="n">
        <f aca="false">'High pensions'!N116</f>
        <v>2107265.42490879</v>
      </c>
      <c r="M116" s="67"/>
      <c r="N116" s="81" t="n">
        <f aca="false">'High pensions'!L116</f>
        <v>1264280.15906154</v>
      </c>
      <c r="O116" s="9"/>
      <c r="P116" s="81" t="n">
        <f aca="false">'High pensions'!X116</f>
        <v>17890306.7195736</v>
      </c>
      <c r="Q116" s="67"/>
      <c r="R116" s="81" t="n">
        <f aca="false">'High SIPA income'!G111</f>
        <v>34154628.16073</v>
      </c>
      <c r="S116" s="67"/>
      <c r="T116" s="81" t="n">
        <f aca="false">'High SIPA income'!J111</f>
        <v>130593181.012237</v>
      </c>
      <c r="U116" s="9"/>
      <c r="V116" s="81" t="n">
        <f aca="false">'High SIPA income'!F111</f>
        <v>161811.151604629</v>
      </c>
      <c r="W116" s="67"/>
      <c r="X116" s="81" t="n">
        <f aca="false">'High SIPA income'!M111</f>
        <v>406422.961381331</v>
      </c>
      <c r="Y116" s="9"/>
      <c r="Z116" s="9" t="n">
        <f aca="false">R116+V116-N116-L116-F116</f>
        <v>4334600.6317241</v>
      </c>
      <c r="AA116" s="9"/>
      <c r="AB116" s="9" t="n">
        <f aca="false">T116-P116-D116</f>
        <v>-33699107.0192767</v>
      </c>
      <c r="AC116" s="50"/>
      <c r="AD116" s="9"/>
      <c r="AE116" s="9"/>
      <c r="AF116" s="9"/>
      <c r="AG116" s="9" t="n">
        <f aca="false">BF116/100*$AG$53</f>
        <v>9076390515.56784</v>
      </c>
      <c r="AH116" s="40" t="n">
        <f aca="false">(AG116-AG115)/AG115</f>
        <v>0.00496059563963014</v>
      </c>
      <c r="AI116" s="40"/>
      <c r="AJ116" s="40" t="n">
        <f aca="false">AB116/AG116</f>
        <v>-0.00371283132446493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15171804</v>
      </c>
      <c r="AX116" s="7"/>
      <c r="AY116" s="40" t="n">
        <f aca="false">(AW116-AW115)/AW115</f>
        <v>-0.00046893975738198</v>
      </c>
      <c r="AZ116" s="12" t="n">
        <f aca="false">workers_and_wage_high!B104</f>
        <v>9514.23135529054</v>
      </c>
      <c r="BA116" s="40" t="n">
        <f aca="false">(AZ116-AZ115)/AZ115</f>
        <v>0.00543208271656343</v>
      </c>
      <c r="BB116" s="39"/>
      <c r="BC116" s="39"/>
      <c r="BD116" s="39"/>
      <c r="BE116" s="39"/>
      <c r="BF116" s="7" t="n">
        <f aca="false">BF115*(1+AY116)*(1+BA116)*(1-BE116)</f>
        <v>163.376930472977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147096065.028106</v>
      </c>
      <c r="E117" s="9"/>
      <c r="F117" s="81" t="n">
        <f aca="false">'High pensions'!I117</f>
        <v>26736451.0280784</v>
      </c>
      <c r="G117" s="81" t="n">
        <f aca="false">'High pensions'!K117</f>
        <v>4895344.41103927</v>
      </c>
      <c r="H117" s="81" t="n">
        <f aca="false">'High pensions'!V117</f>
        <v>26932740.5894289</v>
      </c>
      <c r="I117" s="81" t="n">
        <f aca="false">'High pensions'!M117</f>
        <v>151402.40446513</v>
      </c>
      <c r="J117" s="81" t="n">
        <f aca="false">'High pensions'!W117</f>
        <v>832971.358435931</v>
      </c>
      <c r="K117" s="9"/>
      <c r="L117" s="81" t="n">
        <f aca="false">'High pensions'!N117</f>
        <v>2091608.35179281</v>
      </c>
      <c r="M117" s="67"/>
      <c r="N117" s="81" t="n">
        <f aca="false">'High pensions'!L117</f>
        <v>1271478.26518757</v>
      </c>
      <c r="O117" s="9"/>
      <c r="P117" s="81" t="n">
        <f aca="false">'High pensions'!X117</f>
        <v>17848663.9488649</v>
      </c>
      <c r="Q117" s="67"/>
      <c r="R117" s="81" t="n">
        <f aca="false">'High SIPA income'!G112</f>
        <v>40260117.9702029</v>
      </c>
      <c r="S117" s="67"/>
      <c r="T117" s="81" t="n">
        <f aca="false">'High SIPA income'!J112</f>
        <v>153938050.471937</v>
      </c>
      <c r="U117" s="9"/>
      <c r="V117" s="81" t="n">
        <f aca="false">'High SIPA income'!F112</f>
        <v>165110.716083615</v>
      </c>
      <c r="W117" s="67"/>
      <c r="X117" s="81" t="n">
        <f aca="false">'High SIPA income'!M112</f>
        <v>414710.516061708</v>
      </c>
      <c r="Y117" s="9"/>
      <c r="Z117" s="9" t="n">
        <f aca="false">R117+V117-N117-L117-F117</f>
        <v>10325691.0412277</v>
      </c>
      <c r="AA117" s="9"/>
      <c r="AB117" s="9" t="n">
        <f aca="false">T117-P117-D117</f>
        <v>-11006678.5050331</v>
      </c>
      <c r="AC117" s="50"/>
      <c r="AD117" s="9"/>
      <c r="AE117" s="9"/>
      <c r="AF117" s="9"/>
      <c r="AG117" s="9" t="n">
        <f aca="false">BF117/100*$AG$53</f>
        <v>9094929763.53627</v>
      </c>
      <c r="AH117" s="40" t="n">
        <f aca="false">(AG117-AG116)/AG116</f>
        <v>0.00204257936418988</v>
      </c>
      <c r="AI117" s="40" t="n">
        <f aca="false">(AG117-AG113)/AG113</f>
        <v>0.0239869976465949</v>
      </c>
      <c r="AJ117" s="40" t="n">
        <f aca="false">AB117/AG117</f>
        <v>-0.00121019939583937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15188108</v>
      </c>
      <c r="AX117" s="7"/>
      <c r="AY117" s="40" t="n">
        <f aca="false">(AW117-AW116)/AW116</f>
        <v>0.00107462500833784</v>
      </c>
      <c r="AZ117" s="12" t="n">
        <f aca="false">workers_and_wage_high!B105</f>
        <v>9523.4308110083</v>
      </c>
      <c r="BA117" s="40" t="n">
        <f aca="false">(AZ117-AZ116)/AZ116</f>
        <v>0.000966915284506396</v>
      </c>
      <c r="BB117" s="39"/>
      <c r="BC117" s="39"/>
      <c r="BD117" s="39"/>
      <c r="BE117" s="39"/>
      <c r="BF117" s="7" t="n">
        <f aca="false">BF116*(1+AY117)*(1+BA117)*(1-BE117)</f>
        <v>163.710640819746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148.46054548698</v>
      </c>
    </row>
    <row r="119" customFormat="false" ht="12.8" hidden="false" customHeight="false" outlineLevel="0" collapsed="false">
      <c r="AI119" s="32" t="n">
        <f aca="false">AVERAGE(AI29:AI117)</f>
        <v>0.027584423598284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0.0263992692227337</v>
      </c>
      <c r="AJ120" s="32" t="n">
        <f aca="false">AI119-AI120</f>
        <v>0.00118515437555028</v>
      </c>
    </row>
    <row r="121" customFormat="false" ht="12.8" hidden="false" customHeight="false" outlineLevel="0" collapsed="false">
      <c r="AI121" s="32" t="n">
        <f aca="false">'Low scenario'!AI119</f>
        <v>0.0130434814579806</v>
      </c>
      <c r="AJ121" s="32" t="n">
        <f aca="false">AI120-AI121</f>
        <v>0.0133557877647531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D13" activeCellId="0" sqref="D13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-0.0328743672773596</v>
      </c>
      <c r="C6" s="52" t="n">
        <f aca="false">'Central scenario'!BO4</f>
        <v>-0.0328743672773596</v>
      </c>
      <c r="D6" s="32" t="n">
        <f aca="false">'Low scenario'!AL4</f>
        <v>-0.0328674520568731</v>
      </c>
      <c r="E6" s="32" t="n">
        <f aca="false">'Low scenario'!BO4</f>
        <v>-0.0328674520568731</v>
      </c>
      <c r="F6" s="32" t="n">
        <f aca="false">'High scenario'!AL4</f>
        <v>-0.0328674520568731</v>
      </c>
      <c r="G6" s="32" t="n">
        <f aca="false">'High scenario'!BO4</f>
        <v>-0.0328674520568731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-0.0327708635680786</v>
      </c>
      <c r="C7" s="52" t="n">
        <f aca="false">'Central scenario'!BO5</f>
        <v>-0.0328108315405279</v>
      </c>
      <c r="D7" s="32" t="n">
        <f aca="false">'Low scenario'!AL5</f>
        <v>-0.0327691279382023</v>
      </c>
      <c r="E7" s="32" t="n">
        <f aca="false">'Low scenario'!BO5</f>
        <v>-0.0328090959106516</v>
      </c>
      <c r="F7" s="32" t="n">
        <f aca="false">'High scenario'!AL5</f>
        <v>-0.0327691279382023</v>
      </c>
      <c r="G7" s="32" t="n">
        <f aca="false">'High scenario'!BO5</f>
        <v>-0.0328090959106516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-0.036516966657866</v>
      </c>
      <c r="C8" s="52" t="n">
        <f aca="false">'Central scenario'!BO6</f>
        <v>-0.03705978870982</v>
      </c>
      <c r="D8" s="32" t="n">
        <f aca="false">'Low scenario'!AL6</f>
        <v>-0.0365104009407957</v>
      </c>
      <c r="E8" s="32" t="n">
        <f aca="false">'Low scenario'!BO6</f>
        <v>-0.0370532229927496</v>
      </c>
      <c r="F8" s="32" t="n">
        <f aca="false">'High scenario'!AL6</f>
        <v>-0.0365058558565986</v>
      </c>
      <c r="G8" s="32" t="n">
        <f aca="false">'High scenario'!BO6</f>
        <v>-0.0370486779085525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-0.0368249769680938</v>
      </c>
      <c r="C9" s="52" t="n">
        <f aca="false">'Central scenario'!BO7</f>
        <v>-0.0377761510532356</v>
      </c>
      <c r="D9" s="32" t="n">
        <f aca="false">'Low scenario'!AL7</f>
        <v>-0.0368194514270905</v>
      </c>
      <c r="E9" s="32" t="n">
        <f aca="false">'Low scenario'!BO7</f>
        <v>-0.0377706255122324</v>
      </c>
      <c r="F9" s="32" t="n">
        <f aca="false">'High scenario'!AL7</f>
        <v>-0.0376339591942611</v>
      </c>
      <c r="G9" s="32" t="n">
        <f aca="false">'High scenario'!BO7</f>
        <v>-0.038585133279403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-0.0378869896567784</v>
      </c>
      <c r="C10" s="52" t="n">
        <f aca="false">'Central scenario'!BO8</f>
        <v>-0.038752154690172</v>
      </c>
      <c r="D10" s="32" t="n">
        <f aca="false">'Low scenario'!AL8</f>
        <v>-0.03783671599434</v>
      </c>
      <c r="E10" s="32" t="n">
        <f aca="false">'Low scenario'!BO8</f>
        <v>-0.0387018810277336</v>
      </c>
      <c r="F10" s="32" t="n">
        <f aca="false">'High scenario'!AL8</f>
        <v>-0.03853199552347</v>
      </c>
      <c r="G10" s="32" t="n">
        <f aca="false">'High scenario'!BO8</f>
        <v>-0.0393922046838319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-0.0518401139659844</v>
      </c>
      <c r="C11" s="52" t="n">
        <f aca="false">'Central scenario'!BO9</f>
        <v>-0.0532105633867453</v>
      </c>
      <c r="D11" s="32" t="n">
        <f aca="false">'Low scenario'!AL9</f>
        <v>-0.051534342512862</v>
      </c>
      <c r="E11" s="32" t="n">
        <f aca="false">'Low scenario'!BO9</f>
        <v>-0.052918942478503</v>
      </c>
      <c r="F11" s="32" t="n">
        <f aca="false">'High scenario'!AL9</f>
        <v>-0.0536523478786272</v>
      </c>
      <c r="G11" s="32" t="n">
        <f aca="false">'High scenario'!BO9</f>
        <v>-0.0550061276355063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-0.0533032994964029</v>
      </c>
      <c r="C12" s="52" t="n">
        <f aca="false">'Central scenario'!BO10</f>
        <v>-0.0550049085185228</v>
      </c>
      <c r="D12" s="32" t="n">
        <f aca="false">'Low scenario'!AL10</f>
        <v>-0.0513148171134898</v>
      </c>
      <c r="E12" s="32" t="n">
        <f aca="false">'Low scenario'!BO10</f>
        <v>-0.0530412939465748</v>
      </c>
      <c r="F12" s="32" t="n">
        <f aca="false">'High scenario'!AL10</f>
        <v>-0.0500940400648457</v>
      </c>
      <c r="G12" s="32" t="n">
        <f aca="false">'High scenario'!BO10</f>
        <v>-0.0518476287978092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-0.0532923209244948</v>
      </c>
      <c r="C13" s="52" t="n">
        <f aca="false">'Central scenario'!BO11</f>
        <v>-0.0552926527716989</v>
      </c>
      <c r="D13" s="32" t="n">
        <f aca="false">'Low scenario'!AL11</f>
        <v>-0.0530698340269065</v>
      </c>
      <c r="E13" s="32" t="n">
        <f aca="false">'Low scenario'!BO11</f>
        <v>-0.0551158261697282</v>
      </c>
      <c r="F13" s="32" t="n">
        <f aca="false">'High scenario'!AL11</f>
        <v>-0.049391021927683</v>
      </c>
      <c r="G13" s="32" t="n">
        <f aca="false">'High scenario'!BO11</f>
        <v>-0.0515334639494784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-0.0510102196719136</v>
      </c>
      <c r="C14" s="52" t="n">
        <f aca="false">'Central scenario'!BO12</f>
        <v>-0.0532904394286329</v>
      </c>
      <c r="D14" s="32" t="n">
        <f aca="false">'Low scenario'!AL12</f>
        <v>-0.0514436349731767</v>
      </c>
      <c r="E14" s="32" t="n">
        <f aca="false">'Low scenario'!BO12</f>
        <v>-0.0537659809615432</v>
      </c>
      <c r="F14" s="32" t="n">
        <f aca="false">'High scenario'!AL12</f>
        <v>-0.0469162124331271</v>
      </c>
      <c r="G14" s="32" t="n">
        <f aca="false">'High scenario'!BO12</f>
        <v>-0.0493250641822731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-0.0500554448820941</v>
      </c>
      <c r="C15" s="59" t="n">
        <f aca="false">'Central scenario'!BO13</f>
        <v>-0.052677206144131</v>
      </c>
      <c r="D15" s="32" t="n">
        <f aca="false">'Low scenario'!AL13</f>
        <v>-0.050461411540484</v>
      </c>
      <c r="E15" s="32" t="n">
        <f aca="false">'Low scenario'!BO13</f>
        <v>-0.0530897254282346</v>
      </c>
      <c r="F15" s="32" t="n">
        <f aca="false">'High scenario'!AL13</f>
        <v>-0.0441931202963943</v>
      </c>
      <c r="G15" s="32" t="n">
        <f aca="false">'High scenario'!BO13</f>
        <v>-0.0469099417570337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-0.0481013413812907</v>
      </c>
      <c r="C16" s="63" t="n">
        <f aca="false">'Central scenario'!BO14</f>
        <v>-0.051591120875613</v>
      </c>
      <c r="D16" s="32" t="n">
        <f aca="false">'Low scenario'!AL14</f>
        <v>-0.0500411612096008</v>
      </c>
      <c r="E16" s="32" t="n">
        <f aca="false">'Low scenario'!BO14</f>
        <v>-0.0536769782021293</v>
      </c>
      <c r="F16" s="32" t="n">
        <f aca="false">'High scenario'!AL14</f>
        <v>-0.0418588395884122</v>
      </c>
      <c r="G16" s="32" t="n">
        <f aca="false">'High scenario'!BO14</f>
        <v>-0.0453926228264387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-0.0409747907218573</v>
      </c>
      <c r="C17" s="69" t="n">
        <f aca="false">'Central scenario'!BO15</f>
        <v>-0.0451736393524263</v>
      </c>
      <c r="D17" s="32" t="n">
        <f aca="false">'Low scenario'!AL15</f>
        <v>-0.0498111822868775</v>
      </c>
      <c r="E17" s="32" t="n">
        <f aca="false">'Low scenario'!BO15</f>
        <v>-0.0545991951242952</v>
      </c>
      <c r="F17" s="32" t="n">
        <f aca="false">'High scenario'!AL15</f>
        <v>-0.0393308391176601</v>
      </c>
      <c r="G17" s="32" t="n">
        <f aca="false">'High scenario'!BO15</f>
        <v>-0.0440637846599447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-0.0398055070927001</v>
      </c>
      <c r="C18" s="69" t="n">
        <f aca="false">'Central scenario'!BO16</f>
        <v>-0.0447866493225303</v>
      </c>
      <c r="D18" s="32" t="n">
        <f aca="false">'Low scenario'!AL16</f>
        <v>-0.0472104393978901</v>
      </c>
      <c r="E18" s="32" t="n">
        <f aca="false">'Low scenario'!BO16</f>
        <v>-0.0530123101241038</v>
      </c>
      <c r="F18" s="32" t="n">
        <f aca="false">'High scenario'!AL16</f>
        <v>-0.0372919649411513</v>
      </c>
      <c r="G18" s="32" t="n">
        <f aca="false">'High scenario'!BO16</f>
        <v>-0.0429143567354101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-0.0378076884247005</v>
      </c>
      <c r="C19" s="69" t="n">
        <f aca="false">'Central scenario'!BO17</f>
        <v>-0.043543261082463</v>
      </c>
      <c r="D19" s="32" t="n">
        <f aca="false">'Low scenario'!AL17</f>
        <v>-0.0455716623879484</v>
      </c>
      <c r="E19" s="32" t="n">
        <f aca="false">'Low scenario'!BO17</f>
        <v>-0.0524579648109339</v>
      </c>
      <c r="F19" s="32" t="n">
        <f aca="false">'High scenario'!AL17</f>
        <v>-0.0339215088182162</v>
      </c>
      <c r="G19" s="32" t="n">
        <f aca="false">'High scenario'!BO17</f>
        <v>-0.0401906774503641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-0.034603160062411</v>
      </c>
      <c r="C20" s="63" t="n">
        <f aca="false">'Central scenario'!BO18</f>
        <v>-0.0410530002539739</v>
      </c>
      <c r="D20" s="32" t="n">
        <f aca="false">'Low scenario'!AL18</f>
        <v>-0.0448820884057186</v>
      </c>
      <c r="E20" s="32" t="n">
        <f aca="false">'Low scenario'!BO18</f>
        <v>-0.0526454372676611</v>
      </c>
      <c r="F20" s="32" t="n">
        <f aca="false">'High scenario'!AL18</f>
        <v>-0.030599279375678</v>
      </c>
      <c r="G20" s="32" t="n">
        <f aca="false">'High scenario'!BO18</f>
        <v>-0.0374861581122203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-0.033323916321871</v>
      </c>
      <c r="C21" s="69" t="n">
        <f aca="false">'Central scenario'!BO19</f>
        <v>-0.0405158726783056</v>
      </c>
      <c r="D21" s="32" t="n">
        <f aca="false">'Low scenario'!AL19</f>
        <v>-0.0440269132208024</v>
      </c>
      <c r="E21" s="32" t="n">
        <f aca="false">'Low scenario'!BO19</f>
        <v>-0.052457746249726</v>
      </c>
      <c r="F21" s="32" t="n">
        <f aca="false">'High scenario'!AL19</f>
        <v>-0.0273575848141157</v>
      </c>
      <c r="G21" s="32" t="n">
        <f aca="false">'High scenario'!BO19</f>
        <v>-0.0347891785479372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-0.0313591671073857</v>
      </c>
      <c r="C22" s="69" t="n">
        <f aca="false">'Central scenario'!BO20</f>
        <v>-0.0388792849724752</v>
      </c>
      <c r="D22" s="32" t="n">
        <f aca="false">'Low scenario'!AL20</f>
        <v>-0.0434480695114475</v>
      </c>
      <c r="E22" s="32" t="n">
        <f aca="false">'Low scenario'!BO20</f>
        <v>-0.0525197000278448</v>
      </c>
      <c r="F22" s="32" t="n">
        <f aca="false">'High scenario'!AL20</f>
        <v>-0.0253148227099574</v>
      </c>
      <c r="G22" s="32" t="n">
        <f aca="false">'High scenario'!BO20</f>
        <v>-0.0332360513824368</v>
      </c>
      <c r="H22" s="32" t="n">
        <f aca="false">B31-D31</f>
        <v>0.0197954664547465</v>
      </c>
      <c r="I22" s="32" t="n">
        <f aca="false">C31-E31</f>
        <v>0.023013717200496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-0.0300493228951087</v>
      </c>
      <c r="C23" s="69" t="n">
        <f aca="false">'Central scenario'!BO21</f>
        <v>-0.0383168626552318</v>
      </c>
      <c r="D23" s="32" t="n">
        <f aca="false">'Low scenario'!AL21</f>
        <v>-0.0422086300049409</v>
      </c>
      <c r="E23" s="32" t="n">
        <f aca="false">'Low scenario'!BO21</f>
        <v>-0.0521267868404538</v>
      </c>
      <c r="F23" s="32" t="n">
        <f aca="false">'High scenario'!AL21</f>
        <v>-0.0240775532981895</v>
      </c>
      <c r="G23" s="32" t="n">
        <f aca="false">'High scenario'!BO21</f>
        <v>-0.0326256168304374</v>
      </c>
      <c r="H23" s="32" t="n">
        <f aca="false">B31-F31</f>
        <v>-0.00773855771818563</v>
      </c>
      <c r="I23" s="32" t="n">
        <f aca="false">C31-G31</f>
        <v>-0.00869179701067938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-0.0284354311107792</v>
      </c>
      <c r="C24" s="63" t="n">
        <f aca="false">'Central scenario'!BO22</f>
        <v>-0.0375170288574188</v>
      </c>
      <c r="D24" s="32" t="n">
        <f aca="false">'Low scenario'!AL22</f>
        <v>-0.0411073139530782</v>
      </c>
      <c r="E24" s="32" t="n">
        <f aca="false">'Low scenario'!BO22</f>
        <v>-0.0518854371041369</v>
      </c>
      <c r="F24" s="32" t="n">
        <f aca="false">'High scenario'!AL22</f>
        <v>-0.0223637538699182</v>
      </c>
      <c r="G24" s="32" t="n">
        <f aca="false">'High scenario'!BO22</f>
        <v>-0.031345707274974</v>
      </c>
      <c r="H24" s="32" t="n">
        <f aca="false">H22-I22</f>
        <v>-0.00321825074574953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-0.0272581160227165</v>
      </c>
      <c r="C25" s="69" t="n">
        <f aca="false">'Central scenario'!BO23</f>
        <v>-0.0369715457587546</v>
      </c>
      <c r="D25" s="32" t="n">
        <f aca="false">'Low scenario'!AL23</f>
        <v>-0.0408087439317573</v>
      </c>
      <c r="E25" s="32" t="n">
        <f aca="false">'Low scenario'!BO23</f>
        <v>-0.0520919838698061</v>
      </c>
      <c r="F25" s="32" t="n">
        <f aca="false">'High scenario'!AL23</f>
        <v>-0.0202685008287553</v>
      </c>
      <c r="G25" s="32" t="n">
        <f aca="false">'High scenario'!BO23</f>
        <v>-0.029792705920271</v>
      </c>
      <c r="H25" s="32" t="n">
        <f aca="false">H23-I23</f>
        <v>0.000953239292493751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-0.0251684028718961</v>
      </c>
      <c r="C26" s="69" t="n">
        <f aca="false">'Central scenario'!BO24</f>
        <v>-0.0354038490989464</v>
      </c>
      <c r="D26" s="32" t="n">
        <f aca="false">'Low scenario'!AL24</f>
        <v>-0.0408793186741625</v>
      </c>
      <c r="E26" s="32" t="n">
        <f aca="false">'Low scenario'!BO24</f>
        <v>-0.0529978745559896</v>
      </c>
      <c r="F26" s="32" t="n">
        <f aca="false">'High scenario'!AL24</f>
        <v>-0.0183645892709528</v>
      </c>
      <c r="G26" s="32" t="n">
        <f aca="false">'High scenario'!BO24</f>
        <v>-0.0283214486461609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-0.0232596015495825</v>
      </c>
      <c r="C27" s="69" t="n">
        <f aca="false">'Central scenario'!BO25</f>
        <v>-0.0339846508142401</v>
      </c>
      <c r="D27" s="32" t="n">
        <f aca="false">'Low scenario'!AL25</f>
        <v>-0.0392194949853095</v>
      </c>
      <c r="E27" s="32" t="n">
        <f aca="false">'Low scenario'!BO25</f>
        <v>-0.0521070828044172</v>
      </c>
      <c r="F27" s="32" t="n">
        <f aca="false">'High scenario'!AL25</f>
        <v>-0.0160674344028009</v>
      </c>
      <c r="G27" s="32" t="n">
        <f aca="false">'High scenario'!BO25</f>
        <v>-0.0263577834454621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-0.0220214848858489</v>
      </c>
      <c r="C28" s="63" t="n">
        <f aca="false">'Central scenario'!BO26</f>
        <v>-0.0334095897367583</v>
      </c>
      <c r="D28" s="32" t="n">
        <f aca="false">'Low scenario'!AL26</f>
        <v>-0.0387492286600389</v>
      </c>
      <c r="E28" s="32" t="n">
        <f aca="false">'Low scenario'!BO26</f>
        <v>-0.0524331209916118</v>
      </c>
      <c r="F28" s="32" t="n">
        <f aca="false">'High scenario'!AL26</f>
        <v>-0.0151368967062296</v>
      </c>
      <c r="G28" s="32" t="n">
        <f aca="false">'High scenario'!BO26</f>
        <v>-0.0260677248683552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-0.0201681311966153</v>
      </c>
      <c r="C29" s="69" t="n">
        <f aca="false">'Central scenario'!BO27</f>
        <v>-0.0319625122142243</v>
      </c>
      <c r="D29" s="32" t="n">
        <f aca="false">'Low scenario'!AL27</f>
        <v>-0.0381267498132025</v>
      </c>
      <c r="E29" s="32" t="n">
        <f aca="false">'Low scenario'!BO27</f>
        <v>-0.0525930849789459</v>
      </c>
      <c r="F29" s="32" t="n">
        <f aca="false">'High scenario'!AL27</f>
        <v>-0.0132110538530713</v>
      </c>
      <c r="G29" s="32" t="n">
        <f aca="false">'High scenario'!BO27</f>
        <v>-0.0245275623720598</v>
      </c>
      <c r="I29" s="32" t="n">
        <f aca="false">C31-E31</f>
        <v>0.023013717200496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-0.0191153563887211</v>
      </c>
      <c r="C30" s="69" t="n">
        <f aca="false">'Central scenario'!BO28</f>
        <v>-0.0315043647634746</v>
      </c>
      <c r="D30" s="32" t="n">
        <f aca="false">'Low scenario'!AL28</f>
        <v>-0.0380807936250234</v>
      </c>
      <c r="E30" s="32" t="n">
        <f aca="false">'Low scenario'!BO28</f>
        <v>-0.0534626881779906</v>
      </c>
      <c r="F30" s="32" t="n">
        <f aca="false">'High scenario'!AL28</f>
        <v>-0.012041220280376</v>
      </c>
      <c r="G30" s="32" t="n">
        <f aca="false">'High scenario'!BO28</f>
        <v>-0.0238429159047675</v>
      </c>
      <c r="I30" s="32" t="n">
        <f aca="false">C31-G31</f>
        <v>-0.00869179701067938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-0.0183097556969848</v>
      </c>
      <c r="C31" s="69" t="n">
        <f aca="false">'Central scenario'!BO29</f>
        <v>-0.0313076358126716</v>
      </c>
      <c r="D31" s="32" t="n">
        <f aca="false">'Low scenario'!AL29</f>
        <v>-0.0381052221517313</v>
      </c>
      <c r="E31" s="32" t="n">
        <f aca="false">'Low scenario'!BO29</f>
        <v>-0.0543213530131676</v>
      </c>
      <c r="F31" s="32" t="n">
        <f aca="false">'High scenario'!AL29</f>
        <v>-0.0105711979787991</v>
      </c>
      <c r="G31" s="32" t="n">
        <f aca="false">'High scenario'!BO29</f>
        <v>-0.0226158388019922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E32" activeCellId="0" sqref="E32"/>
    </sheetView>
  </sheetViews>
  <sheetFormatPr defaultColWidth="11.707031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-0.0328743672773596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-0.0327708635680786</v>
      </c>
      <c r="D26" s="100" t="n">
        <f aca="false">'Central scenario'!BO5</f>
        <v>-0.0328108315405279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-0.036516966657866</v>
      </c>
      <c r="D27" s="100" t="n">
        <f aca="false">'Central scenario'!BO6</f>
        <v>-0.03705978870982</v>
      </c>
      <c r="E27" s="102" t="n">
        <f aca="false">'Low scenario'!AL6</f>
        <v>-0.0365104009407957</v>
      </c>
      <c r="F27" s="102" t="n">
        <f aca="false">'Low scenario'!BO6</f>
        <v>-0.0370532229927496</v>
      </c>
      <c r="G27" s="102" t="n">
        <f aca="false">'High scenario'!AL6</f>
        <v>-0.0365058558565986</v>
      </c>
      <c r="H27" s="102" t="n">
        <f aca="false">'High scenario'!BO6</f>
        <v>-0.0370486779085525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-0.0368249769680938</v>
      </c>
      <c r="D28" s="100" t="n">
        <f aca="false">'Central scenario'!BO7</f>
        <v>-0.0377761510532356</v>
      </c>
      <c r="E28" s="102" t="n">
        <f aca="false">'Low scenario'!AL7</f>
        <v>-0.0368194514270905</v>
      </c>
      <c r="F28" s="102" t="n">
        <f aca="false">'Low scenario'!BO7</f>
        <v>-0.0377706255122324</v>
      </c>
      <c r="G28" s="102" t="n">
        <f aca="false">'High scenario'!AL7</f>
        <v>-0.0376339591942611</v>
      </c>
      <c r="H28" s="102" t="n">
        <f aca="false">'High scenario'!BO7</f>
        <v>-0.038585133279403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-0.0378869896567784</v>
      </c>
      <c r="D29" s="100" t="n">
        <f aca="false">'Central scenario'!BO8</f>
        <v>-0.038752154690172</v>
      </c>
      <c r="E29" s="102" t="n">
        <f aca="false">'Low scenario'!AL8</f>
        <v>-0.03783671599434</v>
      </c>
      <c r="F29" s="102" t="n">
        <f aca="false">'Low scenario'!BO8</f>
        <v>-0.0387018810277336</v>
      </c>
      <c r="G29" s="102" t="n">
        <f aca="false">'High scenario'!AL8</f>
        <v>-0.03853199552347</v>
      </c>
      <c r="H29" s="102" t="n">
        <f aca="false">'High scenario'!BO8</f>
        <v>-0.0393922046838319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-0.0518401139659844</v>
      </c>
      <c r="D30" s="100" t="n">
        <f aca="false">'Central scenario'!BO9</f>
        <v>-0.0532105633867453</v>
      </c>
      <c r="E30" s="102" t="n">
        <f aca="false">'Low scenario'!AL9</f>
        <v>-0.051534342512862</v>
      </c>
      <c r="F30" s="102" t="n">
        <f aca="false">'Low scenario'!BO9</f>
        <v>-0.052918942478503</v>
      </c>
      <c r="G30" s="102" t="n">
        <f aca="false">'High scenario'!AL9</f>
        <v>-0.0536523478786272</v>
      </c>
      <c r="H30" s="102" t="n">
        <f aca="false">'High scenario'!BO9</f>
        <v>-0.0550061276355063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-0.0533032994964029</v>
      </c>
      <c r="D31" s="100" t="n">
        <f aca="false">'Central scenario'!BO10</f>
        <v>-0.0550049085185228</v>
      </c>
      <c r="E31" s="102" t="n">
        <f aca="false">'Low scenario'!AL10</f>
        <v>-0.0513148171134898</v>
      </c>
      <c r="F31" s="102" t="n">
        <f aca="false">'Low scenario'!BO10</f>
        <v>-0.0530412939465748</v>
      </c>
      <c r="G31" s="102" t="n">
        <f aca="false">'High scenario'!AL10</f>
        <v>-0.0500940400648457</v>
      </c>
      <c r="H31" s="102" t="n">
        <f aca="false">'High scenario'!BO10</f>
        <v>-0.0518476287978092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-0.0532923209244948</v>
      </c>
      <c r="D32" s="100" t="n">
        <f aca="false">'Central scenario'!BO11</f>
        <v>-0.0552926527716989</v>
      </c>
      <c r="E32" s="102" t="n">
        <f aca="false">'Low scenario'!AL11</f>
        <v>-0.0530698340269065</v>
      </c>
      <c r="F32" s="102" t="n">
        <f aca="false">'Low scenario'!BO11</f>
        <v>-0.0551158261697282</v>
      </c>
      <c r="G32" s="102" t="n">
        <f aca="false">'High scenario'!AL11</f>
        <v>-0.049391021927683</v>
      </c>
      <c r="H32" s="102" t="n">
        <f aca="false">'High scenario'!BO11</f>
        <v>-0.0515334639494784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-0.0510102196719136</v>
      </c>
      <c r="D33" s="100" t="n">
        <f aca="false">'Central scenario'!BO12</f>
        <v>-0.0532904394286329</v>
      </c>
      <c r="E33" s="102" t="n">
        <f aca="false">'Low scenario'!AL12</f>
        <v>-0.0514436349731767</v>
      </c>
      <c r="F33" s="102" t="n">
        <f aca="false">'Low scenario'!BO12</f>
        <v>-0.0537659809615432</v>
      </c>
      <c r="G33" s="102" t="n">
        <f aca="false">'High scenario'!AL12</f>
        <v>-0.0469162124331271</v>
      </c>
      <c r="H33" s="102" t="n">
        <f aca="false">'High scenario'!BO12</f>
        <v>-0.0493250641822731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-0.0500554448820941</v>
      </c>
      <c r="D34" s="103" t="n">
        <f aca="false">'Central scenario'!BO13</f>
        <v>-0.052677206144131</v>
      </c>
      <c r="E34" s="102" t="n">
        <f aca="false">'Low scenario'!AL13</f>
        <v>-0.050461411540484</v>
      </c>
      <c r="F34" s="102" t="n">
        <f aca="false">'Low scenario'!BO13</f>
        <v>-0.0530897254282346</v>
      </c>
      <c r="G34" s="102" t="n">
        <f aca="false">'High scenario'!AL13</f>
        <v>-0.0441931202963943</v>
      </c>
      <c r="H34" s="102" t="n">
        <f aca="false">'High scenario'!BO13</f>
        <v>-0.0469099417570337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-0.0481013413812907</v>
      </c>
      <c r="D35" s="104" t="n">
        <f aca="false">'Central scenario'!BO14</f>
        <v>-0.051591120875613</v>
      </c>
      <c r="E35" s="102" t="n">
        <f aca="false">'Low scenario'!AL14</f>
        <v>-0.0500411612096008</v>
      </c>
      <c r="F35" s="102" t="n">
        <f aca="false">'Low scenario'!BO14</f>
        <v>-0.0536769782021293</v>
      </c>
      <c r="G35" s="102" t="n">
        <f aca="false">'High scenario'!AL14</f>
        <v>-0.0418588395884122</v>
      </c>
      <c r="H35" s="102" t="n">
        <f aca="false">'High scenario'!BO14</f>
        <v>-0.0453926228264387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-0.0409747907218573</v>
      </c>
      <c r="D36" s="105" t="n">
        <f aca="false">'Central scenario'!BO15</f>
        <v>-0.0451736393524263</v>
      </c>
      <c r="E36" s="102" t="n">
        <f aca="false">'Low scenario'!AL15</f>
        <v>-0.0498111822868775</v>
      </c>
      <c r="F36" s="102" t="n">
        <f aca="false">'Low scenario'!BO15</f>
        <v>-0.0545991951242952</v>
      </c>
      <c r="G36" s="102" t="n">
        <f aca="false">'High scenario'!AL15</f>
        <v>-0.0393308391176601</v>
      </c>
      <c r="H36" s="102" t="n">
        <f aca="false">'High scenario'!BO15</f>
        <v>-0.0440637846599447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-0.0398055070927001</v>
      </c>
      <c r="D37" s="105" t="n">
        <f aca="false">'Central scenario'!BO16</f>
        <v>-0.0447866493225303</v>
      </c>
      <c r="E37" s="102" t="n">
        <f aca="false">'Low scenario'!AL16</f>
        <v>-0.0472104393978901</v>
      </c>
      <c r="F37" s="102" t="n">
        <f aca="false">'Low scenario'!BO16</f>
        <v>-0.0530123101241038</v>
      </c>
      <c r="G37" s="102" t="n">
        <f aca="false">'High scenario'!AL16</f>
        <v>-0.0372919649411513</v>
      </c>
      <c r="H37" s="102" t="n">
        <f aca="false">'High scenario'!BO16</f>
        <v>-0.0429143567354101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-0.0378076884247005</v>
      </c>
      <c r="D38" s="105" t="n">
        <f aca="false">'Central scenario'!BO17</f>
        <v>-0.043543261082463</v>
      </c>
      <c r="E38" s="102" t="n">
        <f aca="false">'Low scenario'!AL17</f>
        <v>-0.0455716623879484</v>
      </c>
      <c r="F38" s="102" t="n">
        <f aca="false">'Low scenario'!BO17</f>
        <v>-0.0524579648109339</v>
      </c>
      <c r="G38" s="102" t="n">
        <f aca="false">'High scenario'!AL17</f>
        <v>-0.0339215088182162</v>
      </c>
      <c r="H38" s="102" t="n">
        <f aca="false">'High scenario'!BO17</f>
        <v>-0.0401906774503641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-0.034603160062411</v>
      </c>
      <c r="D39" s="104" t="n">
        <f aca="false">'Central scenario'!BO18</f>
        <v>-0.0410530002539739</v>
      </c>
      <c r="E39" s="102" t="n">
        <f aca="false">'Low scenario'!AL18</f>
        <v>-0.0448820884057186</v>
      </c>
      <c r="F39" s="102" t="n">
        <f aca="false">'Low scenario'!BO18</f>
        <v>-0.0526454372676611</v>
      </c>
      <c r="G39" s="102" t="n">
        <f aca="false">'High scenario'!AL18</f>
        <v>-0.030599279375678</v>
      </c>
      <c r="H39" s="102" t="n">
        <f aca="false">'High scenario'!BO18</f>
        <v>-0.0374861581122203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-0.033323916321871</v>
      </c>
      <c r="D40" s="105" t="n">
        <f aca="false">'Central scenario'!BO19</f>
        <v>-0.0405158726783056</v>
      </c>
      <c r="E40" s="102" t="n">
        <f aca="false">'Low scenario'!AL19</f>
        <v>-0.0440269132208024</v>
      </c>
      <c r="F40" s="102" t="n">
        <f aca="false">'Low scenario'!BO19</f>
        <v>-0.052457746249726</v>
      </c>
      <c r="G40" s="102" t="n">
        <f aca="false">'High scenario'!AL19</f>
        <v>-0.0273575848141157</v>
      </c>
      <c r="H40" s="102" t="n">
        <f aca="false">'High scenario'!BO19</f>
        <v>-0.0347891785479372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-0.0313591671073857</v>
      </c>
      <c r="D41" s="105" t="n">
        <f aca="false">'Central scenario'!BO20</f>
        <v>-0.0388792849724752</v>
      </c>
      <c r="E41" s="102" t="n">
        <f aca="false">'Low scenario'!AL20</f>
        <v>-0.0434480695114475</v>
      </c>
      <c r="F41" s="102" t="n">
        <f aca="false">'Low scenario'!BO20</f>
        <v>-0.0525197000278448</v>
      </c>
      <c r="G41" s="102" t="n">
        <f aca="false">'High scenario'!AL20</f>
        <v>-0.0253148227099574</v>
      </c>
      <c r="H41" s="102" t="n">
        <f aca="false">'High scenario'!BO20</f>
        <v>-0.0332360513824368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-0.0300493228951087</v>
      </c>
      <c r="D42" s="105" t="n">
        <f aca="false">'Central scenario'!BO21</f>
        <v>-0.0383168626552318</v>
      </c>
      <c r="E42" s="102" t="n">
        <f aca="false">'Low scenario'!AL21</f>
        <v>-0.0422086300049409</v>
      </c>
      <c r="F42" s="102" t="n">
        <f aca="false">'Low scenario'!BO21</f>
        <v>-0.0521267868404538</v>
      </c>
      <c r="G42" s="102" t="n">
        <f aca="false">'High scenario'!AL21</f>
        <v>-0.0240775532981895</v>
      </c>
      <c r="H42" s="102" t="n">
        <f aca="false">'High scenario'!BO21</f>
        <v>-0.0326256168304374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-0.0284354311107792</v>
      </c>
      <c r="D43" s="104" t="n">
        <f aca="false">'Central scenario'!BO22</f>
        <v>-0.0375170288574188</v>
      </c>
      <c r="E43" s="102" t="n">
        <f aca="false">'Low scenario'!AL22</f>
        <v>-0.0411073139530782</v>
      </c>
      <c r="F43" s="102" t="n">
        <f aca="false">'Low scenario'!BO22</f>
        <v>-0.0518854371041369</v>
      </c>
      <c r="G43" s="102" t="n">
        <f aca="false">'High scenario'!AL22</f>
        <v>-0.0223637538699182</v>
      </c>
      <c r="H43" s="102" t="n">
        <f aca="false">'High scenario'!BO22</f>
        <v>-0.031345707274974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-0.0272581160227165</v>
      </c>
      <c r="D44" s="105" t="n">
        <f aca="false">'Central scenario'!BO23</f>
        <v>-0.0369715457587546</v>
      </c>
      <c r="E44" s="102" t="n">
        <f aca="false">'Low scenario'!AL23</f>
        <v>-0.0408087439317573</v>
      </c>
      <c r="F44" s="102" t="n">
        <f aca="false">'Low scenario'!BO23</f>
        <v>-0.0520919838698061</v>
      </c>
      <c r="G44" s="102" t="n">
        <f aca="false">'High scenario'!AL23</f>
        <v>-0.0202685008287553</v>
      </c>
      <c r="H44" s="102" t="n">
        <f aca="false">'High scenario'!BO23</f>
        <v>-0.029792705920271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-0.0251684028718961</v>
      </c>
      <c r="D45" s="105" t="n">
        <f aca="false">'Central scenario'!BO24</f>
        <v>-0.0354038490989464</v>
      </c>
      <c r="E45" s="102" t="n">
        <f aca="false">'Low scenario'!AL24</f>
        <v>-0.0408793186741625</v>
      </c>
      <c r="F45" s="102" t="n">
        <f aca="false">'Low scenario'!BO24</f>
        <v>-0.0529978745559896</v>
      </c>
      <c r="G45" s="102" t="n">
        <f aca="false">'High scenario'!AL24</f>
        <v>-0.0183645892709528</v>
      </c>
      <c r="H45" s="102" t="n">
        <f aca="false">'High scenario'!BO24</f>
        <v>-0.0283214486461609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-0.0232596015495825</v>
      </c>
      <c r="D46" s="105" t="n">
        <f aca="false">'Central scenario'!BO25</f>
        <v>-0.0339846508142401</v>
      </c>
      <c r="E46" s="102" t="n">
        <f aca="false">'Low scenario'!AL25</f>
        <v>-0.0392194949853095</v>
      </c>
      <c r="F46" s="102" t="n">
        <f aca="false">'Low scenario'!BO25</f>
        <v>-0.0521070828044172</v>
      </c>
      <c r="G46" s="102" t="n">
        <f aca="false">'High scenario'!AL25</f>
        <v>-0.0160674344028009</v>
      </c>
      <c r="H46" s="102" t="n">
        <f aca="false">'High scenario'!BO25</f>
        <v>-0.0263577834454621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-0.0220214848858489</v>
      </c>
      <c r="D47" s="104" t="n">
        <f aca="false">'Central scenario'!BO26</f>
        <v>-0.0334095897367583</v>
      </c>
      <c r="E47" s="102" t="n">
        <f aca="false">'Low scenario'!AL26</f>
        <v>-0.0387492286600389</v>
      </c>
      <c r="F47" s="102" t="n">
        <f aca="false">'Low scenario'!BO26</f>
        <v>-0.0524331209916118</v>
      </c>
      <c r="G47" s="102" t="n">
        <f aca="false">'High scenario'!AL26</f>
        <v>-0.0151368967062296</v>
      </c>
      <c r="H47" s="102" t="n">
        <f aca="false">'High scenario'!BO26</f>
        <v>-0.0260677248683552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-0.0201681311966153</v>
      </c>
      <c r="D48" s="105" t="n">
        <f aca="false">'Central scenario'!BO27</f>
        <v>-0.0319625122142243</v>
      </c>
      <c r="E48" s="102" t="n">
        <f aca="false">'Low scenario'!AL27</f>
        <v>-0.0381267498132025</v>
      </c>
      <c r="F48" s="102" t="n">
        <f aca="false">'Low scenario'!BO27</f>
        <v>-0.0525930849789459</v>
      </c>
      <c r="G48" s="102" t="n">
        <f aca="false">'High scenario'!AL27</f>
        <v>-0.0132110538530713</v>
      </c>
      <c r="H48" s="102" t="n">
        <f aca="false">'High scenario'!BO27</f>
        <v>-0.0245275623720598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-0.0191153563887211</v>
      </c>
      <c r="D49" s="105" t="n">
        <f aca="false">'Central scenario'!BO28</f>
        <v>-0.0315043647634746</v>
      </c>
      <c r="E49" s="102" t="n">
        <f aca="false">'Low scenario'!AL28</f>
        <v>-0.0380807936250234</v>
      </c>
      <c r="F49" s="102" t="n">
        <f aca="false">'Low scenario'!BO28</f>
        <v>-0.0534626881779906</v>
      </c>
      <c r="G49" s="102" t="n">
        <f aca="false">'High scenario'!AL28</f>
        <v>-0.012041220280376</v>
      </c>
      <c r="H49" s="102" t="n">
        <f aca="false">'High scenario'!BO28</f>
        <v>-0.0238429159047675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-0.0183097556969848</v>
      </c>
      <c r="D50" s="105" t="n">
        <f aca="false">'Central scenario'!BO29</f>
        <v>-0.0313076358126716</v>
      </c>
      <c r="E50" s="102" t="n">
        <f aca="false">'Low scenario'!AL29</f>
        <v>-0.0381052221517313</v>
      </c>
      <c r="F50" s="102" t="n">
        <f aca="false">'Low scenario'!BO29</f>
        <v>-0.0543213530131676</v>
      </c>
      <c r="G50" s="102" t="n">
        <f aca="false">'High scenario'!AL29</f>
        <v>-0.0105711979787991</v>
      </c>
      <c r="H50" s="102" t="n">
        <f aca="false">'High scenario'!BO29</f>
        <v>-0.0226158388019922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2020-11-12T00:08:26Z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