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<sst xmlns="http://schemas.openxmlformats.org/spreadsheetml/2006/main" count="833" uniqueCount="260">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</sst>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104.996314619777</c:v>
                </c:pt>
                <c:pt idx="45">
                  <c:v>106.383535110022</c:v>
                </c:pt>
                <c:pt idx="46">
                  <c:v>107.526650638414</c:v>
                </c:pt>
                <c:pt idx="47">
                  <c:v>108.591567174941</c:v>
                </c:pt>
                <c:pt idx="48">
                  <c:v>109.557994173365</c:v>
                </c:pt>
                <c:pt idx="49">
                  <c:v>110.022386242199</c:v>
                </c:pt>
                <c:pt idx="50">
                  <c:v>110.9606624948</c:v>
                </c:pt>
                <c:pt idx="51">
                  <c:v>111.643855959419</c:v>
                </c:pt>
                <c:pt idx="52">
                  <c:v>112.550549190065</c:v>
                </c:pt>
                <c:pt idx="53">
                  <c:v>113.170394178107</c:v>
                </c:pt>
                <c:pt idx="54">
                  <c:v>114.165866225234</c:v>
                </c:pt>
                <c:pt idx="55">
                  <c:v>115.267086419255</c:v>
                </c:pt>
                <c:pt idx="56">
                  <c:v>116.560376850578</c:v>
                </c:pt>
                <c:pt idx="57">
                  <c:v>117.205120884138</c:v>
                </c:pt>
                <c:pt idx="58">
                  <c:v>118.259854019597</c:v>
                </c:pt>
                <c:pt idx="59">
                  <c:v>119.113414509602</c:v>
                </c:pt>
                <c:pt idx="60">
                  <c:v>119.86774665757</c:v>
                </c:pt>
                <c:pt idx="61">
                  <c:v>120.242792426102</c:v>
                </c:pt>
                <c:pt idx="62">
                  <c:v>120.763535036414</c:v>
                </c:pt>
                <c:pt idx="63">
                  <c:v>121.320069147892</c:v>
                </c:pt>
                <c:pt idx="64">
                  <c:v>122.48139356157</c:v>
                </c:pt>
                <c:pt idx="65">
                  <c:v>123.458014257647</c:v>
                </c:pt>
                <c:pt idx="66">
                  <c:v>123.926070751623</c:v>
                </c:pt>
                <c:pt idx="67">
                  <c:v>124.638819496812</c:v>
                </c:pt>
                <c:pt idx="68">
                  <c:v>125.401410503296</c:v>
                </c:pt>
                <c:pt idx="69">
                  <c:v>125.970558908405</c:v>
                </c:pt>
                <c:pt idx="70">
                  <c:v>127.016079950954</c:v>
                </c:pt>
                <c:pt idx="71">
                  <c:v>127.517613522554</c:v>
                </c:pt>
                <c:pt idx="72">
                  <c:v>128.439543368204</c:v>
                </c:pt>
                <c:pt idx="73">
                  <c:v>129.372982628933</c:v>
                </c:pt>
                <c:pt idx="74">
                  <c:v>130.038076302311</c:v>
                </c:pt>
                <c:pt idx="75">
                  <c:v>131.033401807551</c:v>
                </c:pt>
                <c:pt idx="76">
                  <c:v>131.288006762325</c:v>
                </c:pt>
                <c:pt idx="77">
                  <c:v>131.673976651178</c:v>
                </c:pt>
                <c:pt idx="78">
                  <c:v>132.871626076173</c:v>
                </c:pt>
                <c:pt idx="79">
                  <c:v>133.985230657095</c:v>
                </c:pt>
                <c:pt idx="80">
                  <c:v>135.037465776614</c:v>
                </c:pt>
                <c:pt idx="81">
                  <c:v>135.776252741134</c:v>
                </c:pt>
                <c:pt idx="82">
                  <c:v>136.392509575786</c:v>
                </c:pt>
                <c:pt idx="83">
                  <c:v>137.270831720092</c:v>
                </c:pt>
                <c:pt idx="84">
                  <c:v>137.506567714628</c:v>
                </c:pt>
                <c:pt idx="85">
                  <c:v>138.255572349621</c:v>
                </c:pt>
                <c:pt idx="86">
                  <c:v>139.05909389541</c:v>
                </c:pt>
                <c:pt idx="87">
                  <c:v>140.269537465288</c:v>
                </c:pt>
                <c:pt idx="88">
                  <c:v>140.847058998506</c:v>
                </c:pt>
                <c:pt idx="89">
                  <c:v>142.172506068529</c:v>
                </c:pt>
                <c:pt idx="90">
                  <c:v>142.323940312449</c:v>
                </c:pt>
                <c:pt idx="91">
                  <c:v>143.450577906415</c:v>
                </c:pt>
                <c:pt idx="92">
                  <c:v>143.742495753047</c:v>
                </c:pt>
                <c:pt idx="93">
                  <c:v>144.336608553709</c:v>
                </c:pt>
                <c:pt idx="94">
                  <c:v>145.762843366143</c:v>
                </c:pt>
                <c:pt idx="95">
                  <c:v>146.793082215035</c:v>
                </c:pt>
                <c:pt idx="96">
                  <c:v>148.329704061208</c:v>
                </c:pt>
                <c:pt idx="97">
                  <c:v>148.880666722049</c:v>
                </c:pt>
                <c:pt idx="98">
                  <c:v>148.859817234567</c:v>
                </c:pt>
                <c:pt idx="99">
                  <c:v>148.865502902123</c:v>
                </c:pt>
                <c:pt idx="100">
                  <c:v>149.669529090331</c:v>
                </c:pt>
                <c:pt idx="101">
                  <c:v>149.996889455294</c:v>
                </c:pt>
                <c:pt idx="102">
                  <c:v>150.644226807301</c:v>
                </c:pt>
                <c:pt idx="103">
                  <c:v>151.829944260704</c:v>
                </c:pt>
                <c:pt idx="104">
                  <c:v>152.045307362924</c:v>
                </c:pt>
                <c:pt idx="105">
                  <c:v>153.01029788119</c:v>
                </c:pt>
                <c:pt idx="106">
                  <c:v>153.40720728027</c:v>
                </c:pt>
                <c:pt idx="107">
                  <c:v>154.343795404363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792248"/>
        <c:axId val="1519268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0.0439172493541375</c:v>
                </c:pt>
                <c:pt idx="50">
                  <c:v>0.034355316296597</c:v>
                </c:pt>
                <c:pt idx="54">
                  <c:v>0.0293293533452352</c:v>
                </c:pt>
                <c:pt idx="58">
                  <c:v>0.0351197043270126</c:v>
                </c:pt>
                <c:pt idx="62">
                  <c:v>0.0234652246762255</c:v>
                </c:pt>
                <c:pt idx="66">
                  <c:v>0.0255294573182592</c:v>
                </c:pt>
                <c:pt idx="70">
                  <c:v>0.0230561490812327</c:v>
                </c:pt>
                <c:pt idx="74">
                  <c:v>0.0256536784897274</c:v>
                </c:pt>
                <c:pt idx="78">
                  <c:v>0.0210737582064997</c:v>
                </c:pt>
                <c:pt idx="82">
                  <c:v>0.0276664749460305</c:v>
                </c:pt>
                <c:pt idx="86">
                  <c:v>0.0194934045797164</c:v>
                </c:pt>
                <c:pt idx="90">
                  <c:v>0.0246866144536593</c:v>
                </c:pt>
                <c:pt idx="94">
                  <c:v>0.0208176332173329</c:v>
                </c:pt>
                <c:pt idx="98">
                  <c:v>0.0246293459675908</c:v>
                </c:pt>
                <c:pt idx="102">
                  <c:v>0.0121103823550108</c:v>
                </c:pt>
                <c:pt idx="106">
                  <c:v>0.0177135016291796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892542"/>
        <c:axId val="55052214"/>
      </c:lineChart>
      <c:catAx>
        <c:axId val="8879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192688"/>
        <c:crosses val="autoZero"/>
        <c:auto val="1"/>
        <c:lblAlgn val="ctr"/>
        <c:lblOffset val="100"/>
      </c:catAx>
      <c:valAx>
        <c:axId val="1519268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792248"/>
        <c:crossesAt val="1"/>
        <c:crossBetween val="midCat"/>
      </c:valAx>
      <c:catAx>
        <c:axId val="128925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052214"/>
        <c:auto val="1"/>
        <c:lblAlgn val="ctr"/>
        <c:lblOffset val="100"/>
      </c:catAx>
      <c:valAx>
        <c:axId val="5505221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8925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169.505818666231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</c:v>
                </c:pt>
                <c:pt idx="106">
                  <c:v>177.120207701753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31642"/>
        <c:axId val="2184012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0.0583752138503426</c:v>
                </c:pt>
                <c:pt idx="50">
                  <c:v>0.0418942275418448</c:v>
                </c:pt>
                <c:pt idx="54">
                  <c:v>0.0394926085539482</c:v>
                </c:pt>
                <c:pt idx="58">
                  <c:v>0.0397672273921628</c:v>
                </c:pt>
                <c:pt idx="62">
                  <c:v>0.0363649155399088</c:v>
                </c:pt>
                <c:pt idx="66">
                  <c:v>0.0350945100263518</c:v>
                </c:pt>
                <c:pt idx="70">
                  <c:v>0.0278740707015801</c:v>
                </c:pt>
                <c:pt idx="74">
                  <c:v>0.0284742168398948</c:v>
                </c:pt>
                <c:pt idx="78">
                  <c:v>0.0300026223701615</c:v>
                </c:pt>
                <c:pt idx="82">
                  <c:v>0.0312256404153763</c:v>
                </c:pt>
                <c:pt idx="86">
                  <c:v>0.0271984806425589</c:v>
                </c:pt>
                <c:pt idx="90">
                  <c:v>0.032824358145912</c:v>
                </c:pt>
                <c:pt idx="94">
                  <c:v>0.0218419199953035</c:v>
                </c:pt>
                <c:pt idx="98">
                  <c:v>0.0289672223702506</c:v>
                </c:pt>
                <c:pt idx="102">
                  <c:v>0.0254776116235196</c:v>
                </c:pt>
                <c:pt idx="106">
                  <c:v>0.0287522589665816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97157"/>
        <c:axId val="23346174"/>
      </c:lineChart>
      <c:catAx>
        <c:axId val="5431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840121"/>
        <c:crosses val="autoZero"/>
        <c:auto val="1"/>
        <c:lblAlgn val="ctr"/>
        <c:lblOffset val="100"/>
      </c:catAx>
      <c:valAx>
        <c:axId val="2184012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1642"/>
        <c:crossesAt val="1"/>
        <c:crossBetween val="midCat"/>
      </c:valAx>
      <c:catAx>
        <c:axId val="98971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346174"/>
        <c:auto val="1"/>
        <c:lblAlgn val="ctr"/>
        <c:lblOffset val="100"/>
      </c:catAx>
      <c:valAx>
        <c:axId val="2334617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9715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102.576334324858</c:v>
                </c:pt>
                <c:pt idx="45">
                  <c:v>103.60172953368</c:v>
                </c:pt>
                <c:pt idx="46">
                  <c:v>104.877480087817</c:v>
                </c:pt>
                <c:pt idx="47">
                  <c:v>106.391781321144</c:v>
                </c:pt>
                <c:pt idx="48">
                  <c:v>107.811596999448</c:v>
                </c:pt>
                <c:pt idx="49">
                  <c:v>108.799994170672</c:v>
                </c:pt>
                <c:pt idx="50">
                  <c:v>109.815122887166</c:v>
                </c:pt>
                <c:pt idx="51">
                  <c:v>110.772128226664</c:v>
                </c:pt>
                <c:pt idx="52">
                  <c:v>111.567383440097</c:v>
                </c:pt>
                <c:pt idx="53">
                  <c:v>113.0064245881</c:v>
                </c:pt>
                <c:pt idx="54">
                  <c:v>113.204297676719</c:v>
                </c:pt>
                <c:pt idx="55">
                  <c:v>114.499055710856</c:v>
                </c:pt>
                <c:pt idx="56">
                  <c:v>115.763984099888</c:v>
                </c:pt>
                <c:pt idx="57">
                  <c:v>115.671650822816</c:v>
                </c:pt>
                <c:pt idx="58">
                  <c:v>116.220860982761</c:v>
                </c:pt>
                <c:pt idx="59">
                  <c:v>116.254509508357</c:v>
                </c:pt>
                <c:pt idx="60">
                  <c:v>116.583006156726</c:v>
                </c:pt>
                <c:pt idx="61">
                  <c:v>117.714684926756</c:v>
                </c:pt>
                <c:pt idx="62">
                  <c:v>118.197165982654</c:v>
                </c:pt>
                <c:pt idx="63">
                  <c:v>119.189792085701</c:v>
                </c:pt>
                <c:pt idx="64">
                  <c:v>119.585119463576</c:v>
                </c:pt>
                <c:pt idx="65">
                  <c:v>119.695182829079</c:v>
                </c:pt>
                <c:pt idx="66">
                  <c:v>119.539508297032</c:v>
                </c:pt>
                <c:pt idx="67">
                  <c:v>120.037570369387</c:v>
                </c:pt>
                <c:pt idx="68">
                  <c:v>120.417223125345</c:v>
                </c:pt>
                <c:pt idx="69">
                  <c:v>120.98192026899</c:v>
                </c:pt>
                <c:pt idx="70">
                  <c:v>121.236955342281</c:v>
                </c:pt>
                <c:pt idx="71">
                  <c:v>120.72120999997</c:v>
                </c:pt>
                <c:pt idx="72">
                  <c:v>121.314215595293</c:v>
                </c:pt>
                <c:pt idx="73">
                  <c:v>121.333850140095</c:v>
                </c:pt>
                <c:pt idx="74">
                  <c:v>121.258907865398</c:v>
                </c:pt>
                <c:pt idx="75">
                  <c:v>121.671985676245</c:v>
                </c:pt>
                <c:pt idx="76">
                  <c:v>122.546286710916</c:v>
                </c:pt>
                <c:pt idx="77">
                  <c:v>122.947276192068</c:v>
                </c:pt>
                <c:pt idx="78">
                  <c:v>123.049992375389</c:v>
                </c:pt>
                <c:pt idx="79">
                  <c:v>123.878679932382</c:v>
                </c:pt>
                <c:pt idx="80">
                  <c:v>124.642595213586</c:v>
                </c:pt>
                <c:pt idx="81">
                  <c:v>124.829627281609</c:v>
                </c:pt>
                <c:pt idx="82">
                  <c:v>125.563767532496</c:v>
                </c:pt>
                <c:pt idx="83">
                  <c:v>125.530805593727</c:v>
                </c:pt>
                <c:pt idx="84">
                  <c:v>125.952206700521</c:v>
                </c:pt>
                <c:pt idx="85">
                  <c:v>126.531907214059</c:v>
                </c:pt>
                <c:pt idx="86">
                  <c:v>126.085967736414</c:v>
                </c:pt>
                <c:pt idx="87">
                  <c:v>127.143747592966</c:v>
                </c:pt>
                <c:pt idx="88">
                  <c:v>127.365608730756</c:v>
                </c:pt>
                <c:pt idx="89">
                  <c:v>127.724068806976</c:v>
                </c:pt>
                <c:pt idx="90">
                  <c:v>127.981150772168</c:v>
                </c:pt>
                <c:pt idx="91">
                  <c:v>128.43766319235</c:v>
                </c:pt>
                <c:pt idx="92">
                  <c:v>128.7478564036</c:v>
                </c:pt>
                <c:pt idx="93">
                  <c:v>129.225710230297</c:v>
                </c:pt>
                <c:pt idx="94">
                  <c:v>129.252949168849</c:v>
                </c:pt>
                <c:pt idx="95">
                  <c:v>129.384949028273</c:v>
                </c:pt>
                <c:pt idx="96">
                  <c:v>129.61308569009</c:v>
                </c:pt>
                <c:pt idx="97">
                  <c:v>130.198919636522</c:v>
                </c:pt>
                <c:pt idx="98">
                  <c:v>130.248669315287</c:v>
                </c:pt>
                <c:pt idx="99">
                  <c:v>130.616686603149</c:v>
                </c:pt>
                <c:pt idx="100">
                  <c:v>130.977921843093</c:v>
                </c:pt>
                <c:pt idx="101">
                  <c:v>131.970823642596</c:v>
                </c:pt>
                <c:pt idx="102">
                  <c:v>132.905953272409</c:v>
                </c:pt>
                <c:pt idx="103">
                  <c:v>133.592968009457</c:v>
                </c:pt>
                <c:pt idx="104">
                  <c:v>133.513188900135</c:v>
                </c:pt>
                <c:pt idx="105">
                  <c:v>133.1712722389</c:v>
                </c:pt>
                <c:pt idx="106">
                  <c:v>133.639429889316</c:v>
                </c:pt>
                <c:pt idx="107">
                  <c:v>133.342204152346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31389"/>
        <c:axId val="96123748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0.0391684733898572</c:v>
                </c:pt>
                <c:pt idx="50">
                  <c:v>0.0473149923856708</c:v>
                </c:pt>
                <c:pt idx="54">
                  <c:v>0.0344884699443657</c:v>
                </c:pt>
                <c:pt idx="58">
                  <c:v>0.0257228199664876</c:v>
                </c:pt>
                <c:pt idx="62">
                  <c:v>0.0167567564625442</c:v>
                </c:pt>
                <c:pt idx="66">
                  <c:v>0.0152066254861929</c:v>
                </c:pt>
                <c:pt idx="70">
                  <c:v>0.00939721920647529</c:v>
                </c:pt>
                <c:pt idx="74">
                  <c:v>0.00459629036385678</c:v>
                </c:pt>
                <c:pt idx="78">
                  <c:v>0.0140930240138748</c:v>
                </c:pt>
                <c:pt idx="82">
                  <c:v>0.0165397900994004</c:v>
                </c:pt>
                <c:pt idx="86">
                  <c:v>0.0102824111938</c:v>
                </c:pt>
                <c:pt idx="90">
                  <c:v>0.0114583820398064</c:v>
                </c:pt>
                <c:pt idx="94">
                  <c:v>0.00997632182758368</c:v>
                </c:pt>
                <c:pt idx="98">
                  <c:v>0.00787031781293934</c:v>
                </c:pt>
                <c:pt idx="102">
                  <c:v>0.0168440308246487</c:v>
                </c:pt>
                <c:pt idx="106">
                  <c:v>0.00796760223516668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194948"/>
        <c:axId val="93572103"/>
      </c:lineChart>
      <c:catAx>
        <c:axId val="40131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23748"/>
        <c:crosses val="autoZero"/>
        <c:auto val="1"/>
        <c:lblAlgn val="ctr"/>
        <c:lblOffset val="100"/>
      </c:catAx>
      <c:valAx>
        <c:axId val="9612374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131389"/>
        <c:crossesAt val="1"/>
        <c:crossBetween val="midCat"/>
      </c:valAx>
      <c:catAx>
        <c:axId val="531949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72103"/>
        <c:auto val="1"/>
        <c:lblAlgn val="ctr"/>
        <c:lblOffset val="100"/>
      </c:catAx>
      <c:valAx>
        <c:axId val="93572103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19494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883278"/>
        <c:axId val="6532960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620311"/>
        <c:axId val="88870622"/>
      </c:lineChart>
      <c:catAx>
        <c:axId val="118832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329605"/>
        <c:crosses val="autoZero"/>
        <c:auto val="1"/>
        <c:lblAlgn val="ctr"/>
        <c:lblOffset val="100"/>
      </c:catAx>
      <c:valAx>
        <c:axId val="6532960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883278"/>
        <c:crossesAt val="1"/>
        <c:crossBetween val="midCat"/>
      </c:valAx>
      <c:catAx>
        <c:axId val="256203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870622"/>
        <c:auto val="1"/>
        <c:lblAlgn val="ctr"/>
        <c:lblOffset val="100"/>
      </c:catAx>
      <c:valAx>
        <c:axId val="8887062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6203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288193"/>
        <c:axId val="6790377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02445"/>
        <c:axId val="86907146"/>
      </c:lineChart>
      <c:catAx>
        <c:axId val="8828819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903771"/>
        <c:crosses val="autoZero"/>
        <c:auto val="1"/>
        <c:lblAlgn val="ctr"/>
        <c:lblOffset val="100"/>
      </c:catAx>
      <c:valAx>
        <c:axId val="6790377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288193"/>
        <c:crossesAt val="1"/>
        <c:crossBetween val="midCat"/>
      </c:valAx>
      <c:catAx>
        <c:axId val="572024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907146"/>
        <c:auto val="1"/>
        <c:lblAlgn val="ctr"/>
        <c:lblOffset val="100"/>
      </c:catAx>
      <c:valAx>
        <c:axId val="8690714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20244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719742"/>
        <c:axId val="7128732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11369"/>
        <c:axId val="48218278"/>
      </c:lineChart>
      <c:catAx>
        <c:axId val="127197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287324"/>
        <c:crosses val="autoZero"/>
        <c:auto val="1"/>
        <c:lblAlgn val="ctr"/>
        <c:lblOffset val="100"/>
      </c:catAx>
      <c:valAx>
        <c:axId val="71287324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719742"/>
        <c:crossesAt val="1"/>
        <c:crossBetween val="midCat"/>
      </c:valAx>
      <c:catAx>
        <c:axId val="1681136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218278"/>
        <c:auto val="1"/>
        <c:lblAlgn val="ctr"/>
        <c:lblOffset val="100"/>
      </c:catAx>
      <c:valAx>
        <c:axId val="4821827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1136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-0.0328743672773594</c:v>
                </c:pt>
                <c:pt idx="2">
                  <c:v>-0.0327708635680788</c:v>
                </c:pt>
                <c:pt idx="3">
                  <c:v>-0.036516966657866</c:v>
                </c:pt>
                <c:pt idx="4">
                  <c:v>-0.0368249769680937</c:v>
                </c:pt>
                <c:pt idx="5">
                  <c:v>-0.0378869896567784</c:v>
                </c:pt>
                <c:pt idx="6">
                  <c:v>-0.0536604859377864</c:v>
                </c:pt>
                <c:pt idx="7">
                  <c:v>-0.050645090058798</c:v>
                </c:pt>
                <c:pt idx="8">
                  <c:v>-0.052505006800275</c:v>
                </c:pt>
                <c:pt idx="9">
                  <c:v>-0.0512467059089829</c:v>
                </c:pt>
                <c:pt idx="10">
                  <c:v>-0.0497337783074513</c:v>
                </c:pt>
                <c:pt idx="11">
                  <c:v>-0.0473859409490454</c:v>
                </c:pt>
                <c:pt idx="12">
                  <c:v>-0.0466151497794388</c:v>
                </c:pt>
                <c:pt idx="13">
                  <c:v>-0.0447719573317296</c:v>
                </c:pt>
                <c:pt idx="14">
                  <c:v>-0.0413084332333099</c:v>
                </c:pt>
                <c:pt idx="15">
                  <c:v>-0.0393831789080933</c:v>
                </c:pt>
                <c:pt idx="16">
                  <c:v>-0.0373799166713011</c:v>
                </c:pt>
                <c:pt idx="17">
                  <c:v>-0.0355391748024073</c:v>
                </c:pt>
                <c:pt idx="18">
                  <c:v>-0.0336115666647005</c:v>
                </c:pt>
                <c:pt idx="19">
                  <c:v>-0.0319647428335842</c:v>
                </c:pt>
                <c:pt idx="20">
                  <c:v>-0.0299667621647026</c:v>
                </c:pt>
                <c:pt idx="21">
                  <c:v>-0.0285376815118005</c:v>
                </c:pt>
                <c:pt idx="22">
                  <c:v>-0.026094799232863</c:v>
                </c:pt>
                <c:pt idx="23">
                  <c:v>-0.0249192575812992</c:v>
                </c:pt>
                <c:pt idx="24">
                  <c:v>-0.0232207737361492</c:v>
                </c:pt>
                <c:pt idx="25">
                  <c:v>-0.0231729405506992</c:v>
                </c:pt>
                <c:pt idx="26">
                  <c:v>-0.0225054012496943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-0.0328743672773594</c:v>
                </c:pt>
                <c:pt idx="2">
                  <c:v>-0.032810831540528</c:v>
                </c:pt>
                <c:pt idx="3">
                  <c:v>-0.0370597887098199</c:v>
                </c:pt>
                <c:pt idx="4">
                  <c:v>-0.0377761510532355</c:v>
                </c:pt>
                <c:pt idx="5">
                  <c:v>-0.038752154690172</c:v>
                </c:pt>
                <c:pt idx="6">
                  <c:v>-0.0550439322941584</c:v>
                </c:pt>
                <c:pt idx="7">
                  <c:v>-0.0523460917351332</c:v>
                </c:pt>
                <c:pt idx="8">
                  <c:v>-0.0545247605838431</c:v>
                </c:pt>
                <c:pt idx="9">
                  <c:v>-0.0535682317628864</c:v>
                </c:pt>
                <c:pt idx="10">
                  <c:v>-0.0524260125990526</c:v>
                </c:pt>
                <c:pt idx="11">
                  <c:v>-0.0509185204868079</c:v>
                </c:pt>
                <c:pt idx="12">
                  <c:v>-0.0512387480089953</c:v>
                </c:pt>
                <c:pt idx="13">
                  <c:v>-0.0502707311569363</c:v>
                </c:pt>
                <c:pt idx="14">
                  <c:v>-0.0477496085526154</c:v>
                </c:pt>
                <c:pt idx="15">
                  <c:v>-0.0466455755893572</c:v>
                </c:pt>
                <c:pt idx="16">
                  <c:v>-0.0451677661314064</c:v>
                </c:pt>
                <c:pt idx="17">
                  <c:v>-0.043905087551049</c:v>
                </c:pt>
                <c:pt idx="18">
                  <c:v>-0.0428080109380069</c:v>
                </c:pt>
                <c:pt idx="19">
                  <c:v>-0.0418991056018087</c:v>
                </c:pt>
                <c:pt idx="20">
                  <c:v>-0.0405032252424461</c:v>
                </c:pt>
                <c:pt idx="21">
                  <c:v>-0.0395483818796322</c:v>
                </c:pt>
                <c:pt idx="22">
                  <c:v>-0.037535856955901</c:v>
                </c:pt>
                <c:pt idx="23">
                  <c:v>-0.0370771394808791</c:v>
                </c:pt>
                <c:pt idx="24">
                  <c:v>-0.0359000955692734</c:v>
                </c:pt>
                <c:pt idx="25">
                  <c:v>-0.0365382538977392</c:v>
                </c:pt>
                <c:pt idx="26">
                  <c:v>-0.0363517361337609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-0.0328674520568729</c:v>
                </c:pt>
                <c:pt idx="2">
                  <c:v>-0.0327691279382022</c:v>
                </c:pt>
                <c:pt idx="3">
                  <c:v>-0.0365104009407958</c:v>
                </c:pt>
                <c:pt idx="4">
                  <c:v>-0.0368194514270904</c:v>
                </c:pt>
                <c:pt idx="5">
                  <c:v>-0.0378367159943402</c:v>
                </c:pt>
                <c:pt idx="6">
                  <c:v>-0.0538831285816872</c:v>
                </c:pt>
                <c:pt idx="7">
                  <c:v>-0.0510052774138613</c:v>
                </c:pt>
                <c:pt idx="8">
                  <c:v>-0.0540398105453604</c:v>
                </c:pt>
                <c:pt idx="9">
                  <c:v>-0.053634229991884</c:v>
                </c:pt>
                <c:pt idx="10">
                  <c:v>-0.0522715615673319</c:v>
                </c:pt>
                <c:pt idx="11">
                  <c:v>-0.0505609192653288</c:v>
                </c:pt>
                <c:pt idx="12">
                  <c:v>-0.0482856930058703</c:v>
                </c:pt>
                <c:pt idx="13">
                  <c:v>-0.0469377585084868</c:v>
                </c:pt>
                <c:pt idx="14">
                  <c:v>-0.0466080363547219</c:v>
                </c:pt>
                <c:pt idx="15">
                  <c:v>-0.0456869722811701</c:v>
                </c:pt>
                <c:pt idx="16">
                  <c:v>-0.0441556833237596</c:v>
                </c:pt>
                <c:pt idx="17">
                  <c:v>-0.0437941131794899</c:v>
                </c:pt>
                <c:pt idx="18">
                  <c:v>-0.0432644150309126</c:v>
                </c:pt>
                <c:pt idx="19">
                  <c:v>-0.0420078052578092</c:v>
                </c:pt>
                <c:pt idx="20">
                  <c:v>-0.0404590124953952</c:v>
                </c:pt>
                <c:pt idx="21">
                  <c:v>-0.0397697592295704</c:v>
                </c:pt>
                <c:pt idx="22">
                  <c:v>-0.038510565421384</c:v>
                </c:pt>
                <c:pt idx="23">
                  <c:v>-0.0375324516372592</c:v>
                </c:pt>
                <c:pt idx="24">
                  <c:v>-0.0372305911844348</c:v>
                </c:pt>
                <c:pt idx="25">
                  <c:v>-0.0360021089483257</c:v>
                </c:pt>
                <c:pt idx="26">
                  <c:v>-0.0354834925577218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-0.0328674520568729</c:v>
                </c:pt>
                <c:pt idx="2">
                  <c:v>-0.0328090959106515</c:v>
                </c:pt>
                <c:pt idx="3">
                  <c:v>-0.0370532229927497</c:v>
                </c:pt>
                <c:pt idx="4">
                  <c:v>-0.0377706255122322</c:v>
                </c:pt>
                <c:pt idx="5">
                  <c:v>-0.0387018810277337</c:v>
                </c:pt>
                <c:pt idx="6">
                  <c:v>-0.0552607207364278</c:v>
                </c:pt>
                <c:pt idx="7">
                  <c:v>-0.0526628417152709</c:v>
                </c:pt>
                <c:pt idx="8">
                  <c:v>-0.0560210729889045</c:v>
                </c:pt>
                <c:pt idx="9">
                  <c:v>-0.0558901174535193</c:v>
                </c:pt>
                <c:pt idx="10">
                  <c:v>-0.0549423540667237</c:v>
                </c:pt>
                <c:pt idx="11">
                  <c:v>-0.0541887192314152</c:v>
                </c:pt>
                <c:pt idx="12">
                  <c:v>-0.0530955998293098</c:v>
                </c:pt>
                <c:pt idx="13">
                  <c:v>-0.0526678546984727</c:v>
                </c:pt>
                <c:pt idx="14">
                  <c:v>-0.053024933212975</c:v>
                </c:pt>
                <c:pt idx="15">
                  <c:v>-0.052976474737843</c:v>
                </c:pt>
                <c:pt idx="16">
                  <c:v>-0.0520810531601981</c:v>
                </c:pt>
                <c:pt idx="17">
                  <c:v>-0.0522446179956949</c:v>
                </c:pt>
                <c:pt idx="18">
                  <c:v>-0.0528345493943304</c:v>
                </c:pt>
                <c:pt idx="19">
                  <c:v>-0.0525483833336665</c:v>
                </c:pt>
                <c:pt idx="20">
                  <c:v>-0.0517000851567696</c:v>
                </c:pt>
                <c:pt idx="21">
                  <c:v>-0.0518919786314552</c:v>
                </c:pt>
                <c:pt idx="22">
                  <c:v>-0.0514812197956359</c:v>
                </c:pt>
                <c:pt idx="23">
                  <c:v>-0.0514590055655716</c:v>
                </c:pt>
                <c:pt idx="24">
                  <c:v>-0.0520933213511693</c:v>
                </c:pt>
                <c:pt idx="25">
                  <c:v>-0.0514249333702275</c:v>
                </c:pt>
                <c:pt idx="26">
                  <c:v>-0.0512968762084974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-0.0328674520568729</c:v>
                </c:pt>
                <c:pt idx="2">
                  <c:v>-0.0327691279382022</c:v>
                </c:pt>
                <c:pt idx="3">
                  <c:v>-0.0365058558565988</c:v>
                </c:pt>
                <c:pt idx="4">
                  <c:v>-0.037633959194261</c:v>
                </c:pt>
                <c:pt idx="5">
                  <c:v>-0.0385319955234699</c:v>
                </c:pt>
                <c:pt idx="6">
                  <c:v>-0.0536523478786274</c:v>
                </c:pt>
                <c:pt idx="7">
                  <c:v>-0.0500940400648457</c:v>
                </c:pt>
                <c:pt idx="8">
                  <c:v>-0.0493910219276828</c:v>
                </c:pt>
                <c:pt idx="9">
                  <c:v>-0.046916212433127</c:v>
                </c:pt>
                <c:pt idx="10">
                  <c:v>-0.0441931202963946</c:v>
                </c:pt>
                <c:pt idx="11">
                  <c:v>-0.0418588395884121</c:v>
                </c:pt>
                <c:pt idx="12">
                  <c:v>-0.0393308391176602</c:v>
                </c:pt>
                <c:pt idx="13">
                  <c:v>-0.0372919649411514</c:v>
                </c:pt>
                <c:pt idx="14">
                  <c:v>-0.0339215088182163</c:v>
                </c:pt>
                <c:pt idx="15">
                  <c:v>-0.0305992793756781</c:v>
                </c:pt>
                <c:pt idx="16">
                  <c:v>-0.0273575848141156</c:v>
                </c:pt>
                <c:pt idx="17">
                  <c:v>-0.0253148227099575</c:v>
                </c:pt>
                <c:pt idx="18">
                  <c:v>-0.0240775532981894</c:v>
                </c:pt>
                <c:pt idx="19">
                  <c:v>-0.0223637538699182</c:v>
                </c:pt>
                <c:pt idx="20">
                  <c:v>-0.0202685008287555</c:v>
                </c:pt>
                <c:pt idx="21">
                  <c:v>-0.0183645892709527</c:v>
                </c:pt>
                <c:pt idx="22">
                  <c:v>-0.0160674344028009</c:v>
                </c:pt>
                <c:pt idx="23">
                  <c:v>-0.0151368967062295</c:v>
                </c:pt>
                <c:pt idx="24">
                  <c:v>-0.0132110538530712</c:v>
                </c:pt>
                <c:pt idx="25">
                  <c:v>-0.0120412202803762</c:v>
                </c:pt>
                <c:pt idx="26">
                  <c:v>-0.0105711979787993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-0.0328674520568729</c:v>
                </c:pt>
                <c:pt idx="2">
                  <c:v>-0.0328090959106515</c:v>
                </c:pt>
                <c:pt idx="3">
                  <c:v>-0.0370486779085527</c:v>
                </c:pt>
                <c:pt idx="4">
                  <c:v>-0.0385851332794029</c:v>
                </c:pt>
                <c:pt idx="5">
                  <c:v>-0.0393922046838318</c:v>
                </c:pt>
                <c:pt idx="6">
                  <c:v>-0.0550061276355065</c:v>
                </c:pt>
                <c:pt idx="7">
                  <c:v>-0.0518476287978092</c:v>
                </c:pt>
                <c:pt idx="8">
                  <c:v>-0.0515334639494782</c:v>
                </c:pt>
                <c:pt idx="9">
                  <c:v>-0.0493250641822731</c:v>
                </c:pt>
                <c:pt idx="10">
                  <c:v>-0.046909941757034</c:v>
                </c:pt>
                <c:pt idx="11">
                  <c:v>-0.0453926228264386</c:v>
                </c:pt>
                <c:pt idx="12">
                  <c:v>-0.0440637846599448</c:v>
                </c:pt>
                <c:pt idx="13">
                  <c:v>-0.0429143567354103</c:v>
                </c:pt>
                <c:pt idx="14">
                  <c:v>-0.0401906774503642</c:v>
                </c:pt>
                <c:pt idx="15">
                  <c:v>-0.0374861581122204</c:v>
                </c:pt>
                <c:pt idx="16">
                  <c:v>-0.0347891785479372</c:v>
                </c:pt>
                <c:pt idx="17">
                  <c:v>-0.0332360513824369</c:v>
                </c:pt>
                <c:pt idx="18">
                  <c:v>-0.0326256168304373</c:v>
                </c:pt>
                <c:pt idx="19">
                  <c:v>-0.031345707274974</c:v>
                </c:pt>
                <c:pt idx="20">
                  <c:v>-0.0297927059202712</c:v>
                </c:pt>
                <c:pt idx="21">
                  <c:v>-0.0283214486461608</c:v>
                </c:pt>
                <c:pt idx="22">
                  <c:v>-0.0263577834454622</c:v>
                </c:pt>
                <c:pt idx="23">
                  <c:v>-0.0260677248683552</c:v>
                </c:pt>
                <c:pt idx="24">
                  <c:v>-0.0245275623720597</c:v>
                </c:pt>
                <c:pt idx="25">
                  <c:v>-0.0238429159047677</c:v>
                </c:pt>
                <c:pt idx="26">
                  <c:v>-0.0226158388019924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34640"/>
        <c:axId val="7896052"/>
      </c:lineChart>
      <c:catAx>
        <c:axId val="307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6052"/>
        <c:crosses val="autoZero"/>
        <c:auto val="1"/>
        <c:lblAlgn val="ctr"/>
        <c:lblOffset val="100"/>
      </c:catAx>
      <c:valAx>
        <c:axId val="789605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34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-0.0328743672773594</c:v>
                </c:pt>
                <c:pt idx="24">
                  <c:v>-0.0327708635680788</c:v>
                </c:pt>
                <c:pt idx="25">
                  <c:v>-0.036516966657866</c:v>
                </c:pt>
                <c:pt idx="26">
                  <c:v>-0.0368249769680937</c:v>
                </c:pt>
                <c:pt idx="27">
                  <c:v>-0.0378869896567784</c:v>
                </c:pt>
                <c:pt idx="28">
                  <c:v>-0.0536604859377864</c:v>
                </c:pt>
                <c:pt idx="29">
                  <c:v>-0.050645090058798</c:v>
                </c:pt>
                <c:pt idx="30">
                  <c:v>-0.052505006800275</c:v>
                </c:pt>
                <c:pt idx="31">
                  <c:v>-0.0512467059089829</c:v>
                </c:pt>
                <c:pt idx="32">
                  <c:v>-0.0497337783074513</c:v>
                </c:pt>
                <c:pt idx="33">
                  <c:v>-0.0473859409490454</c:v>
                </c:pt>
                <c:pt idx="34">
                  <c:v>-0.0466151497794388</c:v>
                </c:pt>
                <c:pt idx="35">
                  <c:v>-0.0447719573317296</c:v>
                </c:pt>
                <c:pt idx="36">
                  <c:v>-0.0413084332333099</c:v>
                </c:pt>
                <c:pt idx="37">
                  <c:v>-0.0393831789080933</c:v>
                </c:pt>
                <c:pt idx="38">
                  <c:v>-0.0373799166713011</c:v>
                </c:pt>
                <c:pt idx="39">
                  <c:v>-0.0355391748024073</c:v>
                </c:pt>
                <c:pt idx="40">
                  <c:v>-0.0336115666647005</c:v>
                </c:pt>
                <c:pt idx="41">
                  <c:v>-0.0319647428335842</c:v>
                </c:pt>
                <c:pt idx="42">
                  <c:v>-0.0299667621647026</c:v>
                </c:pt>
                <c:pt idx="43">
                  <c:v>-0.0285376815118005</c:v>
                </c:pt>
                <c:pt idx="44">
                  <c:v>-0.026094799232863</c:v>
                </c:pt>
                <c:pt idx="45">
                  <c:v>-0.0249192575812992</c:v>
                </c:pt>
                <c:pt idx="46">
                  <c:v>-0.0232207737361492</c:v>
                </c:pt>
                <c:pt idx="47">
                  <c:v>-0.0231729405506992</c:v>
                </c:pt>
                <c:pt idx="48">
                  <c:v>-0.0225054012496943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-0.032810831540528</c:v>
                </c:pt>
                <c:pt idx="25">
                  <c:v>-0.0370597887098199</c:v>
                </c:pt>
                <c:pt idx="26">
                  <c:v>-0.0377761510532355</c:v>
                </c:pt>
                <c:pt idx="27">
                  <c:v>-0.038752154690172</c:v>
                </c:pt>
                <c:pt idx="28">
                  <c:v>-0.0550439322941584</c:v>
                </c:pt>
                <c:pt idx="29">
                  <c:v>-0.0523460917351332</c:v>
                </c:pt>
                <c:pt idx="30">
                  <c:v>-0.0545247605838431</c:v>
                </c:pt>
                <c:pt idx="31">
                  <c:v>-0.0535682317628864</c:v>
                </c:pt>
                <c:pt idx="32">
                  <c:v>-0.0524260125990526</c:v>
                </c:pt>
                <c:pt idx="33">
                  <c:v>-0.0509185204868079</c:v>
                </c:pt>
                <c:pt idx="34">
                  <c:v>-0.0512387480089953</c:v>
                </c:pt>
                <c:pt idx="35">
                  <c:v>-0.0502707311569363</c:v>
                </c:pt>
                <c:pt idx="36">
                  <c:v>-0.0477496085526154</c:v>
                </c:pt>
                <c:pt idx="37">
                  <c:v>-0.0466455755893572</c:v>
                </c:pt>
                <c:pt idx="38">
                  <c:v>-0.0451677661314064</c:v>
                </c:pt>
                <c:pt idx="39">
                  <c:v>-0.043905087551049</c:v>
                </c:pt>
                <c:pt idx="40">
                  <c:v>-0.0428080109380069</c:v>
                </c:pt>
                <c:pt idx="41">
                  <c:v>-0.0418991056018087</c:v>
                </c:pt>
                <c:pt idx="42">
                  <c:v>-0.0405032252424461</c:v>
                </c:pt>
                <c:pt idx="43">
                  <c:v>-0.0395483818796322</c:v>
                </c:pt>
                <c:pt idx="44">
                  <c:v>-0.037535856955901</c:v>
                </c:pt>
                <c:pt idx="45">
                  <c:v>-0.0370771394808791</c:v>
                </c:pt>
                <c:pt idx="46">
                  <c:v>-0.0359000955692734</c:v>
                </c:pt>
                <c:pt idx="47">
                  <c:v>-0.0365382538977392</c:v>
                </c:pt>
                <c:pt idx="48">
                  <c:v>-0.0363517361337609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-0.0365104009407958</c:v>
                </c:pt>
                <c:pt idx="26">
                  <c:v>-0.0368194514270904</c:v>
                </c:pt>
                <c:pt idx="27">
                  <c:v>-0.0378367159943402</c:v>
                </c:pt>
                <c:pt idx="28">
                  <c:v>-0.0538831285816872</c:v>
                </c:pt>
                <c:pt idx="29">
                  <c:v>-0.0510052774138613</c:v>
                </c:pt>
                <c:pt idx="30">
                  <c:v>-0.0540398105453604</c:v>
                </c:pt>
                <c:pt idx="31">
                  <c:v>-0.053634229991884</c:v>
                </c:pt>
                <c:pt idx="32">
                  <c:v>-0.0522715615673319</c:v>
                </c:pt>
                <c:pt idx="33">
                  <c:v>-0.0505609192653288</c:v>
                </c:pt>
                <c:pt idx="34">
                  <c:v>-0.0482856930058703</c:v>
                </c:pt>
                <c:pt idx="35">
                  <c:v>-0.0469377585084868</c:v>
                </c:pt>
                <c:pt idx="36">
                  <c:v>-0.0466080363547219</c:v>
                </c:pt>
                <c:pt idx="37">
                  <c:v>-0.0456869722811701</c:v>
                </c:pt>
                <c:pt idx="38">
                  <c:v>-0.0441556833237596</c:v>
                </c:pt>
                <c:pt idx="39">
                  <c:v>-0.0437941131794899</c:v>
                </c:pt>
                <c:pt idx="40">
                  <c:v>-0.0432644150309126</c:v>
                </c:pt>
                <c:pt idx="41">
                  <c:v>-0.0420078052578092</c:v>
                </c:pt>
                <c:pt idx="42">
                  <c:v>-0.0404590124953952</c:v>
                </c:pt>
                <c:pt idx="43">
                  <c:v>-0.0397697592295704</c:v>
                </c:pt>
                <c:pt idx="44">
                  <c:v>-0.038510565421384</c:v>
                </c:pt>
                <c:pt idx="45">
                  <c:v>-0.0375324516372592</c:v>
                </c:pt>
                <c:pt idx="46">
                  <c:v>-0.0372305911844348</c:v>
                </c:pt>
                <c:pt idx="47">
                  <c:v>-0.0360021089483257</c:v>
                </c:pt>
                <c:pt idx="48">
                  <c:v>-0.0354834925577218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-0.0370532229927497</c:v>
                </c:pt>
                <c:pt idx="26">
                  <c:v>-0.0377706255122322</c:v>
                </c:pt>
                <c:pt idx="27">
                  <c:v>-0.0387018810277337</c:v>
                </c:pt>
                <c:pt idx="28">
                  <c:v>-0.0552607207364278</c:v>
                </c:pt>
                <c:pt idx="29">
                  <c:v>-0.0526628417152709</c:v>
                </c:pt>
                <c:pt idx="30">
                  <c:v>-0.0560210729889045</c:v>
                </c:pt>
                <c:pt idx="31">
                  <c:v>-0.0558901174535193</c:v>
                </c:pt>
                <c:pt idx="32">
                  <c:v>-0.0549423540667237</c:v>
                </c:pt>
                <c:pt idx="33">
                  <c:v>-0.0541887192314152</c:v>
                </c:pt>
                <c:pt idx="34">
                  <c:v>-0.0530955998293098</c:v>
                </c:pt>
                <c:pt idx="35">
                  <c:v>-0.0526678546984727</c:v>
                </c:pt>
                <c:pt idx="36">
                  <c:v>-0.053024933212975</c:v>
                </c:pt>
                <c:pt idx="37">
                  <c:v>-0.052976474737843</c:v>
                </c:pt>
                <c:pt idx="38">
                  <c:v>-0.0520810531601981</c:v>
                </c:pt>
                <c:pt idx="39">
                  <c:v>-0.0522446179956949</c:v>
                </c:pt>
                <c:pt idx="40">
                  <c:v>-0.0528345493943304</c:v>
                </c:pt>
                <c:pt idx="41">
                  <c:v>-0.0525483833336665</c:v>
                </c:pt>
                <c:pt idx="42">
                  <c:v>-0.0517000851567696</c:v>
                </c:pt>
                <c:pt idx="43">
                  <c:v>-0.0518919786314552</c:v>
                </c:pt>
                <c:pt idx="44">
                  <c:v>-0.0514812197956359</c:v>
                </c:pt>
                <c:pt idx="45">
                  <c:v>-0.0514590055655716</c:v>
                </c:pt>
                <c:pt idx="46">
                  <c:v>-0.0520933213511693</c:v>
                </c:pt>
                <c:pt idx="47">
                  <c:v>-0.0514249333702275</c:v>
                </c:pt>
                <c:pt idx="48">
                  <c:v>-0.0512968762084974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-0.0365058558565988</c:v>
                </c:pt>
                <c:pt idx="26">
                  <c:v>-0.037633959194261</c:v>
                </c:pt>
                <c:pt idx="27">
                  <c:v>-0.0385319955234699</c:v>
                </c:pt>
                <c:pt idx="28">
                  <c:v>-0.0536523478786274</c:v>
                </c:pt>
                <c:pt idx="29">
                  <c:v>-0.0500940400648457</c:v>
                </c:pt>
                <c:pt idx="30">
                  <c:v>-0.0493910219276828</c:v>
                </c:pt>
                <c:pt idx="31">
                  <c:v>-0.046916212433127</c:v>
                </c:pt>
                <c:pt idx="32">
                  <c:v>-0.0441931202963946</c:v>
                </c:pt>
                <c:pt idx="33">
                  <c:v>-0.0418588395884121</c:v>
                </c:pt>
                <c:pt idx="34">
                  <c:v>-0.0393308391176602</c:v>
                </c:pt>
                <c:pt idx="35">
                  <c:v>-0.0372919649411514</c:v>
                </c:pt>
                <c:pt idx="36">
                  <c:v>-0.0339215088182163</c:v>
                </c:pt>
                <c:pt idx="37">
                  <c:v>-0.0305992793756781</c:v>
                </c:pt>
                <c:pt idx="38">
                  <c:v>-0.0273575848141156</c:v>
                </c:pt>
                <c:pt idx="39">
                  <c:v>-0.0253148227099575</c:v>
                </c:pt>
                <c:pt idx="40">
                  <c:v>-0.0240775532981894</c:v>
                </c:pt>
                <c:pt idx="41">
                  <c:v>-0.0223637538699182</c:v>
                </c:pt>
                <c:pt idx="42">
                  <c:v>-0.0202685008287555</c:v>
                </c:pt>
                <c:pt idx="43">
                  <c:v>-0.0183645892709527</c:v>
                </c:pt>
                <c:pt idx="44">
                  <c:v>-0.0160674344028009</c:v>
                </c:pt>
                <c:pt idx="45">
                  <c:v>-0.0151368967062295</c:v>
                </c:pt>
                <c:pt idx="46">
                  <c:v>-0.0132110538530712</c:v>
                </c:pt>
                <c:pt idx="47">
                  <c:v>-0.0120412202803762</c:v>
                </c:pt>
                <c:pt idx="48">
                  <c:v>-0.0105711979787993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-0.0370486779085527</c:v>
                </c:pt>
                <c:pt idx="26">
                  <c:v>-0.0385851332794029</c:v>
                </c:pt>
                <c:pt idx="27">
                  <c:v>-0.0393922046838318</c:v>
                </c:pt>
                <c:pt idx="28">
                  <c:v>-0.0550061276355065</c:v>
                </c:pt>
                <c:pt idx="29">
                  <c:v>-0.0518476287978092</c:v>
                </c:pt>
                <c:pt idx="30">
                  <c:v>-0.0515334639494782</c:v>
                </c:pt>
                <c:pt idx="31">
                  <c:v>-0.0493250641822731</c:v>
                </c:pt>
                <c:pt idx="32">
                  <c:v>-0.046909941757034</c:v>
                </c:pt>
                <c:pt idx="33">
                  <c:v>-0.0453926228264386</c:v>
                </c:pt>
                <c:pt idx="34">
                  <c:v>-0.0440637846599448</c:v>
                </c:pt>
                <c:pt idx="35">
                  <c:v>-0.0429143567354103</c:v>
                </c:pt>
                <c:pt idx="36">
                  <c:v>-0.0401906774503642</c:v>
                </c:pt>
                <c:pt idx="37">
                  <c:v>-0.0374861581122204</c:v>
                </c:pt>
                <c:pt idx="38">
                  <c:v>-0.0347891785479372</c:v>
                </c:pt>
                <c:pt idx="39">
                  <c:v>-0.0332360513824369</c:v>
                </c:pt>
                <c:pt idx="40">
                  <c:v>-0.0326256168304373</c:v>
                </c:pt>
                <c:pt idx="41">
                  <c:v>-0.031345707274974</c:v>
                </c:pt>
                <c:pt idx="42">
                  <c:v>-0.0297927059202712</c:v>
                </c:pt>
                <c:pt idx="43">
                  <c:v>-0.0283214486461608</c:v>
                </c:pt>
                <c:pt idx="44">
                  <c:v>-0.0263577834454622</c:v>
                </c:pt>
                <c:pt idx="45">
                  <c:v>-0.0260677248683552</c:v>
                </c:pt>
                <c:pt idx="46">
                  <c:v>-0.0245275623720597</c:v>
                </c:pt>
                <c:pt idx="47">
                  <c:v>-0.0238429159047677</c:v>
                </c:pt>
                <c:pt idx="48">
                  <c:v>-0.0226158388019924</c:v>
                </c:pt>
              </c:numCache>
            </c:numRef>
          </c:yVal>
          <c:smooth val="0"/>
        </c:ser>
        <c:axId val="79918841"/>
        <c:axId val="45391014"/>
      </c:scatterChart>
      <c:valAx>
        <c:axId val="799188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91014"/>
        <c:crosses val="autoZero"/>
        <c:crossBetween val="midCat"/>
      </c:valAx>
      <c:valAx>
        <c:axId val="45391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91884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-0.0116326054864972</c:v>
                </c:pt>
                <c:pt idx="25">
                  <c:v>-0.0153553270012794</c:v>
                </c:pt>
                <c:pt idx="26">
                  <c:v>-0.0181350082849173</c:v>
                </c:pt>
                <c:pt idx="27">
                  <c:v>-0.00940171634005792</c:v>
                </c:pt>
                <c:pt idx="28">
                  <c:v>-0.0141573016509924</c:v>
                </c:pt>
                <c:pt idx="29">
                  <c:v>-0.0299307979320004</c:v>
                </c:pt>
                <c:pt idx="30">
                  <c:v>-0.026915402053012</c:v>
                </c:pt>
                <c:pt idx="31">
                  <c:v>-0.028775318794489</c:v>
                </c:pt>
                <c:pt idx="32">
                  <c:v>-0.0275170179031969</c:v>
                </c:pt>
                <c:pt idx="33">
                  <c:v>-0.0260040903016653</c:v>
                </c:pt>
                <c:pt idx="34">
                  <c:v>-0.0236562529432594</c:v>
                </c:pt>
                <c:pt idx="35">
                  <c:v>-0.0228854617736527</c:v>
                </c:pt>
                <c:pt idx="36">
                  <c:v>-0.0210422693259436</c:v>
                </c:pt>
                <c:pt idx="37">
                  <c:v>-0.0175787452275239</c:v>
                </c:pt>
                <c:pt idx="38">
                  <c:v>-0.0156534909023073</c:v>
                </c:pt>
                <c:pt idx="39">
                  <c:v>-0.0136502286655151</c:v>
                </c:pt>
                <c:pt idx="40">
                  <c:v>-0.0118094867966213</c:v>
                </c:pt>
                <c:pt idx="41">
                  <c:v>-0.00988187865891446</c:v>
                </c:pt>
                <c:pt idx="42">
                  <c:v>-0.00823505482779818</c:v>
                </c:pt>
                <c:pt idx="43">
                  <c:v>-0.00623707415891659</c:v>
                </c:pt>
                <c:pt idx="44">
                  <c:v>-0.00480799350601447</c:v>
                </c:pt>
                <c:pt idx="45">
                  <c:v>-0.002365111227077</c:v>
                </c:pt>
                <c:pt idx="46">
                  <c:v>-0.00118956957551324</c:v>
                </c:pt>
                <c:pt idx="47">
                  <c:v>0.000508914269636802</c:v>
                </c:pt>
                <c:pt idx="48">
                  <c:v>0.000556747455086777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-0.0116326054864972</c:v>
                </c:pt>
                <c:pt idx="25">
                  <c:v>-0.0191993725951132</c:v>
                </c:pt>
                <c:pt idx="26">
                  <c:v>-0.0260033305924488</c:v>
                </c:pt>
                <c:pt idx="27">
                  <c:v>-0.0218958842952715</c:v>
                </c:pt>
                <c:pt idx="28">
                  <c:v>-0.0274641947295017</c:v>
                </c:pt>
                <c:pt idx="29">
                  <c:v>-0.046866404344767</c:v>
                </c:pt>
                <c:pt idx="30">
                  <c:v>-0.0441685637857418</c:v>
                </c:pt>
                <c:pt idx="31">
                  <c:v>-0.0463472326344517</c:v>
                </c:pt>
                <c:pt idx="32">
                  <c:v>-0.045390703813495</c:v>
                </c:pt>
                <c:pt idx="33">
                  <c:v>-0.0442484846496612</c:v>
                </c:pt>
                <c:pt idx="34">
                  <c:v>-0.0427409925374165</c:v>
                </c:pt>
                <c:pt idx="35">
                  <c:v>-0.0430612200596039</c:v>
                </c:pt>
                <c:pt idx="36">
                  <c:v>-0.0420932032075449</c:v>
                </c:pt>
                <c:pt idx="37">
                  <c:v>-0.039572080603224</c:v>
                </c:pt>
                <c:pt idx="38">
                  <c:v>-0.0384680476399658</c:v>
                </c:pt>
                <c:pt idx="39">
                  <c:v>-0.036990238182015</c:v>
                </c:pt>
                <c:pt idx="40">
                  <c:v>-0.0357275596016576</c:v>
                </c:pt>
                <c:pt idx="41">
                  <c:v>-0.0346304829886155</c:v>
                </c:pt>
                <c:pt idx="42">
                  <c:v>-0.0337215776524173</c:v>
                </c:pt>
                <c:pt idx="43">
                  <c:v>-0.0323256972930547</c:v>
                </c:pt>
                <c:pt idx="44">
                  <c:v>-0.0313708539302408</c:v>
                </c:pt>
                <c:pt idx="45">
                  <c:v>-0.0293583290065096</c:v>
                </c:pt>
                <c:pt idx="46">
                  <c:v>-0.0288996115314877</c:v>
                </c:pt>
                <c:pt idx="47">
                  <c:v>-0.027722567619882</c:v>
                </c:pt>
                <c:pt idx="48">
                  <c:v>-0.0283607259483478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-0.0141070279885541</c:v>
                </c:pt>
                <c:pt idx="29">
                  <c:v>-0.0301534405759012</c:v>
                </c:pt>
                <c:pt idx="30">
                  <c:v>-0.0272755894080752</c:v>
                </c:pt>
                <c:pt idx="31">
                  <c:v>-0.0303101225395744</c:v>
                </c:pt>
                <c:pt idx="32">
                  <c:v>-0.029904541986098</c:v>
                </c:pt>
                <c:pt idx="33">
                  <c:v>-0.0285418735615459</c:v>
                </c:pt>
                <c:pt idx="34">
                  <c:v>-0.0268312312595428</c:v>
                </c:pt>
                <c:pt idx="35">
                  <c:v>-0.0245560050000843</c:v>
                </c:pt>
                <c:pt idx="36">
                  <c:v>-0.0232080705027008</c:v>
                </c:pt>
                <c:pt idx="37">
                  <c:v>-0.0228783483489359</c:v>
                </c:pt>
                <c:pt idx="38">
                  <c:v>-0.0219572842753841</c:v>
                </c:pt>
                <c:pt idx="39">
                  <c:v>-0.0204259953179736</c:v>
                </c:pt>
                <c:pt idx="40">
                  <c:v>-0.0200644251737039</c:v>
                </c:pt>
                <c:pt idx="41">
                  <c:v>-0.0195347270251265</c:v>
                </c:pt>
                <c:pt idx="42">
                  <c:v>-0.0182781172520232</c:v>
                </c:pt>
                <c:pt idx="43">
                  <c:v>-0.0167293244896092</c:v>
                </c:pt>
                <c:pt idx="44">
                  <c:v>-0.0160400712237844</c:v>
                </c:pt>
                <c:pt idx="45">
                  <c:v>-0.014780877415598</c:v>
                </c:pt>
                <c:pt idx="46">
                  <c:v>-0.0138027636314732</c:v>
                </c:pt>
                <c:pt idx="47">
                  <c:v>-0.0135009031786488</c:v>
                </c:pt>
                <c:pt idx="48">
                  <c:v>-0.0122724209425397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-0.0470831927870364</c:v>
                </c:pt>
                <c:pt idx="30">
                  <c:v>-0.0444853137658794</c:v>
                </c:pt>
                <c:pt idx="31">
                  <c:v>-0.0478435450395131</c:v>
                </c:pt>
                <c:pt idx="32">
                  <c:v>-0.0477125895041279</c:v>
                </c:pt>
                <c:pt idx="33">
                  <c:v>-0.0467648261173323</c:v>
                </c:pt>
                <c:pt idx="34">
                  <c:v>-0.0460111912820238</c:v>
                </c:pt>
                <c:pt idx="35">
                  <c:v>-0.0449180718799184</c:v>
                </c:pt>
                <c:pt idx="36">
                  <c:v>-0.0444903267490813</c:v>
                </c:pt>
                <c:pt idx="37">
                  <c:v>-0.0448474052635836</c:v>
                </c:pt>
                <c:pt idx="38">
                  <c:v>-0.0447989467884516</c:v>
                </c:pt>
                <c:pt idx="39">
                  <c:v>-0.0439035252108067</c:v>
                </c:pt>
                <c:pt idx="40">
                  <c:v>-0.0440670900463035</c:v>
                </c:pt>
                <c:pt idx="41">
                  <c:v>-0.044657021444939</c:v>
                </c:pt>
                <c:pt idx="42">
                  <c:v>-0.0443708553842751</c:v>
                </c:pt>
                <c:pt idx="43">
                  <c:v>-0.0435225572073782</c:v>
                </c:pt>
                <c:pt idx="44">
                  <c:v>-0.0437144506820638</c:v>
                </c:pt>
                <c:pt idx="45">
                  <c:v>-0.0433036918462445</c:v>
                </c:pt>
                <c:pt idx="46">
                  <c:v>-0.0432814776161802</c:v>
                </c:pt>
                <c:pt idx="47">
                  <c:v>-0.0439157934017779</c:v>
                </c:pt>
                <c:pt idx="48">
                  <c:v>-0.0432474054208361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-0.0148023075176839</c:v>
                </c:pt>
                <c:pt idx="29">
                  <c:v>-0.0299226598728414</c:v>
                </c:pt>
                <c:pt idx="30">
                  <c:v>-0.0263643520590596</c:v>
                </c:pt>
                <c:pt idx="31">
                  <c:v>-0.0256613339218968</c:v>
                </c:pt>
                <c:pt idx="32">
                  <c:v>-0.023186524427341</c:v>
                </c:pt>
                <c:pt idx="33">
                  <c:v>-0.0204634322906086</c:v>
                </c:pt>
                <c:pt idx="34">
                  <c:v>-0.0181291515826261</c:v>
                </c:pt>
                <c:pt idx="35">
                  <c:v>-0.0156011511118742</c:v>
                </c:pt>
                <c:pt idx="36">
                  <c:v>-0.0135622769353654</c:v>
                </c:pt>
                <c:pt idx="37">
                  <c:v>-0.0101918208124302</c:v>
                </c:pt>
                <c:pt idx="38">
                  <c:v>-0.00686959136989209</c:v>
                </c:pt>
                <c:pt idx="39">
                  <c:v>-0.00362789680832961</c:v>
                </c:pt>
                <c:pt idx="40">
                  <c:v>-0.00158513470417152</c:v>
                </c:pt>
                <c:pt idx="41">
                  <c:v>-0.000347865292403372</c:v>
                </c:pt>
                <c:pt idx="42">
                  <c:v>0.00136593413586781</c:v>
                </c:pt>
                <c:pt idx="43">
                  <c:v>0.00346118717703053</c:v>
                </c:pt>
                <c:pt idx="44">
                  <c:v>0.00536509873483334</c:v>
                </c:pt>
                <c:pt idx="45">
                  <c:v>0.00766225360298509</c:v>
                </c:pt>
                <c:pt idx="46">
                  <c:v>0.00859279129955649</c:v>
                </c:pt>
                <c:pt idx="47">
                  <c:v>0.0105186341527148</c:v>
                </c:pt>
                <c:pt idx="48">
                  <c:v>0.0116884677254098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-0.0433559360000868</c:v>
                </c:pt>
                <c:pt idx="32">
                  <c:v>-0.0411475362328817</c:v>
                </c:pt>
                <c:pt idx="33">
                  <c:v>-0.0387324138076426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-0.0347368287860189</c:v>
                </c:pt>
                <c:pt idx="37">
                  <c:v>-0.0320131495009728</c:v>
                </c:pt>
                <c:pt idx="38">
                  <c:v>-0.029308630162829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-0.0244480888810458</c:v>
                </c:pt>
                <c:pt idx="42">
                  <c:v>-0.0231681793255826</c:v>
                </c:pt>
                <c:pt idx="43">
                  <c:v>-0.0216151779708798</c:v>
                </c:pt>
                <c:pt idx="44">
                  <c:v>-0.0201439206967694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-0.0156653879553763</c:v>
                </c:pt>
              </c:numCache>
            </c:numRef>
          </c:yVal>
          <c:smooth val="0"/>
        </c:ser>
        <c:axId val="9268352"/>
        <c:axId val="26845630"/>
      </c:scatterChart>
      <c:valAx>
        <c:axId val="926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845630"/>
        <c:crosses val="autoZero"/>
        <c:crossBetween val="midCat"/>
      </c:valAx>
      <c:valAx>
        <c:axId val="26845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6835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0.69%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-0.013631629493104</c:v>
                </c:pt>
                <c:pt idx="7">
                  <c:v>-0.014860851929247</c:v>
                </c:pt>
                <c:pt idx="8">
                  <c:v>-0.013787602568774</c:v>
                </c:pt>
                <c:pt idx="9">
                  <c:v>-0.0136289786123415</c:v>
                </c:pt>
                <c:pt idx="10">
                  <c:v>-0.0130711254874616</c:v>
                </c:pt>
                <c:pt idx="11">
                  <c:v>-0.0126927405092767</c:v>
                </c:pt>
                <c:pt idx="12">
                  <c:v>-0.0122100594721102</c:v>
                </c:pt>
                <c:pt idx="13">
                  <c:v>-0.0119542125169708</c:v>
                </c:pt>
                <c:pt idx="14">
                  <c:v>-0.0113598651903461</c:v>
                </c:pt>
                <c:pt idx="15">
                  <c:v>-0.0106604245846668</c:v>
                </c:pt>
                <c:pt idx="16">
                  <c:v>-0.0102663231034363</c:v>
                </c:pt>
                <c:pt idx="17">
                  <c:v>-0.0098925441536198</c:v>
                </c:pt>
                <c:pt idx="18">
                  <c:v>-0.00954068763971526</c:v>
                </c:pt>
                <c:pt idx="19">
                  <c:v>-0.0090100123513877</c:v>
                </c:pt>
                <c:pt idx="20">
                  <c:v>-0.00874160348128013</c:v>
                </c:pt>
                <c:pt idx="21">
                  <c:v>-0.00828643425335532</c:v>
                </c:pt>
                <c:pt idx="22">
                  <c:v>-0.00797742224375838</c:v>
                </c:pt>
                <c:pt idx="23">
                  <c:v>-0.00764177868344417</c:v>
                </c:pt>
                <c:pt idx="24">
                  <c:v>-0.00750641094385555</c:v>
                </c:pt>
                <c:pt idx="25">
                  <c:v>-0.0072047754207856</c:v>
                </c:pt>
                <c:pt idx="26">
                  <c:v>-0.00710901322764676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8.57%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-0.0829481034514562</c:v>
                </c:pt>
                <c:pt idx="3">
                  <c:v>-0.0821174703482337</c:v>
                </c:pt>
                <c:pt idx="4">
                  <c:v>-0.0847525809514071</c:v>
                </c:pt>
                <c:pt idx="5">
                  <c:v>-0.082064360994337</c:v>
                </c:pt>
                <c:pt idx="6">
                  <c:v>-0.076714756685123</c:v>
                </c:pt>
                <c:pt idx="7">
                  <c:v>-0.0939712280927354</c:v>
                </c:pt>
                <c:pt idx="8">
                  <c:v>-0.089830135057403</c:v>
                </c:pt>
                <c:pt idx="9">
                  <c:v>-0.0911232993298304</c:v>
                </c:pt>
                <c:pt idx="10">
                  <c:v>-0.0915076595998644</c:v>
                </c:pt>
                <c:pt idx="11">
                  <c:v>-0.0913162823440948</c:v>
                </c:pt>
                <c:pt idx="12">
                  <c:v>-0.0907291222073005</c:v>
                </c:pt>
                <c:pt idx="13">
                  <c:v>-0.0914415022880992</c:v>
                </c:pt>
                <c:pt idx="14">
                  <c:v>-0.0913757707047732</c:v>
                </c:pt>
                <c:pt idx="15">
                  <c:v>-0.0901390551728737</c:v>
                </c:pt>
                <c:pt idx="16">
                  <c:v>-0.0895216861547601</c:v>
                </c:pt>
                <c:pt idx="17">
                  <c:v>-0.0886938781798302</c:v>
                </c:pt>
                <c:pt idx="18">
                  <c:v>-0.0882857362086294</c:v>
                </c:pt>
                <c:pt idx="19">
                  <c:v>-0.0880731485861916</c:v>
                </c:pt>
                <c:pt idx="20">
                  <c:v>-0.0876630811525852</c:v>
                </c:pt>
                <c:pt idx="21">
                  <c:v>-0.0869169836445066</c:v>
                </c:pt>
                <c:pt idx="22">
                  <c:v>-0.0866113003163836</c:v>
                </c:pt>
                <c:pt idx="23">
                  <c:v>-0.0853019558179513</c:v>
                </c:pt>
                <c:pt idx="24">
                  <c:v>-0.0850807492088541</c:v>
                </c:pt>
                <c:pt idx="25">
                  <c:v>-0.0846099139321209</c:v>
                </c:pt>
                <c:pt idx="26">
                  <c:v>-0.0855282696615759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5.63%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0.0608077145935599</c:v>
                </c:pt>
                <c:pt idx="3">
                  <c:v>0.0613981988851852</c:v>
                </c:pt>
                <c:pt idx="4">
                  <c:v>0.0632114979056285</c:v>
                </c:pt>
                <c:pt idx="5">
                  <c:v>0.0586525543883181</c:v>
                </c:pt>
                <c:pt idx="6">
                  <c:v>0.051594231488055</c:v>
                </c:pt>
                <c:pt idx="7">
                  <c:v>0.0537881477278239</c:v>
                </c:pt>
                <c:pt idx="8">
                  <c:v>0.0512716458910438</c:v>
                </c:pt>
                <c:pt idx="9">
                  <c:v>0.0502275173583289</c:v>
                </c:pt>
                <c:pt idx="10">
                  <c:v>0.0510105533244396</c:v>
                </c:pt>
                <c:pt idx="11">
                  <c:v>0.0515830102543191</c:v>
                </c:pt>
                <c:pt idx="12">
                  <c:v>0.0520206611926028</c:v>
                </c:pt>
                <c:pt idx="13">
                  <c:v>0.0521569667960748</c:v>
                </c:pt>
                <c:pt idx="14">
                  <c:v>0.0524649047381831</c:v>
                </c:pt>
                <c:pt idx="15">
                  <c:v>0.0530498712049251</c:v>
                </c:pt>
                <c:pt idx="16">
                  <c:v>0.0531424336688392</c:v>
                </c:pt>
                <c:pt idx="17">
                  <c:v>0.0534186562020438</c:v>
                </c:pt>
                <c:pt idx="18">
                  <c:v>0.0539213362972958</c:v>
                </c:pt>
                <c:pt idx="19">
                  <c:v>0.0542751499995723</c:v>
                </c:pt>
                <c:pt idx="20">
                  <c:v>0.0545055790320566</c:v>
                </c:pt>
                <c:pt idx="21">
                  <c:v>0.0547001926554158</c:v>
                </c:pt>
                <c:pt idx="22">
                  <c:v>0.0550403406805098</c:v>
                </c:pt>
                <c:pt idx="23">
                  <c:v>0.0554078775454943</c:v>
                </c:pt>
                <c:pt idx="24">
                  <c:v>0.0555100206718304</c:v>
                </c:pt>
                <c:pt idx="25">
                  <c:v>0.0559145937836331</c:v>
                </c:pt>
                <c:pt idx="26">
                  <c:v>0.0560990289914832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68641628"/>
        <c:axId val="10544313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-2.82%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-0.0116326054864975</c:v>
                </c:pt>
                <c:pt idx="3">
                  <c:v>-0.0191993725951131</c:v>
                </c:pt>
                <c:pt idx="4">
                  <c:v>-0.0260033305924489</c:v>
                </c:pt>
                <c:pt idx="5">
                  <c:v>-0.0218958842952716</c:v>
                </c:pt>
                <c:pt idx="6">
                  <c:v>-0.0274641947295016</c:v>
                </c:pt>
                <c:pt idx="7">
                  <c:v>-0.0468664043447671</c:v>
                </c:pt>
                <c:pt idx="8">
                  <c:v>-0.0441685637857418</c:v>
                </c:pt>
                <c:pt idx="9">
                  <c:v>-0.0463472326344516</c:v>
                </c:pt>
                <c:pt idx="10">
                  <c:v>-0.045390703813495</c:v>
                </c:pt>
                <c:pt idx="11">
                  <c:v>-0.044248484649661</c:v>
                </c:pt>
                <c:pt idx="12">
                  <c:v>-0.0427409925374165</c:v>
                </c:pt>
                <c:pt idx="13">
                  <c:v>-0.0430612200596038</c:v>
                </c:pt>
                <c:pt idx="14">
                  <c:v>-0.0420932032075448</c:v>
                </c:pt>
                <c:pt idx="15">
                  <c:v>-0.039572080603224</c:v>
                </c:pt>
                <c:pt idx="16">
                  <c:v>-0.0384680476399658</c:v>
                </c:pt>
                <c:pt idx="17">
                  <c:v>-0.0369902381820148</c:v>
                </c:pt>
                <c:pt idx="18">
                  <c:v>-0.0357275596016575</c:v>
                </c:pt>
                <c:pt idx="19">
                  <c:v>-0.0346304829886155</c:v>
                </c:pt>
                <c:pt idx="20">
                  <c:v>-0.0337215776524173</c:v>
                </c:pt>
                <c:pt idx="21">
                  <c:v>-0.0323256972930547</c:v>
                </c:pt>
                <c:pt idx="22">
                  <c:v>-0.0313708539302408</c:v>
                </c:pt>
                <c:pt idx="23">
                  <c:v>-0.0293583290065097</c:v>
                </c:pt>
                <c:pt idx="24">
                  <c:v>-0.0288996115314878</c:v>
                </c:pt>
                <c:pt idx="25">
                  <c:v>-0.027722567619882</c:v>
                </c:pt>
                <c:pt idx="26">
                  <c:v>-0.028360725948348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41628"/>
        <c:axId val="10544313"/>
      </c:lineChart>
      <c:catAx>
        <c:axId val="686416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544313"/>
        <c:crosses val="autoZero"/>
        <c:auto val="1"/>
        <c:lblAlgn val="ctr"/>
        <c:lblOffset val="100"/>
      </c:catAx>
      <c:valAx>
        <c:axId val="10544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64162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-0.0116326054864972</c:v>
                </c:pt>
                <c:pt idx="25">
                  <c:v>-0.0191993725951132</c:v>
                </c:pt>
                <c:pt idx="26">
                  <c:v>-0.0260033305924488</c:v>
                </c:pt>
                <c:pt idx="27">
                  <c:v>-0.0218958842952715</c:v>
                </c:pt>
                <c:pt idx="28">
                  <c:v>-0.0274641947295017</c:v>
                </c:pt>
                <c:pt idx="29">
                  <c:v>-0.046866404344767</c:v>
                </c:pt>
                <c:pt idx="30">
                  <c:v>-0.0441685637857418</c:v>
                </c:pt>
                <c:pt idx="31">
                  <c:v>-0.0463472326344517</c:v>
                </c:pt>
                <c:pt idx="32">
                  <c:v>-0.045390703813495</c:v>
                </c:pt>
                <c:pt idx="33">
                  <c:v>-0.0442484846496612</c:v>
                </c:pt>
                <c:pt idx="34">
                  <c:v>-0.0427409925374165</c:v>
                </c:pt>
                <c:pt idx="35">
                  <c:v>-0.0430612200596039</c:v>
                </c:pt>
                <c:pt idx="36">
                  <c:v>-0.0420932032075449</c:v>
                </c:pt>
                <c:pt idx="37">
                  <c:v>-0.039572080603224</c:v>
                </c:pt>
                <c:pt idx="38">
                  <c:v>-0.0384680476399658</c:v>
                </c:pt>
                <c:pt idx="39">
                  <c:v>-0.036990238182015</c:v>
                </c:pt>
                <c:pt idx="40">
                  <c:v>-0.0357275596016576</c:v>
                </c:pt>
                <c:pt idx="41">
                  <c:v>-0.0346304829886155</c:v>
                </c:pt>
                <c:pt idx="42">
                  <c:v>-0.0337215776524173</c:v>
                </c:pt>
                <c:pt idx="43">
                  <c:v>-0.0323256972930547</c:v>
                </c:pt>
                <c:pt idx="44">
                  <c:v>-0.0313708539302408</c:v>
                </c:pt>
                <c:pt idx="45">
                  <c:v>-0.0293583290065096</c:v>
                </c:pt>
                <c:pt idx="46">
                  <c:v>-0.0288996115314877</c:v>
                </c:pt>
                <c:pt idx="47">
                  <c:v>-0.027722567619882</c:v>
                </c:pt>
                <c:pt idx="48">
                  <c:v>-0.0283607259483478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-0.0470831927870364</c:v>
                </c:pt>
                <c:pt idx="30">
                  <c:v>-0.0444853137658794</c:v>
                </c:pt>
                <c:pt idx="31">
                  <c:v>-0.0478435450395131</c:v>
                </c:pt>
                <c:pt idx="32">
                  <c:v>-0.0477125895041279</c:v>
                </c:pt>
                <c:pt idx="33">
                  <c:v>-0.0467648261173323</c:v>
                </c:pt>
                <c:pt idx="34">
                  <c:v>-0.0460111912820238</c:v>
                </c:pt>
                <c:pt idx="35">
                  <c:v>-0.0449180718799184</c:v>
                </c:pt>
                <c:pt idx="36">
                  <c:v>-0.0444903267490813</c:v>
                </c:pt>
                <c:pt idx="37">
                  <c:v>-0.0448474052635836</c:v>
                </c:pt>
                <c:pt idx="38">
                  <c:v>-0.0447989467884516</c:v>
                </c:pt>
                <c:pt idx="39">
                  <c:v>-0.0439035252108067</c:v>
                </c:pt>
                <c:pt idx="40">
                  <c:v>-0.0440670900463035</c:v>
                </c:pt>
                <c:pt idx="41">
                  <c:v>-0.044657021444939</c:v>
                </c:pt>
                <c:pt idx="42">
                  <c:v>-0.0443708553842751</c:v>
                </c:pt>
                <c:pt idx="43">
                  <c:v>-0.0435225572073782</c:v>
                </c:pt>
                <c:pt idx="44">
                  <c:v>-0.0437144506820638</c:v>
                </c:pt>
                <c:pt idx="45">
                  <c:v>-0.0433036918462445</c:v>
                </c:pt>
                <c:pt idx="46">
                  <c:v>-0.0432814776161802</c:v>
                </c:pt>
                <c:pt idx="47">
                  <c:v>-0.0439157934017779</c:v>
                </c:pt>
                <c:pt idx="48">
                  <c:v>-0.0432474054208361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-0.0433559360000868</c:v>
                </c:pt>
                <c:pt idx="32">
                  <c:v>-0.0411475362328817</c:v>
                </c:pt>
                <c:pt idx="33">
                  <c:v>-0.0387324138076426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-0.0347368287860189</c:v>
                </c:pt>
                <c:pt idx="37">
                  <c:v>-0.0320131495009728</c:v>
                </c:pt>
                <c:pt idx="38">
                  <c:v>-0.029308630162829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-0.0244480888810458</c:v>
                </c:pt>
                <c:pt idx="42">
                  <c:v>-0.0231681793255826</c:v>
                </c:pt>
                <c:pt idx="43">
                  <c:v>-0.0216151779708798</c:v>
                </c:pt>
                <c:pt idx="44">
                  <c:v>-0.0201439206967694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-0.0156653879553763</c:v>
                </c:pt>
              </c:numCache>
            </c:numRef>
          </c:yVal>
          <c:smooth val="0"/>
        </c:ser>
        <c:axId val="39949959"/>
        <c:axId val="2709003"/>
      </c:scatterChart>
      <c:valAx>
        <c:axId val="39949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09003"/>
        <c:crosses val="autoZero"/>
        <c:crossBetween val="midCat"/>
      </c:valAx>
      <c:valAx>
        <c:axId val="270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94995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-0.013631629493104</c:v>
                </c:pt>
                <c:pt idx="6">
                  <c:v>-0.014860851929247</c:v>
                </c:pt>
                <c:pt idx="7">
                  <c:v>-0.013787602568774</c:v>
                </c:pt>
                <c:pt idx="8">
                  <c:v>-0.0136289786123415</c:v>
                </c:pt>
                <c:pt idx="9">
                  <c:v>-0.0130711254874616</c:v>
                </c:pt>
                <c:pt idx="10">
                  <c:v>-0.0126927405092767</c:v>
                </c:pt>
                <c:pt idx="11">
                  <c:v>-0.0122100594721102</c:v>
                </c:pt>
                <c:pt idx="12">
                  <c:v>-0.0119542125169708</c:v>
                </c:pt>
                <c:pt idx="13">
                  <c:v>-0.0113598651903461</c:v>
                </c:pt>
                <c:pt idx="14">
                  <c:v>-0.0106604245846668</c:v>
                </c:pt>
                <c:pt idx="15">
                  <c:v>-0.0102663231034363</c:v>
                </c:pt>
                <c:pt idx="16">
                  <c:v>-0.0098925441536198</c:v>
                </c:pt>
                <c:pt idx="17">
                  <c:v>-0.00954068763971526</c:v>
                </c:pt>
                <c:pt idx="18">
                  <c:v>-0.0090100123513877</c:v>
                </c:pt>
                <c:pt idx="19">
                  <c:v>-0.00874160348128013</c:v>
                </c:pt>
                <c:pt idx="20">
                  <c:v>-0.00828643425335532</c:v>
                </c:pt>
                <c:pt idx="21">
                  <c:v>-0.00797742224375838</c:v>
                </c:pt>
                <c:pt idx="22">
                  <c:v>-0.00764177868344417</c:v>
                </c:pt>
                <c:pt idx="23">
                  <c:v>-0.00750641094385555</c:v>
                </c:pt>
                <c:pt idx="24">
                  <c:v>-0.0072047754207856</c:v>
                </c:pt>
                <c:pt idx="25">
                  <c:v>-0.00710901322764676</c:v>
                </c:pt>
                <c:pt idx="26">
                  <c:v>-0.00693688531823541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-0.0829481034514562</c:v>
                </c:pt>
                <c:pt idx="2">
                  <c:v>-0.0821174703482337</c:v>
                </c:pt>
                <c:pt idx="3">
                  <c:v>-0.0847525809514071</c:v>
                </c:pt>
                <c:pt idx="4">
                  <c:v>-0.082064360994337</c:v>
                </c:pt>
                <c:pt idx="5">
                  <c:v>-0.076714756685123</c:v>
                </c:pt>
                <c:pt idx="6">
                  <c:v>-0.0939712280927354</c:v>
                </c:pt>
                <c:pt idx="7">
                  <c:v>-0.089830135057403</c:v>
                </c:pt>
                <c:pt idx="8">
                  <c:v>-0.0911232993298304</c:v>
                </c:pt>
                <c:pt idx="9">
                  <c:v>-0.0915076595998644</c:v>
                </c:pt>
                <c:pt idx="10">
                  <c:v>-0.0913162823440948</c:v>
                </c:pt>
                <c:pt idx="11">
                  <c:v>-0.0907291222073005</c:v>
                </c:pt>
                <c:pt idx="12">
                  <c:v>-0.0914415022880992</c:v>
                </c:pt>
                <c:pt idx="13">
                  <c:v>-0.0913757707047732</c:v>
                </c:pt>
                <c:pt idx="14">
                  <c:v>-0.0901390551728737</c:v>
                </c:pt>
                <c:pt idx="15">
                  <c:v>-0.0895216861547601</c:v>
                </c:pt>
                <c:pt idx="16">
                  <c:v>-0.0886938781798302</c:v>
                </c:pt>
                <c:pt idx="17">
                  <c:v>-0.0882857362086294</c:v>
                </c:pt>
                <c:pt idx="18">
                  <c:v>-0.0880731485861916</c:v>
                </c:pt>
                <c:pt idx="19">
                  <c:v>-0.0876630811525852</c:v>
                </c:pt>
                <c:pt idx="20">
                  <c:v>-0.0869169836445066</c:v>
                </c:pt>
                <c:pt idx="21">
                  <c:v>-0.0866113003163836</c:v>
                </c:pt>
                <c:pt idx="22">
                  <c:v>-0.0853019558179513</c:v>
                </c:pt>
                <c:pt idx="23">
                  <c:v>-0.0850807492088541</c:v>
                </c:pt>
                <c:pt idx="24">
                  <c:v>-0.0846099139321209</c:v>
                </c:pt>
                <c:pt idx="25">
                  <c:v>-0.0855282696615759</c:v>
                </c:pt>
                <c:pt idx="26">
                  <c:v>-0.0857130678557402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0.0613981988851852</c:v>
                </c:pt>
                <c:pt idx="3">
                  <c:v>0.0632114979056285</c:v>
                </c:pt>
                <c:pt idx="4">
                  <c:v>0.0586525543883181</c:v>
                </c:pt>
                <c:pt idx="5">
                  <c:v>0.051594231488055</c:v>
                </c:pt>
                <c:pt idx="6">
                  <c:v>0.0537881477278239</c:v>
                </c:pt>
                <c:pt idx="7">
                  <c:v>0.0512716458910438</c:v>
                </c:pt>
                <c:pt idx="8">
                  <c:v>0.0502275173583289</c:v>
                </c:pt>
                <c:pt idx="9">
                  <c:v>0.0510105533244396</c:v>
                </c:pt>
                <c:pt idx="10">
                  <c:v>0.0515830102543191</c:v>
                </c:pt>
                <c:pt idx="11">
                  <c:v>0.0520206611926028</c:v>
                </c:pt>
                <c:pt idx="12">
                  <c:v>0.0521569667960748</c:v>
                </c:pt>
                <c:pt idx="13">
                  <c:v>0.0524649047381831</c:v>
                </c:pt>
                <c:pt idx="14">
                  <c:v>0.0530498712049251</c:v>
                </c:pt>
                <c:pt idx="15">
                  <c:v>0.0531424336688392</c:v>
                </c:pt>
                <c:pt idx="16">
                  <c:v>0.0534186562020438</c:v>
                </c:pt>
                <c:pt idx="17">
                  <c:v>0.0539213362972958</c:v>
                </c:pt>
                <c:pt idx="18">
                  <c:v>0.0542751499995723</c:v>
                </c:pt>
                <c:pt idx="19">
                  <c:v>0.0545055790320566</c:v>
                </c:pt>
                <c:pt idx="20">
                  <c:v>0.0547001926554158</c:v>
                </c:pt>
                <c:pt idx="21">
                  <c:v>0.0550403406805098</c:v>
                </c:pt>
                <c:pt idx="22">
                  <c:v>0.0554078775454943</c:v>
                </c:pt>
                <c:pt idx="23">
                  <c:v>0.0555100206718304</c:v>
                </c:pt>
                <c:pt idx="24">
                  <c:v>0.0559145937836331</c:v>
                </c:pt>
                <c:pt idx="25">
                  <c:v>0.0560990289914832</c:v>
                </c:pt>
                <c:pt idx="26">
                  <c:v>0.0562982170402146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42878448"/>
        <c:axId val="33806844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-0.0116326054864975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-0.0218958842952716</c:v>
                </c:pt>
                <c:pt idx="5">
                  <c:v>-0.0274641947295016</c:v>
                </c:pt>
                <c:pt idx="6">
                  <c:v>-0.0468664043447671</c:v>
                </c:pt>
                <c:pt idx="7">
                  <c:v>-0.0441685637857418</c:v>
                </c:pt>
                <c:pt idx="8">
                  <c:v>-0.0463472326344516</c:v>
                </c:pt>
                <c:pt idx="9">
                  <c:v>-0.045390703813495</c:v>
                </c:pt>
                <c:pt idx="10">
                  <c:v>-0.044248484649661</c:v>
                </c:pt>
                <c:pt idx="11">
                  <c:v>-0.0427409925374165</c:v>
                </c:pt>
                <c:pt idx="12">
                  <c:v>-0.0430612200596038</c:v>
                </c:pt>
                <c:pt idx="13">
                  <c:v>-0.0420932032075448</c:v>
                </c:pt>
                <c:pt idx="14">
                  <c:v>-0.039572080603224</c:v>
                </c:pt>
                <c:pt idx="15">
                  <c:v>-0.0384680476399658</c:v>
                </c:pt>
                <c:pt idx="16">
                  <c:v>-0.0369902381820148</c:v>
                </c:pt>
                <c:pt idx="17">
                  <c:v>-0.0357275596016575</c:v>
                </c:pt>
                <c:pt idx="18">
                  <c:v>-0.0346304829886155</c:v>
                </c:pt>
                <c:pt idx="19">
                  <c:v>-0.0337215776524173</c:v>
                </c:pt>
                <c:pt idx="20">
                  <c:v>-0.0323256972930547</c:v>
                </c:pt>
                <c:pt idx="21">
                  <c:v>-0.0313708539302408</c:v>
                </c:pt>
                <c:pt idx="22">
                  <c:v>-0.0293583290065097</c:v>
                </c:pt>
                <c:pt idx="23">
                  <c:v>-0.0288996115314878</c:v>
                </c:pt>
                <c:pt idx="24">
                  <c:v>-0.027722567619882</c:v>
                </c:pt>
                <c:pt idx="25">
                  <c:v>-0.028360725948348</c:v>
                </c:pt>
                <c:pt idx="26">
                  <c:v>-0.0281742081843696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878448"/>
        <c:axId val="33806844"/>
      </c:lineChart>
      <c:catAx>
        <c:axId val="4287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3806844"/>
        <c:crosses val="autoZero"/>
        <c:auto val="1"/>
        <c:lblAlgn val="ctr"/>
        <c:lblOffset val="100"/>
      </c:catAx>
      <c:valAx>
        <c:axId val="33806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287844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-0.0116326054864972</c:v>
                </c:pt>
                <c:pt idx="23">
                  <c:v>-0.0191993725951132</c:v>
                </c:pt>
                <c:pt idx="24">
                  <c:v>-0.0260033305924488</c:v>
                </c:pt>
                <c:pt idx="25">
                  <c:v>-0.0218958842952715</c:v>
                </c:pt>
                <c:pt idx="26">
                  <c:v>-0.0274641947295017</c:v>
                </c:pt>
                <c:pt idx="27">
                  <c:v>-0.046866404344767</c:v>
                </c:pt>
                <c:pt idx="28">
                  <c:v>-0.0441685637857418</c:v>
                </c:pt>
                <c:pt idx="29">
                  <c:v>-0.0463472326344517</c:v>
                </c:pt>
                <c:pt idx="30">
                  <c:v>-0.045390703813495</c:v>
                </c:pt>
                <c:pt idx="31">
                  <c:v>-0.0442484846496612</c:v>
                </c:pt>
                <c:pt idx="32">
                  <c:v>-0.0427409925374165</c:v>
                </c:pt>
                <c:pt idx="33">
                  <c:v>-0.0430612200596039</c:v>
                </c:pt>
                <c:pt idx="34">
                  <c:v>-0.0420932032075449</c:v>
                </c:pt>
                <c:pt idx="35">
                  <c:v>-0.039572080603224</c:v>
                </c:pt>
                <c:pt idx="36">
                  <c:v>-0.0384680476399658</c:v>
                </c:pt>
                <c:pt idx="37">
                  <c:v>-0.036990238182015</c:v>
                </c:pt>
                <c:pt idx="38">
                  <c:v>-0.0357275596016576</c:v>
                </c:pt>
                <c:pt idx="39">
                  <c:v>-0.0346304829886155</c:v>
                </c:pt>
                <c:pt idx="40">
                  <c:v>-0.0337215776524173</c:v>
                </c:pt>
                <c:pt idx="41">
                  <c:v>-0.0323256972930547</c:v>
                </c:pt>
                <c:pt idx="42">
                  <c:v>-0.0313708539302408</c:v>
                </c:pt>
                <c:pt idx="43">
                  <c:v>-0.0293583290065096</c:v>
                </c:pt>
                <c:pt idx="44">
                  <c:v>-0.0288996115314877</c:v>
                </c:pt>
                <c:pt idx="45">
                  <c:v>-0.027722567619882</c:v>
                </c:pt>
                <c:pt idx="46">
                  <c:v>-0.0283607259483478</c:v>
                </c:pt>
                <c:pt idx="47">
                  <c:v>-0.0281742081843695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-0.0274139210670634</c:v>
                </c:pt>
                <c:pt idx="27">
                  <c:v>-0.0470831927870364</c:v>
                </c:pt>
                <c:pt idx="28">
                  <c:v>-0.0444853137658794</c:v>
                </c:pt>
                <c:pt idx="29">
                  <c:v>-0.0478435450395131</c:v>
                </c:pt>
                <c:pt idx="30">
                  <c:v>-0.0477125895041279</c:v>
                </c:pt>
                <c:pt idx="31">
                  <c:v>-0.0467648261173323</c:v>
                </c:pt>
                <c:pt idx="32">
                  <c:v>-0.0460111912820238</c:v>
                </c:pt>
                <c:pt idx="33">
                  <c:v>-0.0449180718799184</c:v>
                </c:pt>
                <c:pt idx="34">
                  <c:v>-0.0444903267490813</c:v>
                </c:pt>
                <c:pt idx="35">
                  <c:v>-0.0448474052635836</c:v>
                </c:pt>
                <c:pt idx="36">
                  <c:v>-0.0447989467884516</c:v>
                </c:pt>
                <c:pt idx="37">
                  <c:v>-0.0439035252108067</c:v>
                </c:pt>
                <c:pt idx="38">
                  <c:v>-0.0440670900463035</c:v>
                </c:pt>
                <c:pt idx="39">
                  <c:v>-0.044657021444939</c:v>
                </c:pt>
                <c:pt idx="40">
                  <c:v>-0.0443708553842751</c:v>
                </c:pt>
                <c:pt idx="41">
                  <c:v>-0.0435225572073782</c:v>
                </c:pt>
                <c:pt idx="42">
                  <c:v>-0.0437144506820638</c:v>
                </c:pt>
                <c:pt idx="43">
                  <c:v>-0.0433036918462445</c:v>
                </c:pt>
                <c:pt idx="44">
                  <c:v>-0.0432814776161802</c:v>
                </c:pt>
                <c:pt idx="45">
                  <c:v>-0.0439157934017779</c:v>
                </c:pt>
                <c:pt idx="46">
                  <c:v>-0.0432474054208361</c:v>
                </c:pt>
                <c:pt idx="47">
                  <c:v>-0.043119348259106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-0.0281042447231615</c:v>
                </c:pt>
                <c:pt idx="27">
                  <c:v>-0.046828599686115</c:v>
                </c:pt>
                <c:pt idx="28">
                  <c:v>-0.0436701008484178</c:v>
                </c:pt>
                <c:pt idx="29">
                  <c:v>-0.0433559360000868</c:v>
                </c:pt>
                <c:pt idx="30">
                  <c:v>-0.0411475362328817</c:v>
                </c:pt>
                <c:pt idx="31">
                  <c:v>-0.0387324138076426</c:v>
                </c:pt>
                <c:pt idx="32">
                  <c:v>-0.0372150948770472</c:v>
                </c:pt>
                <c:pt idx="33">
                  <c:v>-0.0358862567105534</c:v>
                </c:pt>
                <c:pt idx="34">
                  <c:v>-0.0347368287860189</c:v>
                </c:pt>
                <c:pt idx="35">
                  <c:v>-0.0320131495009728</c:v>
                </c:pt>
                <c:pt idx="36">
                  <c:v>-0.029308630162829</c:v>
                </c:pt>
                <c:pt idx="37">
                  <c:v>-0.0266116505985458</c:v>
                </c:pt>
                <c:pt idx="38">
                  <c:v>-0.0250585234330455</c:v>
                </c:pt>
                <c:pt idx="39">
                  <c:v>-0.0244480888810458</c:v>
                </c:pt>
                <c:pt idx="40">
                  <c:v>-0.0231681793255826</c:v>
                </c:pt>
                <c:pt idx="41">
                  <c:v>-0.0216151779708798</c:v>
                </c:pt>
                <c:pt idx="42">
                  <c:v>-0.0201439206967694</c:v>
                </c:pt>
                <c:pt idx="43">
                  <c:v>-0.0181802554960708</c:v>
                </c:pt>
                <c:pt idx="44">
                  <c:v>-0.0178901969189638</c:v>
                </c:pt>
                <c:pt idx="45">
                  <c:v>-0.0163500344226683</c:v>
                </c:pt>
                <c:pt idx="46">
                  <c:v>-0.0156653879553763</c:v>
                </c:pt>
                <c:pt idx="47">
                  <c:v>-0.014438310852601</c:v>
                </c:pt>
              </c:numCache>
            </c:numRef>
          </c:yVal>
          <c:smooth val="0"/>
        </c:ser>
        <c:axId val="73854964"/>
        <c:axId val="7708729"/>
      </c:scatterChart>
      <c:valAx>
        <c:axId val="7385496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08729"/>
        <c:crosses val="autoZero"/>
        <c:crossBetween val="midCat"/>
        <c:majorUnit val="2"/>
      </c:valAx>
      <c:valAx>
        <c:axId val="770872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8549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110880</xdr:colOff>
      <xdr:row>142</xdr:row>
      <xdr:rowOff>143640</xdr:rowOff>
    </xdr:to>
    <xdr:graphicFrame>
      <xdr:nvGraphicFramePr>
        <xdr:cNvPr id="0" name=""/>
        <xdr:cNvGraphicFramePr/>
      </xdr:nvGraphicFramePr>
      <xdr:xfrm>
        <a:off x="2796480" y="19997280"/>
        <a:ext cx="591480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257760</xdr:colOff>
      <xdr:row>143</xdr:row>
      <xdr:rowOff>118080</xdr:rowOff>
    </xdr:to>
    <xdr:graphicFrame>
      <xdr:nvGraphicFramePr>
        <xdr:cNvPr id="1" name=""/>
        <xdr:cNvGraphicFramePr/>
      </xdr:nvGraphicFramePr>
      <xdr:xfrm>
        <a:off x="11965680" y="20135160"/>
        <a:ext cx="590292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378360</xdr:colOff>
      <xdr:row>142</xdr:row>
      <xdr:rowOff>103680</xdr:rowOff>
    </xdr:to>
    <xdr:graphicFrame>
      <xdr:nvGraphicFramePr>
        <xdr:cNvPr id="2" name=""/>
        <xdr:cNvGraphicFramePr/>
      </xdr:nvGraphicFramePr>
      <xdr:xfrm>
        <a:off x="17939160" y="19958040"/>
        <a:ext cx="592632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770400</xdr:colOff>
      <xdr:row>21</xdr:row>
      <xdr:rowOff>138240</xdr:rowOff>
    </xdr:to>
    <xdr:graphicFrame>
      <xdr:nvGraphicFramePr>
        <xdr:cNvPr id="3" name=""/>
        <xdr:cNvGraphicFramePr/>
      </xdr:nvGraphicFramePr>
      <xdr:xfrm>
        <a:off x="11975760" y="460800"/>
        <a:ext cx="3681360" cy="35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765720</xdr:colOff>
      <xdr:row>26</xdr:row>
      <xdr:rowOff>60840</xdr:rowOff>
    </xdr:to>
    <xdr:graphicFrame>
      <xdr:nvGraphicFramePr>
        <xdr:cNvPr id="4" name=""/>
        <xdr:cNvGraphicFramePr/>
      </xdr:nvGraphicFramePr>
      <xdr:xfrm>
        <a:off x="11138040" y="1212480"/>
        <a:ext cx="3679920" cy="35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772920</xdr:colOff>
      <xdr:row>26</xdr:row>
      <xdr:rowOff>17280</xdr:rowOff>
    </xdr:to>
    <xdr:graphicFrame>
      <xdr:nvGraphicFramePr>
        <xdr:cNvPr id="5" name=""/>
        <xdr:cNvGraphicFramePr/>
      </xdr:nvGraphicFramePr>
      <xdr:xfrm>
        <a:off x="11145240" y="1168920"/>
        <a:ext cx="3679920" cy="35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572760</xdr:colOff>
      <xdr:row>35</xdr:row>
      <xdr:rowOff>46080</xdr:rowOff>
    </xdr:to>
    <xdr:graphicFrame>
      <xdr:nvGraphicFramePr>
        <xdr:cNvPr id="6" name="Chart 1"/>
        <xdr:cNvGraphicFramePr/>
      </xdr:nvGraphicFramePr>
      <xdr:xfrm>
        <a:off x="6101280" y="46080"/>
        <a:ext cx="7323840" cy="68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247680</xdr:colOff>
      <xdr:row>83</xdr:row>
      <xdr:rowOff>156960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10600" y="13689000"/>
          <a:ext cx="10065600" cy="125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426600</xdr:colOff>
      <xdr:row>73</xdr:row>
      <xdr:rowOff>115920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53600" y="7844400"/>
          <a:ext cx="13203720" cy="543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719640</xdr:colOff>
      <xdr:row>36</xdr:row>
      <xdr:rowOff>145800</xdr:rowOff>
    </xdr:to>
    <xdr:graphicFrame>
      <xdr:nvGraphicFramePr>
        <xdr:cNvPr id="9" name="Chart 1"/>
        <xdr:cNvGraphicFramePr/>
      </xdr:nvGraphicFramePr>
      <xdr:xfrm>
        <a:off x="6668280" y="327960"/>
        <a:ext cx="13741200" cy="69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645480</xdr:colOff>
      <xdr:row>41</xdr:row>
      <xdr:rowOff>147600</xdr:rowOff>
    </xdr:to>
    <xdr:graphicFrame>
      <xdr:nvGraphicFramePr>
        <xdr:cNvPr id="10" name="Chart 1"/>
        <xdr:cNvGraphicFramePr/>
      </xdr:nvGraphicFramePr>
      <xdr:xfrm>
        <a:off x="10696680" y="1496520"/>
        <a:ext cx="13740840" cy="70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139</xdr:row>
      <xdr:rowOff>0</xdr:rowOff>
    </xdr:from>
    <xdr:to>
      <xdr:col>15</xdr:col>
      <xdr:colOff>641160</xdr:colOff>
      <xdr:row>192</xdr:row>
      <xdr:rowOff>84240</xdr:rowOff>
    </xdr:to>
    <xdr:graphicFrame>
      <xdr:nvGraphicFramePr>
        <xdr:cNvPr id="11" name=""/>
        <xdr:cNvGraphicFramePr/>
      </xdr:nvGraphicFramePr>
      <xdr:xfrm>
        <a:off x="6590520" y="24352200"/>
        <a:ext cx="6356880" cy="86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641880</xdr:colOff>
      <xdr:row>41</xdr:row>
      <xdr:rowOff>152640</xdr:rowOff>
    </xdr:to>
    <xdr:graphicFrame>
      <xdr:nvGraphicFramePr>
        <xdr:cNvPr id="12" name="Chart 1"/>
        <xdr:cNvGraphicFramePr/>
      </xdr:nvGraphicFramePr>
      <xdr:xfrm>
        <a:off x="26281080" y="1501560"/>
        <a:ext cx="13740840" cy="70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376560</xdr:colOff>
      <xdr:row>159</xdr:row>
      <xdr:rowOff>129960</xdr:rowOff>
    </xdr:to>
    <xdr:graphicFrame>
      <xdr:nvGraphicFramePr>
        <xdr:cNvPr id="13" name=""/>
        <xdr:cNvGraphicFramePr/>
      </xdr:nvGraphicFramePr>
      <xdr:xfrm>
        <a:off x="12024000" y="18375480"/>
        <a:ext cx="7221960" cy="93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610200</xdr:colOff>
      <xdr:row>92</xdr:row>
      <xdr:rowOff>51480</xdr:rowOff>
    </xdr:from>
    <xdr:to>
      <xdr:col>32</xdr:col>
      <xdr:colOff>436680</xdr:colOff>
      <xdr:row>149</xdr:row>
      <xdr:rowOff>145080</xdr:rowOff>
    </xdr:to>
    <xdr:graphicFrame>
      <xdr:nvGraphicFramePr>
        <xdr:cNvPr id="14" name="Chart 1"/>
        <xdr:cNvGraphicFramePr/>
      </xdr:nvGraphicFramePr>
      <xdr:xfrm>
        <a:off x="19479600" y="16763400"/>
        <a:ext cx="7210440" cy="93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5380456394.84132</v>
      </c>
      <c r="F51" s="6" t="n">
        <f aca="false">E51/$B$14*100</f>
        <v>104.996314619777</v>
      </c>
      <c r="G51" s="7"/>
      <c r="H51" s="2" t="n">
        <f aca="false">H50</f>
        <v>52</v>
      </c>
      <c r="K51" s="6" t="n">
        <f aca="false">'High scenario'!AG54</f>
        <v>5580197632.90107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5256446342.67581</v>
      </c>
      <c r="Q51" s="6" t="n">
        <f aca="false">P51/$B$14*100</f>
        <v>102.576334324858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5451543455.22836</v>
      </c>
      <c r="F52" s="9" t="n">
        <f aca="false">E52/$B$14*100</f>
        <v>106.383535110022</v>
      </c>
      <c r="G52" s="7"/>
      <c r="H52" s="2" t="n">
        <f aca="false">H51</f>
        <v>52</v>
      </c>
      <c r="K52" s="9" t="n">
        <f aca="false">'High scenario'!AG55</f>
        <v>5639366515.97003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5308991941.33345</v>
      </c>
      <c r="Q52" s="9" t="n">
        <f aca="false">P52/$B$14*100</f>
        <v>103.60172953368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5510121542.25029</v>
      </c>
      <c r="F53" s="9" t="n">
        <f aca="false">E53/$B$14*100</f>
        <v>107.526650638414</v>
      </c>
      <c r="G53" s="10" t="n">
        <f aca="false">AVERAGE(E51:E54)/AVERAGE(E47:E50)-1</f>
        <v>0.0439172493541375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0.0583752138503426</v>
      </c>
      <c r="O53" s="7" t="n">
        <f aca="false">O49+1</f>
        <v>2025</v>
      </c>
      <c r="P53" s="9" t="n">
        <f aca="false">'Low scenario'!AG56</f>
        <v>5374366809.50939</v>
      </c>
      <c r="Q53" s="9" t="n">
        <f aca="false">P53/$B$14*100</f>
        <v>104.877480087817</v>
      </c>
      <c r="R53" s="10" t="n">
        <f aca="false">AVERAGE(P51:P54)/AVERAGE(P47:P50)-1</f>
        <v>0.0391684733898572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5564692381.32858</v>
      </c>
      <c r="F54" s="9" t="n">
        <f aca="false">E54/$B$14*100</f>
        <v>108.591567174941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5451966026.05406</v>
      </c>
      <c r="Q54" s="9" t="n">
        <f aca="false">P54/$B$14*100</f>
        <v>106.391781321144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5614216198.83253</v>
      </c>
      <c r="F55" s="6" t="n">
        <f aca="false">E55/$B$14*100</f>
        <v>109.557994173365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5524723402.09619</v>
      </c>
      <c r="Q55" s="6" t="n">
        <f aca="false">P55/$B$14*100</f>
        <v>107.811596999448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5638013617.68023</v>
      </c>
      <c r="F56" s="9" t="n">
        <f aca="false">E56/$B$14*100</f>
        <v>110.022386242199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5575373064.41823</v>
      </c>
      <c r="Q56" s="9" t="n">
        <f aca="false">P56/$B$14*100</f>
        <v>108.799994170672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5686094871.59583</v>
      </c>
      <c r="F57" s="9" t="n">
        <f aca="false">E57/$B$14*100</f>
        <v>110.9606624948</v>
      </c>
      <c r="G57" s="10" t="n">
        <f aca="false">AVERAGE(E55:E58)/AVERAGE(E51:E54)-1</f>
        <v>0.034355316296597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0.0418942275418448</v>
      </c>
      <c r="O57" s="7" t="n">
        <f aca="false">O53+1</f>
        <v>2026</v>
      </c>
      <c r="P57" s="9" t="n">
        <f aca="false">'Low scenario'!AG60</f>
        <v>5627392564.47428</v>
      </c>
      <c r="Q57" s="9" t="n">
        <f aca="false">P57/$B$14*100</f>
        <v>109.815122887166</v>
      </c>
      <c r="R57" s="10" t="n">
        <f aca="false">AVERAGE(P55:P58)/AVERAGE(P51:P54)-1</f>
        <v>0.0473149923856708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5721104601.78429</v>
      </c>
      <c r="F58" s="9" t="n">
        <f aca="false">E58/$B$14*100</f>
        <v>111.643855959419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5676433576.2226</v>
      </c>
      <c r="Q58" s="9" t="n">
        <f aca="false">P58/$B$14*100</f>
        <v>110.772128226664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5767567407.72806</v>
      </c>
      <c r="F59" s="6" t="n">
        <f aca="false">E59/$B$14*100</f>
        <v>112.550549190065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5717185825.6148</v>
      </c>
      <c r="Q59" s="6" t="n">
        <f aca="false">P59/$B$14*100</f>
        <v>111.567383440097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5799330893.34944</v>
      </c>
      <c r="F60" s="9" t="n">
        <f aca="false">E60/$B$14*100</f>
        <v>113.170394178107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5790928396.24931</v>
      </c>
      <c r="Q60" s="9" t="n">
        <f aca="false">P60/$B$14*100</f>
        <v>113.0064245881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5850343102.31359</v>
      </c>
      <c r="F61" s="9" t="n">
        <f aca="false">E61/$B$14*100</f>
        <v>114.165866225234</v>
      </c>
      <c r="G61" s="10" t="n">
        <f aca="false">AVERAGE(E59:E62)/AVERAGE(E55:E58)-1</f>
        <v>0.0293293533452352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0.0394926085539482</v>
      </c>
      <c r="O61" s="7" t="n">
        <f aca="false">O57+1</f>
        <v>2027</v>
      </c>
      <c r="P61" s="9" t="n">
        <f aca="false">'Low scenario'!AG64</f>
        <v>5801068252.38505</v>
      </c>
      <c r="Q61" s="9" t="n">
        <f aca="false">P61/$B$14*100</f>
        <v>113.204297676719</v>
      </c>
      <c r="R61" s="10" t="n">
        <f aca="false">AVERAGE(P59:P62)/AVERAGE(P55:P58)-1</f>
        <v>0.0344884699443657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5906774294.74644</v>
      </c>
      <c r="F62" s="9" t="n">
        <f aca="false">E62/$B$14*100</f>
        <v>115.267086419255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5867417144.43684</v>
      </c>
      <c r="Q62" s="9" t="n">
        <f aca="false">P62/$B$14*100</f>
        <v>114.499055710856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5973047980.60672</v>
      </c>
      <c r="F63" s="6" t="n">
        <f aca="false">E63/$B$14*100</f>
        <v>116.560376850578</v>
      </c>
      <c r="G63" s="7"/>
      <c r="H63" s="2" t="n">
        <f aca="false">H62</f>
        <v>52</v>
      </c>
      <c r="K63" s="6" t="n">
        <f aca="false">'High scenario'!AG66</f>
        <v>6284461930.65846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5932237438.98179</v>
      </c>
      <c r="Q63" s="6" t="n">
        <f aca="false">P63/$B$14*100</f>
        <v>115.763984099888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6006087398.90405</v>
      </c>
      <c r="F64" s="9" t="n">
        <f aca="false">E64/$B$14*100</f>
        <v>117.205120884138</v>
      </c>
      <c r="G64" s="7"/>
      <c r="H64" s="2" t="n">
        <f aca="false">H63</f>
        <v>52</v>
      </c>
      <c r="K64" s="9" t="n">
        <f aca="false">'High scenario'!AG67</f>
        <v>6331608687.13268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5927505890.32812</v>
      </c>
      <c r="Q64" s="9" t="n">
        <f aca="false">P64/$B$14*100</f>
        <v>115.671650822816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6060136397.32923</v>
      </c>
      <c r="F65" s="9" t="n">
        <f aca="false">E65/$B$14*100</f>
        <v>118.259854019597</v>
      </c>
      <c r="G65" s="10" t="n">
        <f aca="false">AVERAGE(E63:E66)/AVERAGE(E59:E62)-1</f>
        <v>0.0351197043270126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5955649747.83293</v>
      </c>
      <c r="Q65" s="9" t="n">
        <f aca="false">P65/$B$14*100</f>
        <v>116.220860982761</v>
      </c>
      <c r="R65" s="10" t="n">
        <f aca="false">AVERAGE(P63:P66)/AVERAGE(P59:P62)-1</f>
        <v>0.0257228199664876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6103876456.33471</v>
      </c>
      <c r="F66" s="9" t="n">
        <f aca="false">E66/$B$14*100</f>
        <v>119.113414509602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5957374040.96999</v>
      </c>
      <c r="Q66" s="9" t="n">
        <f aca="false">P66/$B$14*100</f>
        <v>116.254509508357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6142531634.31949</v>
      </c>
      <c r="F67" s="6" t="n">
        <f aca="false">E67/$B$14*100</f>
        <v>119.86774665757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5974207602.21261</v>
      </c>
      <c r="Q67" s="6" t="n">
        <f aca="false">P67/$B$14*100</f>
        <v>116.583006156726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6161750569.86937</v>
      </c>
      <c r="F68" s="9" t="n">
        <f aca="false">E68/$B$14*100</f>
        <v>120.242792426102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6032199621.23884</v>
      </c>
      <c r="Q68" s="9" t="n">
        <f aca="false">P68/$B$14*100</f>
        <v>117.714684926756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6188435629.41519</v>
      </c>
      <c r="F69" s="9" t="n">
        <f aca="false">E69/$B$14*100</f>
        <v>120.763535036414</v>
      </c>
      <c r="G69" s="10" t="n">
        <f aca="false">AVERAGE(E67:E70)/AVERAGE(E63:E66)-1</f>
        <v>0.0234652246762255</v>
      </c>
      <c r="H69" s="2" t="n">
        <f aca="false">H68</f>
        <v>52</v>
      </c>
      <c r="K69" s="9" t="n">
        <f aca="false">'High scenario'!AG72</f>
        <v>6615614407.76469</v>
      </c>
      <c r="L69" s="9" t="n">
        <f aca="false">K69/$B$14*100</f>
        <v>129.09966753504</v>
      </c>
      <c r="M69" s="10" t="n">
        <f aca="false">AVERAGE(K67:K70)/AVERAGE(K63:K66)-1</f>
        <v>0.0363649155399088</v>
      </c>
      <c r="O69" s="7" t="n">
        <f aca="false">O65+1</f>
        <v>2029</v>
      </c>
      <c r="P69" s="9" t="n">
        <f aca="false">'Low scenario'!AG72</f>
        <v>6056923996.4895</v>
      </c>
      <c r="Q69" s="9" t="n">
        <f aca="false">P69/$B$14*100</f>
        <v>118.197165982654</v>
      </c>
      <c r="R69" s="10" t="n">
        <f aca="false">AVERAGE(P67:P70)/AVERAGE(P63:P66)-1</f>
        <v>0.0167567564625442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6216954797.25353</v>
      </c>
      <c r="F70" s="9" t="n">
        <f aca="false">E70/$B$14*100</f>
        <v>121.320069147892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6107790367.21087</v>
      </c>
      <c r="Q70" s="9" t="n">
        <f aca="false">P70/$B$14*100</f>
        <v>119.189792085701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6276465984.77176</v>
      </c>
      <c r="F71" s="6" t="n">
        <f aca="false">E71/$B$14*100</f>
        <v>122.48139356157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6128048618.4271</v>
      </c>
      <c r="Q71" s="6" t="n">
        <f aca="false">P71/$B$14*100</f>
        <v>119.585119463576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6326512170.56955</v>
      </c>
      <c r="F72" s="9" t="n">
        <f aca="false">E72/$B$14*100</f>
        <v>123.458014257647</v>
      </c>
      <c r="G72" s="7"/>
      <c r="H72" s="2" t="n">
        <f aca="false">H71</f>
        <v>52</v>
      </c>
      <c r="K72" s="9" t="n">
        <f aca="false">'High scenario'!AG75</f>
        <v>6800120866.5582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6133688731.99585</v>
      </c>
      <c r="Q72" s="9" t="n">
        <f aca="false">P72/$B$14*100</f>
        <v>119.695182829079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6350497370.10036</v>
      </c>
      <c r="F73" s="9" t="n">
        <f aca="false">E73/$B$14*100</f>
        <v>123.926070751623</v>
      </c>
      <c r="G73" s="10" t="n">
        <f aca="false">AVERAGE(E71:E74)/AVERAGE(E67:E70)-1</f>
        <v>0.0255294573182592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6125711308.84056</v>
      </c>
      <c r="Q73" s="9" t="n">
        <f aca="false">P73/$B$14*100</f>
        <v>119.539508297032</v>
      </c>
      <c r="R73" s="10" t="n">
        <f aca="false">AVERAGE(P71:P74)/AVERAGE(P67:P70)-1</f>
        <v>0.0152066254861929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6387021638.19353</v>
      </c>
      <c r="F74" s="9" t="n">
        <f aca="false">E74/$B$14*100</f>
        <v>124.638819496812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6151234121.44535</v>
      </c>
      <c r="Q74" s="9" t="n">
        <f aca="false">P74/$B$14*100</f>
        <v>120.037570369387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6426100035.11008</v>
      </c>
      <c r="F75" s="6" t="n">
        <f aca="false">E75/$B$14*100</f>
        <v>125.401410503296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6170689138.56674</v>
      </c>
      <c r="Q75" s="6" t="n">
        <f aca="false">P75/$B$14*100</f>
        <v>120.417223125345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6455265612.84464</v>
      </c>
      <c r="F76" s="9" t="n">
        <f aca="false">E76/$B$14*100</f>
        <v>125.970558908405</v>
      </c>
      <c r="G76" s="7"/>
      <c r="H76" s="2" t="n">
        <f aca="false">H75</f>
        <v>52</v>
      </c>
      <c r="K76" s="9" t="n">
        <f aca="false">'High scenario'!AG79</f>
        <v>7009116372.23213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6199626614.78842</v>
      </c>
      <c r="Q76" s="9" t="n">
        <f aca="false">P76/$B$14*100</f>
        <v>120.98192026899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6508842544.56547</v>
      </c>
      <c r="F77" s="9" t="n">
        <f aca="false">E77/$B$14*100</f>
        <v>127.016079950954</v>
      </c>
      <c r="G77" s="10" t="n">
        <f aca="false">AVERAGE(E75:E78)/AVERAGE(E71:E74)-1</f>
        <v>0.0230561490812327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0.0278740707015801</v>
      </c>
      <c r="O77" s="7" t="n">
        <f aca="false">O73+1</f>
        <v>2031</v>
      </c>
      <c r="P77" s="9" t="n">
        <f aca="false">'Low scenario'!AG80</f>
        <v>6212695693.41242</v>
      </c>
      <c r="Q77" s="9" t="n">
        <f aca="false">P77/$B$14*100</f>
        <v>121.236955342281</v>
      </c>
      <c r="R77" s="10" t="n">
        <f aca="false">AVERAGE(P75:P78)/AVERAGE(P71:P74)-1</f>
        <v>0.00939721920647529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6534543251.51234</v>
      </c>
      <c r="F78" s="9" t="n">
        <f aca="false">E78/$B$14*100</f>
        <v>127.517613522554</v>
      </c>
      <c r="G78" s="7"/>
      <c r="H78" s="2" t="n">
        <f aca="false">H77</f>
        <v>52</v>
      </c>
      <c r="K78" s="9" t="n">
        <f aca="false">'High scenario'!AG81</f>
        <v>7090273218.48777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6186266715.06978</v>
      </c>
      <c r="Q78" s="9" t="n">
        <f aca="false">P78/$B$14*100</f>
        <v>120.72120999997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6581786846.21931</v>
      </c>
      <c r="F79" s="6" t="n">
        <f aca="false">E79/$B$14*100</f>
        <v>128.439543368204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6216654836.39655</v>
      </c>
      <c r="Q79" s="6" t="n">
        <f aca="false">P79/$B$14*100</f>
        <v>121.314215595293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6629620232.16027</v>
      </c>
      <c r="F80" s="9" t="n">
        <f aca="false">E80/$B$14*100</f>
        <v>129.372982628933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6217660993.7319</v>
      </c>
      <c r="Q80" s="9" t="n">
        <f aca="false">P80/$B$14*100</f>
        <v>121.333850140095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6663702452.29392</v>
      </c>
      <c r="F81" s="9" t="n">
        <f aca="false">E81/$B$14*100</f>
        <v>130.038076302311</v>
      </c>
      <c r="G81" s="10" t="n">
        <f aca="false">AVERAGE(E79:E82)/AVERAGE(E75:E78)-1</f>
        <v>0.0256536784897274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0.0284742168398948</v>
      </c>
      <c r="O81" s="7" t="n">
        <f aca="false">O77+1</f>
        <v>2032</v>
      </c>
      <c r="P81" s="9" t="n">
        <f aca="false">'Low scenario'!AG84</f>
        <v>6213820633.78599</v>
      </c>
      <c r="Q81" s="9" t="n">
        <f aca="false">P81/$B$14*100</f>
        <v>121.258907865398</v>
      </c>
      <c r="R81" s="10" t="n">
        <f aca="false">AVERAGE(P79:P82)/AVERAGE(P75:P78)-1</f>
        <v>0.00459629036385678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6714707151.83035</v>
      </c>
      <c r="F82" s="9" t="n">
        <f aca="false">E82/$B$14*100</f>
        <v>131.033401807551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6234988492.45785</v>
      </c>
      <c r="Q82" s="9" t="n">
        <f aca="false">P82/$B$14*100</f>
        <v>121.671985676245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6727754189.35766</v>
      </c>
      <c r="F83" s="6" t="n">
        <f aca="false">E83/$B$14*100</f>
        <v>131.288006762325</v>
      </c>
      <c r="G83" s="7"/>
      <c r="H83" s="2" t="n">
        <f aca="false">H82</f>
        <v>52</v>
      </c>
      <c r="K83" s="6" t="n">
        <f aca="false">'High scenario'!AG86</f>
        <v>7374225713.51408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6279791384.92171</v>
      </c>
      <c r="Q83" s="6" t="n">
        <f aca="false">P83/$B$14*100</f>
        <v>122.546286710916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6747532923.15624</v>
      </c>
      <c r="F84" s="9" t="n">
        <f aca="false">E84/$B$14*100</f>
        <v>131.673976651178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6300339786.3198</v>
      </c>
      <c r="Q84" s="9" t="n">
        <f aca="false">P84/$B$14*100</f>
        <v>122.947276192068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6808905558.28943</v>
      </c>
      <c r="F85" s="9" t="n">
        <f aca="false">E85/$B$14*100</f>
        <v>132.871626076173</v>
      </c>
      <c r="G85" s="10" t="n">
        <f aca="false">AVERAGE(E83:E86)/AVERAGE(E79:E82)-1</f>
        <v>0.0210737582064997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0.0300026223701615</v>
      </c>
      <c r="O85" s="7" t="n">
        <f aca="false">O81+1</f>
        <v>2033</v>
      </c>
      <c r="P85" s="9" t="n">
        <f aca="false">'Low scenario'!AG88</f>
        <v>6305603399.11805</v>
      </c>
      <c r="Q85" s="9" t="n">
        <f aca="false">P85/$B$14*100</f>
        <v>123.049992375389</v>
      </c>
      <c r="R85" s="10" t="n">
        <f aca="false">AVERAGE(P83:P86)/AVERAGE(P79:P82)-1</f>
        <v>0.0140930240138748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6865971379.22275</v>
      </c>
      <c r="F86" s="9" t="n">
        <f aca="false">E86/$B$14*100</f>
        <v>133.985230657095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6348068863.56312</v>
      </c>
      <c r="Q86" s="9" t="n">
        <f aca="false">P86/$B$14*100</f>
        <v>123.878679932382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6919892368.71838</v>
      </c>
      <c r="F87" s="6" t="n">
        <f aca="false">E87/$B$14*100</f>
        <v>135.037465776614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6387215121.93188</v>
      </c>
      <c r="Q87" s="6" t="n">
        <f aca="false">P87/$B$14*100</f>
        <v>124.642595213586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6957750945.58435</v>
      </c>
      <c r="F88" s="9" t="n">
        <f aca="false">E88/$B$14*100</f>
        <v>135.776252741134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6396799438.20124</v>
      </c>
      <c r="Q88" s="9" t="n">
        <f aca="false">P88/$B$14*100</f>
        <v>124.829627281609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6989330559.01051</v>
      </c>
      <c r="F89" s="9" t="n">
        <f aca="false">E89/$B$14*100</f>
        <v>136.392509575786</v>
      </c>
      <c r="G89" s="10" t="n">
        <f aca="false">AVERAGE(E87:E90)/AVERAGE(E83:E86)-1</f>
        <v>0.0276664749460305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0.0312256404153763</v>
      </c>
      <c r="O89" s="7" t="n">
        <f aca="false">O85+1</f>
        <v>2034</v>
      </c>
      <c r="P89" s="9" t="n">
        <f aca="false">'Low scenario'!AG92</f>
        <v>6434419897.75642</v>
      </c>
      <c r="Q89" s="9" t="n">
        <f aca="false">P89/$B$14*100</f>
        <v>125.563767532496</v>
      </c>
      <c r="R89" s="10" t="n">
        <f aca="false">AVERAGE(P87:P90)/AVERAGE(P83:P86)-1</f>
        <v>0.0165397900994004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7034339510.1835</v>
      </c>
      <c r="F90" s="9" t="n">
        <f aca="false">E90/$B$14*100</f>
        <v>137.270831720092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6432730788.23977</v>
      </c>
      <c r="Q90" s="9" t="n">
        <f aca="false">P90/$B$14*100</f>
        <v>125.530805593727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7046419622.17495</v>
      </c>
      <c r="F91" s="6" t="n">
        <f aca="false">E91/$B$14*100</f>
        <v>137.506567714628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6454325167.89066</v>
      </c>
      <c r="Q91" s="6" t="n">
        <f aca="false">P91/$B$14*100</f>
        <v>125.952206700521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7084801795.80365</v>
      </c>
      <c r="F92" s="9" t="n">
        <f aca="false">E92/$B$14*100</f>
        <v>138.255572349621</v>
      </c>
      <c r="G92" s="7"/>
      <c r="H92" s="2" t="n">
        <f aca="false">H91</f>
        <v>52</v>
      </c>
      <c r="K92" s="9" t="n">
        <f aca="false">'High scenario'!AG95</f>
        <v>7849235651.70295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6484031480.40701</v>
      </c>
      <c r="Q92" s="9" t="n">
        <f aca="false">P92/$B$14*100</f>
        <v>126.531907214059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7125977647.11894</v>
      </c>
      <c r="F93" s="9" t="n">
        <f aca="false">E93/$B$14*100</f>
        <v>139.05909389541</v>
      </c>
      <c r="G93" s="10" t="n">
        <f aca="false">AVERAGE(E91:E94)/AVERAGE(E87:E90)-1</f>
        <v>0.0194934045797164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0.0271984806425589</v>
      </c>
      <c r="O93" s="7" t="n">
        <f aca="false">O89+1</f>
        <v>2035</v>
      </c>
      <c r="P93" s="9" t="n">
        <f aca="false">'Low scenario'!AG96</f>
        <v>6461179650.5795</v>
      </c>
      <c r="Q93" s="9" t="n">
        <f aca="false">P93/$B$14*100</f>
        <v>126.085967736414</v>
      </c>
      <c r="R93" s="10" t="n">
        <f aca="false">AVERAGE(P91:P94)/AVERAGE(P87:P90)-1</f>
        <v>0.0102824111938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7188005908.48916</v>
      </c>
      <c r="F94" s="9" t="n">
        <f aca="false">E94/$B$14*100</f>
        <v>140.269537465288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6515384775.91295</v>
      </c>
      <c r="Q94" s="9" t="n">
        <f aca="false">P94/$B$14*100</f>
        <v>127.143747592966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7217600560.81399</v>
      </c>
      <c r="F95" s="6" t="n">
        <f aca="false">E95/$B$14*100</f>
        <v>140.847058998506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6526753881.40883</v>
      </c>
      <c r="Q95" s="6" t="n">
        <f aca="false">P95/$B$14*100</f>
        <v>127.365608730756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7285522089.20053</v>
      </c>
      <c r="F96" s="9" t="n">
        <f aca="false">E96/$B$14*100</f>
        <v>142.172506068529</v>
      </c>
      <c r="G96" s="7"/>
      <c r="H96" s="2" t="n">
        <f aca="false">H95</f>
        <v>52</v>
      </c>
      <c r="K96" s="9" t="n">
        <f aca="false">'High scenario'!AG99</f>
        <v>8121749155.96948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6545122895.75357</v>
      </c>
      <c r="Q96" s="9" t="n">
        <f aca="false">P96/$B$14*100</f>
        <v>127.724068806976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7293282222.01133</v>
      </c>
      <c r="F97" s="9" t="n">
        <f aca="false">E97/$B$14*100</f>
        <v>142.323940312449</v>
      </c>
      <c r="G97" s="10" t="n">
        <f aca="false">AVERAGE(E95:E98)/AVERAGE(E91:E94)-1</f>
        <v>0.0246866144536593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</v>
      </c>
      <c r="O97" s="7" t="n">
        <f aca="false">O93+1</f>
        <v>2036</v>
      </c>
      <c r="P97" s="9" t="n">
        <f aca="false">'Low scenario'!AG100</f>
        <v>6558296865.79836</v>
      </c>
      <c r="Q97" s="9" t="n">
        <f aca="false">P97/$B$14*100</f>
        <v>127.981150772168</v>
      </c>
      <c r="R97" s="10" t="n">
        <f aca="false">AVERAGE(P95:P98)/AVERAGE(P91:P94)-1</f>
        <v>0.0114583820398064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7351015909.79911</v>
      </c>
      <c r="F98" s="9" t="n">
        <f aca="false">E98/$B$14*100</f>
        <v>143.450577906415</v>
      </c>
      <c r="G98" s="7"/>
      <c r="H98" s="2" t="n">
        <f aca="false">H97</f>
        <v>52</v>
      </c>
      <c r="K98" s="9" t="n">
        <f aca="false">'High scenario'!AG101</f>
        <v>8225903618.68411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6581690498.03573</v>
      </c>
      <c r="Q98" s="9" t="n">
        <f aca="false">P98/$B$14*100</f>
        <v>128.43766319235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7365975018.1294</v>
      </c>
      <c r="F99" s="6" t="n">
        <f aca="false">E99/$B$14*100</f>
        <v>143.742495753047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6597586113.54516</v>
      </c>
      <c r="Q99" s="6" t="n">
        <f aca="false">P99/$B$14*100</f>
        <v>128.7478564036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7396419877.35284</v>
      </c>
      <c r="F100" s="9" t="n">
        <f aca="false">E100/$B$14*100</f>
        <v>144.336608553709</v>
      </c>
      <c r="G100" s="7"/>
      <c r="H100" s="2" t="n">
        <f aca="false">H99</f>
        <v>52</v>
      </c>
      <c r="K100" s="9" t="n">
        <f aca="false">'High scenario'!AG103</f>
        <v>8282422629.85499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6622073369.94996</v>
      </c>
      <c r="Q100" s="9" t="n">
        <f aca="false">P100/$B$14*100</f>
        <v>129.225710230297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7469506197.04792</v>
      </c>
      <c r="F101" s="9" t="n">
        <f aca="false">E101/$B$14*100</f>
        <v>145.762843366143</v>
      </c>
      <c r="G101" s="10" t="n">
        <f aca="false">AVERAGE(E99:E102)/AVERAGE(E95:E98)-1</f>
        <v>0.0208176332173329</v>
      </c>
      <c r="H101" s="2" t="n">
        <f aca="false">H100</f>
        <v>52</v>
      </c>
      <c r="K101" s="9" t="n">
        <f aca="false">'High scenario'!AG104</f>
        <v>8347688719.06919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6623469208.66727</v>
      </c>
      <c r="Q101" s="9" t="n">
        <f aca="false">P101/$B$14*100</f>
        <v>129.252949168849</v>
      </c>
      <c r="R101" s="10" t="n">
        <f aca="false">AVERAGE(P99:P102)/AVERAGE(P95:P98)-1</f>
        <v>0.00997632182758368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7522300004.36208</v>
      </c>
      <c r="F102" s="9" t="n">
        <f aca="false">E102/$B$14*100</f>
        <v>146.793082215035</v>
      </c>
      <c r="G102" s="7"/>
      <c r="H102" s="2" t="n">
        <f aca="false">H101</f>
        <v>52</v>
      </c>
      <c r="K102" s="9" t="n">
        <f aca="false">'High scenario'!AG105</f>
        <v>8393679392.08654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6630233441.20558</v>
      </c>
      <c r="Q102" s="9" t="n">
        <f aca="false">P102/$B$14*100</f>
        <v>129.384949028273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7601043023.75884</v>
      </c>
      <c r="F103" s="6" t="n">
        <f aca="false">E103/$B$14*100</f>
        <v>148.329704061208</v>
      </c>
      <c r="G103" s="7"/>
      <c r="H103" s="2" t="n">
        <f aca="false">H102</f>
        <v>52</v>
      </c>
      <c r="K103" s="6" t="n">
        <f aca="false">'High scenario'!AG106</f>
        <v>8486023588.51374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6641924131.16377</v>
      </c>
      <c r="Q103" s="6" t="n">
        <f aca="false">P103/$B$14*100</f>
        <v>129.61308569009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7629276686.841</v>
      </c>
      <c r="F104" s="9" t="n">
        <f aca="false">E104/$B$14*100</f>
        <v>148.880666722049</v>
      </c>
      <c r="G104" s="7"/>
      <c r="H104" s="2" t="n">
        <f aca="false">H103</f>
        <v>52</v>
      </c>
      <c r="K104" s="9" t="n">
        <f aca="false">'High scenario'!AG107</f>
        <v>8538291948.23386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6671944746.7902</v>
      </c>
      <c r="Q104" s="9" t="n">
        <f aca="false">P104/$B$14*100</f>
        <v>130.198919636522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7628208270.69078</v>
      </c>
      <c r="F105" s="9" t="n">
        <f aca="false">E105/$B$14*100</f>
        <v>148.859817234567</v>
      </c>
      <c r="G105" s="10" t="n">
        <f aca="false">AVERAGE(E103:E106)/AVERAGE(E99:E102)-1</f>
        <v>0.0246293459675908</v>
      </c>
      <c r="H105" s="2" t="n">
        <f aca="false">H104</f>
        <v>52</v>
      </c>
      <c r="K105" s="9" t="n">
        <f aca="false">'High scenario'!AG108</f>
        <v>8588409692.80866</v>
      </c>
      <c r="L105" s="9" t="n">
        <f aca="false">K105/$B$14*100</f>
        <v>167.597560506998</v>
      </c>
      <c r="M105" s="10" t="n">
        <f aca="false">AVERAGE(K103:K106)/AVERAGE(K99:K102)-1</f>
        <v>0.0289672223702506</v>
      </c>
      <c r="O105" s="7" t="n">
        <f aca="false">O101+1</f>
        <v>2038</v>
      </c>
      <c r="P105" s="9" t="n">
        <f aca="false">'Low scenario'!AG108</f>
        <v>6674494131.29217</v>
      </c>
      <c r="Q105" s="9" t="n">
        <f aca="false">P105/$B$14*100</f>
        <v>130.248669315287</v>
      </c>
      <c r="R105" s="10" t="n">
        <f aca="false">AVERAGE(P103:P106)/AVERAGE(P99:P102)-1</f>
        <v>0.00787031781293934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7628499628.40626</v>
      </c>
      <c r="F106" s="9" t="n">
        <f aca="false">E106/$B$14*100</f>
        <v>148.865502902123</v>
      </c>
      <c r="G106" s="7"/>
      <c r="H106" s="2" t="n">
        <f aca="false">H105</f>
        <v>52</v>
      </c>
      <c r="K106" s="9" t="n">
        <f aca="false">'High scenario'!AG109</f>
        <v>8642790817.17396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6693352897.68847</v>
      </c>
      <c r="Q106" s="9" t="n">
        <f aca="false">P106/$B$14*100</f>
        <v>130.616686603149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7669701339.73897</v>
      </c>
      <c r="F107" s="6" t="n">
        <f aca="false">E107/$B$14*100</f>
        <v>149.669529090331</v>
      </c>
      <c r="G107" s="7"/>
      <c r="H107" s="2" t="n">
        <f aca="false">H106</f>
        <v>52</v>
      </c>
      <c r="K107" s="6" t="n">
        <f aca="false">'High scenario'!AG110</f>
        <v>8686196932.79929</v>
      </c>
      <c r="L107" s="6" t="n">
        <f aca="false">K107/$B$14*100</f>
        <v>169.505818666231</v>
      </c>
      <c r="M107" s="7"/>
      <c r="O107" s="5" t="n">
        <f aca="false">O103+1</f>
        <v>2039</v>
      </c>
      <c r="P107" s="6" t="n">
        <f aca="false">'Low scenario'!AG110</f>
        <v>6711864123.19044</v>
      </c>
      <c r="Q107" s="6" t="n">
        <f aca="false">P107/$B$14*100</f>
        <v>130.977921843093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7686476673.00148</v>
      </c>
      <c r="F108" s="9" t="n">
        <f aca="false">E108/$B$14*100</f>
        <v>149.996889455294</v>
      </c>
      <c r="G108" s="7"/>
      <c r="H108" s="2" t="n">
        <f aca="false">H107</f>
        <v>52</v>
      </c>
      <c r="K108" s="9" t="n">
        <f aca="false">'High scenario'!AG111</f>
        <v>8736341215.67754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6762744621.76728</v>
      </c>
      <c r="Q108" s="9" t="n">
        <f aca="false">P108/$B$14*100</f>
        <v>131.970823642596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7719648983.93298</v>
      </c>
      <c r="F109" s="9" t="n">
        <f aca="false">E109/$B$14*100</f>
        <v>150.644226807301</v>
      </c>
      <c r="G109" s="10" t="n">
        <f aca="false">AVERAGE(E107:E110)/AVERAGE(E103:E106)-1</f>
        <v>0.0121103823550108</v>
      </c>
      <c r="H109" s="2" t="n">
        <f aca="false">H108</f>
        <v>52</v>
      </c>
      <c r="K109" s="9" t="n">
        <f aca="false">'High scenario'!AG112</f>
        <v>8823846506.1953</v>
      </c>
      <c r="L109" s="9" t="n">
        <f aca="false">K109/$B$14*100</f>
        <v>172.191965872893</v>
      </c>
      <c r="M109" s="10" t="n">
        <f aca="false">AVERAGE(K107:K110)/AVERAGE(K103:K106)-1</f>
        <v>0.0254776116235196</v>
      </c>
      <c r="O109" s="7" t="n">
        <f aca="false">O105+1</f>
        <v>2039</v>
      </c>
      <c r="P109" s="9" t="n">
        <f aca="false">'Low scenario'!AG112</f>
        <v>6810664629.38805</v>
      </c>
      <c r="Q109" s="9" t="n">
        <f aca="false">P109/$B$14*100</f>
        <v>132.905953272409</v>
      </c>
      <c r="R109" s="10" t="n">
        <f aca="false">AVERAGE(P107:P110)/AVERAGE(P103:P106)-1</f>
        <v>0.0168440308246487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7780410174.24464</v>
      </c>
      <c r="F110" s="9" t="n">
        <f aca="false">E110/$B$14*100</f>
        <v>151.829944260704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6845870177.77977</v>
      </c>
      <c r="Q110" s="9" t="n">
        <f aca="false">P110/$B$14*100</f>
        <v>133.592968009457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7791446292.84317</v>
      </c>
      <c r="F111" s="6" t="n">
        <f aca="false">E111/$B$14*100</f>
        <v>152.045307362924</v>
      </c>
      <c r="G111" s="7"/>
      <c r="H111" s="2" t="n">
        <f aca="false">H110</f>
        <v>52</v>
      </c>
      <c r="K111" s="6" t="n">
        <f aca="false">'High scenario'!AG114</f>
        <v>8935373010.1966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6841781957.91718</v>
      </c>
      <c r="Q111" s="6" t="n">
        <f aca="false">P111/$B$14*100</f>
        <v>133.513188900135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7840896499.01247</v>
      </c>
      <c r="F112" s="9" t="n">
        <f aca="false">E112/$B$14*100</f>
        <v>153.01029788119</v>
      </c>
      <c r="G112" s="7"/>
      <c r="H112" s="2" t="n">
        <f aca="false">H111</f>
        <v>52</v>
      </c>
      <c r="K112" s="9" t="n">
        <f aca="false">'High scenario'!AG115</f>
        <v>9031588457.24787</v>
      </c>
      <c r="L112" s="9" t="n">
        <f aca="false">K112/$B$14*100</f>
        <v>176.24592294489</v>
      </c>
      <c r="M112" s="7"/>
      <c r="O112" s="7" t="n">
        <f aca="false">O108+1</f>
        <v>2040</v>
      </c>
      <c r="P112" s="9" t="n">
        <f aca="false">'Low scenario'!AG115</f>
        <v>6824260698.30818</v>
      </c>
      <c r="Q112" s="9" t="n">
        <f aca="false">P112/$B$14*100</f>
        <v>133.1712722389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7861235819.70373</v>
      </c>
      <c r="F113" s="9" t="n">
        <f aca="false">E113/$B$14*100</f>
        <v>153.40720728027</v>
      </c>
      <c r="G113" s="10" t="n">
        <f aca="false">AVERAGE(E111:E114)/AVERAGE(E107:E110)-1</f>
        <v>0.0177135016291796</v>
      </c>
      <c r="H113" s="2" t="n">
        <f aca="false">H112</f>
        <v>52</v>
      </c>
      <c r="K113" s="9" t="n">
        <f aca="false">'High scenario'!AG116</f>
        <v>9076390515.56783</v>
      </c>
      <c r="L113" s="9" t="n">
        <f aca="false">K113/$B$14*100</f>
        <v>177.120207701753</v>
      </c>
      <c r="M113" s="10" t="n">
        <f aca="false">AVERAGE(K111:K114)/AVERAGE(K107:K110)-1</f>
        <v>0.0287522589665816</v>
      </c>
      <c r="O113" s="7" t="n">
        <f aca="false">O109+1</f>
        <v>2040</v>
      </c>
      <c r="P113" s="9" t="n">
        <f aca="false">'Low scenario'!AG116</f>
        <v>6848251081.52394</v>
      </c>
      <c r="Q113" s="9" t="n">
        <f aca="false">P113/$B$14*100</f>
        <v>133.639429889316</v>
      </c>
      <c r="R113" s="10" t="n">
        <f aca="false">AVERAGE(P111:P114)/AVERAGE(P107:P110)-1</f>
        <v>0.00796760223516668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7909230566.75612</v>
      </c>
      <c r="F114" s="9" t="n">
        <f aca="false">E114/$B$14*100</f>
        <v>154.343795404363</v>
      </c>
      <c r="G114" s="7"/>
      <c r="H114" s="2" t="n">
        <f aca="false">H113</f>
        <v>52</v>
      </c>
      <c r="K114" s="9" t="n">
        <f aca="false">'High scenario'!AG117</f>
        <v>9094929763.53626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6833019974.38478</v>
      </c>
      <c r="Q114" s="9" t="n">
        <f aca="false">P114/$B$14*100</f>
        <v>133.342204152346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false" showOutlineSymbols="true" defaultGridColor="true" view="normal" topLeftCell="W103" colorId="64" zoomScale="85" zoomScaleNormal="85" zoomScalePageLayoutView="100" workbookViewId="0">
      <selection pane="topLeft" activeCell="F162" activeCellId="0" sqref="F162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-0.0116326054864972</v>
      </c>
      <c r="D26" s="108" t="n">
        <f aca="false">C26</f>
        <v>-0.0116326054864972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-0.0153553270012794</v>
      </c>
      <c r="D27" s="100" t="n">
        <f aca="false">'Central scenario'!BO5+SUM($C107:$J107)-$H107-$F107-SUM($K107:$R107)</f>
        <v>-0.0191993725951132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-0.0181350082849173</v>
      </c>
      <c r="D28" s="100" t="n">
        <f aca="false">'Central scenario'!BO6+SUM($C108:$J108)-$H108-$F108-SUM($K108:$R108)</f>
        <v>-0.0260033305924488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-0.00940171634005792</v>
      </c>
      <c r="D29" s="100" t="n">
        <f aca="false">'Central scenario'!BO7+SUM($C109:$J109)-$F109-SUM($K109:$R109)</f>
        <v>-0.0218958842952715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-0.0141573016509924</v>
      </c>
      <c r="D30" s="100" t="n">
        <f aca="false">'Central scenario'!$BO8+SUM($D$113:$J$113)-SUM($K$113:$Q$113)-$I$113*12/15</f>
        <v>-0.0274641947295017</v>
      </c>
      <c r="E30" s="102" t="n">
        <f aca="false">'Low scenario'!$AL8+SUM($D$113:$J$113)-SUM($K$113:$Q$113)</f>
        <v>-0.0141070279885541</v>
      </c>
      <c r="F30" s="102" t="n">
        <f aca="false">'Low scenario'!$BO8+SUM($D$113:$J$113)-SUM($K$113:$Q$113)-$I$113*12/15</f>
        <v>-0.0274139210670634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-0.0299307979320004</v>
      </c>
      <c r="D31" s="100" t="n">
        <f aca="false">'Central scenario'!$BO9+SUM($D$113:$J$113)-SUM($K$113:$Q$113)-$I$113</f>
        <v>-0.046866404344767</v>
      </c>
      <c r="E31" s="102" t="n">
        <f aca="false">'Low scenario'!$AL9+SUM($D$113:$J$113)-SUM($K$113:$Q$113)</f>
        <v>-0.0301534405759012</v>
      </c>
      <c r="F31" s="102" t="n">
        <f aca="false">'Low scenario'!$BO9+SUM($D$113:$J$113)-SUM($K$113:$Q$113)-$I$113</f>
        <v>-0.0470831927870364</v>
      </c>
      <c r="G31" s="102" t="n">
        <f aca="false">'High scenario'!$AL9+SUM($D$113:$J$113)-SUM($K$113:$Q$113)</f>
        <v>-0.0299226598728414</v>
      </c>
      <c r="H31" s="102" t="n">
        <f aca="false">'High scenario'!$BO9+SUM($D$113:$J$113)-SUM($K$113:$Q$113)-$I$113</f>
        <v>-0.046828599686115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-0.026915402053012</v>
      </c>
      <c r="D32" s="100" t="n">
        <f aca="false">'Central scenario'!$BO10+SUM($D$113:$J$113)-SUM($K$113:$Q$113)-$I$113</f>
        <v>-0.0441685637857418</v>
      </c>
      <c r="E32" s="102" t="n">
        <f aca="false">'Low scenario'!$AL10+SUM($D$113:$J$113)-SUM($K$113:$Q$113)</f>
        <v>-0.0272755894080752</v>
      </c>
      <c r="F32" s="102" t="n">
        <f aca="false">'Low scenario'!$BO10+SUM($D$113:$J$113)-SUM($K$113:$Q$113)-$I$113</f>
        <v>-0.0444853137658794</v>
      </c>
      <c r="G32" s="102" t="n">
        <f aca="false">'High scenario'!$AL10+SUM($D$113:$J$113)-SUM($K$113:$Q$113)</f>
        <v>-0.0263643520590596</v>
      </c>
      <c r="H32" s="102" t="n">
        <f aca="false">'High scenario'!$BO10+SUM($D$113:$J$113)-SUM($K$113:$Q$113)-$I$113</f>
        <v>-0.0436701008484178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-0.028775318794489</v>
      </c>
      <c r="D33" s="100" t="n">
        <f aca="false">'Central scenario'!$BO11+SUM($D$113:$J$113)-SUM($K$113:$Q$113)-$I$113</f>
        <v>-0.0463472326344517</v>
      </c>
      <c r="E33" s="102" t="n">
        <f aca="false">'Low scenario'!$AL11+SUM($D$113:$J$113)-SUM($K$113:$Q$113)</f>
        <v>-0.0303101225395744</v>
      </c>
      <c r="F33" s="102" t="n">
        <f aca="false">'Low scenario'!$BO11+SUM($D$113:$J$113)-SUM($K$113:$Q$113)-$I$113</f>
        <v>-0.0478435450395131</v>
      </c>
      <c r="G33" s="102" t="n">
        <f aca="false">'High scenario'!$AL11+SUM($D$113:$J$113)-SUM($K$113:$Q$113)</f>
        <v>-0.0256613339218968</v>
      </c>
      <c r="H33" s="102" t="n">
        <f aca="false">'High scenario'!$BO11+SUM($D$113:$J$113)-SUM($K$113:$Q$113)-$I$113</f>
        <v>-0.0433559360000868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-0.0275170179031969</v>
      </c>
      <c r="D34" s="100" t="n">
        <f aca="false">'Central scenario'!$BO12+SUM($D$113:$J$113)-SUM($K$113:$Q$113)-$I$113</f>
        <v>-0.045390703813495</v>
      </c>
      <c r="E34" s="102" t="n">
        <f aca="false">'Low scenario'!$AL12+SUM($D$113:$J$113)-SUM($K$113:$Q$113)</f>
        <v>-0.029904541986098</v>
      </c>
      <c r="F34" s="102" t="n">
        <f aca="false">'Low scenario'!$BO12+SUM($D$113:$J$113)-SUM($K$113:$Q$113)-$I$113</f>
        <v>-0.0477125895041279</v>
      </c>
      <c r="G34" s="102" t="n">
        <f aca="false">'High scenario'!$AL12+SUM($D$113:$J$113)-SUM($K$113:$Q$113)</f>
        <v>-0.023186524427341</v>
      </c>
      <c r="H34" s="102" t="n">
        <f aca="false">'High scenario'!$BO12+SUM($D$113:$J$113)-SUM($K$113:$Q$113)-$I$113</f>
        <v>-0.0411475362328817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-0.0260040903016653</v>
      </c>
      <c r="D35" s="103" t="n">
        <f aca="false">'Central scenario'!$BO13+SUM($D$113:$J$113)-SUM($K$113:$Q$113)-$I$113</f>
        <v>-0.0442484846496612</v>
      </c>
      <c r="E35" s="102" t="n">
        <f aca="false">'Low scenario'!$AL13+SUM($D$113:$J$113)-SUM($K$113:$Q$113)</f>
        <v>-0.0285418735615459</v>
      </c>
      <c r="F35" s="102" t="n">
        <f aca="false">'Low scenario'!$BO13+SUM($D$113:$J$113)-SUM($K$113:$Q$113)-$I$113</f>
        <v>-0.0467648261173323</v>
      </c>
      <c r="G35" s="102" t="n">
        <f aca="false">'High scenario'!$AL13+SUM($D$113:$J$113)-SUM($K$113:$Q$113)</f>
        <v>-0.0204634322906086</v>
      </c>
      <c r="H35" s="102" t="n">
        <f aca="false">'High scenario'!$BO13+SUM($D$113:$J$113)-SUM($K$113:$Q$113)-$I$113</f>
        <v>-0.0387324138076426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-0.0236562529432594</v>
      </c>
      <c r="D36" s="104" t="n">
        <f aca="false">'Central scenario'!$BO14+SUM($D$113:$J$113)-SUM($K$113:$Q$113)-$I$113</f>
        <v>-0.0427409925374165</v>
      </c>
      <c r="E36" s="102" t="n">
        <f aca="false">'Low scenario'!$AL14+SUM($D$113:$J$113)-SUM($K$113:$Q$113)</f>
        <v>-0.0268312312595428</v>
      </c>
      <c r="F36" s="102" t="n">
        <f aca="false">'Low scenario'!$BO14+SUM($D$113:$J$113)-SUM($K$113:$Q$113)-$I$113</f>
        <v>-0.0460111912820238</v>
      </c>
      <c r="G36" s="102" t="n">
        <f aca="false">'High scenario'!$AL14+SUM($D$113:$J$113)-SUM($K$113:$Q$113)</f>
        <v>-0.0181291515826261</v>
      </c>
      <c r="H36" s="102" t="n">
        <f aca="false">'High scenario'!$BO14+SUM($D$113:$J$113)-SUM($K$113:$Q$113)-$I$113</f>
        <v>-0.0372150948770472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-0.0228854617736527</v>
      </c>
      <c r="D37" s="105" t="n">
        <f aca="false">'Central scenario'!$BO15+SUM($D$113:$J$113)-SUM($K$113:$Q$113)-$I$113</f>
        <v>-0.0430612200596039</v>
      </c>
      <c r="E37" s="102" t="n">
        <f aca="false">'Low scenario'!$AL15+SUM($D$113:$J$113)-SUM($K$113:$Q$113)</f>
        <v>-0.0245560050000843</v>
      </c>
      <c r="F37" s="102" t="n">
        <f aca="false">'Low scenario'!$BO15+SUM($D$113:$J$113)-SUM($K$113:$Q$113)-$I$113</f>
        <v>-0.0449180718799184</v>
      </c>
      <c r="G37" s="102" t="n">
        <f aca="false">'High scenario'!$AL15+SUM($D$113:$J$113)-SUM($K$113:$Q$113)</f>
        <v>-0.0156011511118742</v>
      </c>
      <c r="H37" s="102" t="n">
        <f aca="false">'High scenario'!$BO15+SUM($D$113:$J$113)-SUM($K$113:$Q$113)-$I$113</f>
        <v>-0.0358862567105534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-0.0210422693259436</v>
      </c>
      <c r="D38" s="105" t="n">
        <f aca="false">'Central scenario'!$BO16+SUM($D$113:$J$113)-SUM($K$113:$Q$113)-$I$113</f>
        <v>-0.0420932032075449</v>
      </c>
      <c r="E38" s="102" t="n">
        <f aca="false">'Low scenario'!$AL16+SUM($D$113:$J$113)-SUM($K$113:$Q$113)</f>
        <v>-0.0232080705027008</v>
      </c>
      <c r="F38" s="102" t="n">
        <f aca="false">'Low scenario'!$BO16+SUM($D$113:$J$113)-SUM($K$113:$Q$113)-$I$113</f>
        <v>-0.0444903267490813</v>
      </c>
      <c r="G38" s="102" t="n">
        <f aca="false">'High scenario'!$AL16+SUM($D$113:$J$113)-SUM($K$113:$Q$113)</f>
        <v>-0.0135622769353654</v>
      </c>
      <c r="H38" s="102" t="n">
        <f aca="false">'High scenario'!$BO16+SUM($D$113:$J$113)-SUM($K$113:$Q$113)-$I$113</f>
        <v>-0.0347368287860189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-0.0175787452275239</v>
      </c>
      <c r="D39" s="105" t="n">
        <f aca="false">'Central scenario'!$BO17+SUM($D$113:$J$113)-SUM($K$113:$Q$113)-$I$113</f>
        <v>-0.039572080603224</v>
      </c>
      <c r="E39" s="102" t="n">
        <f aca="false">'Low scenario'!$AL17+SUM($D$113:$J$113)-SUM($K$113:$Q$113)</f>
        <v>-0.0228783483489359</v>
      </c>
      <c r="F39" s="102" t="n">
        <f aca="false">'Low scenario'!$BO17+SUM($D$113:$J$113)-SUM($K$113:$Q$113)-$I$113</f>
        <v>-0.0448474052635836</v>
      </c>
      <c r="G39" s="102" t="n">
        <f aca="false">'High scenario'!$AL17+SUM($D$113:$J$113)-SUM($K$113:$Q$113)</f>
        <v>-0.0101918208124302</v>
      </c>
      <c r="H39" s="102" t="n">
        <f aca="false">'High scenario'!$BO17+SUM($D$113:$J$113)-SUM($K$113:$Q$113)-$I$113</f>
        <v>-0.0320131495009728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-0.0156534909023073</v>
      </c>
      <c r="D40" s="104" t="n">
        <f aca="false">'Central scenario'!$BO18+SUM($D$113:$J$113)-SUM($K$113:$Q$113)-$I$113</f>
        <v>-0.0384680476399658</v>
      </c>
      <c r="E40" s="102" t="n">
        <f aca="false">'Low scenario'!$AL18+SUM($D$113:$J$113)-SUM($K$113:$Q$113)</f>
        <v>-0.0219572842753841</v>
      </c>
      <c r="F40" s="102" t="n">
        <f aca="false">'Low scenario'!$BO18+SUM($D$113:$J$113)-SUM($K$113:$Q$113)-$I$113</f>
        <v>-0.0447989467884516</v>
      </c>
      <c r="G40" s="102" t="n">
        <f aca="false">'High scenario'!$AL18+SUM($D$113:$J$113)-SUM($K$113:$Q$113)</f>
        <v>-0.00686959136989209</v>
      </c>
      <c r="H40" s="102" t="n">
        <f aca="false">'High scenario'!$BO18+SUM($D$113:$J$113)-SUM($K$113:$Q$113)-$I$113</f>
        <v>-0.029308630162829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-0.0136502286655151</v>
      </c>
      <c r="D41" s="105" t="n">
        <f aca="false">'Central scenario'!$BO19+SUM($D$113:$J$113)-SUM($K$113:$Q$113)-$I$113</f>
        <v>-0.036990238182015</v>
      </c>
      <c r="E41" s="102" t="n">
        <f aca="false">'Low scenario'!$AL19+SUM($D$113:$J$113)-SUM($K$113:$Q$113)</f>
        <v>-0.0204259953179736</v>
      </c>
      <c r="F41" s="102" t="n">
        <f aca="false">'Low scenario'!$BO19+SUM($D$113:$J$113)-SUM($K$113:$Q$113)-$I$113</f>
        <v>-0.0439035252108067</v>
      </c>
      <c r="G41" s="102" t="n">
        <f aca="false">'High scenario'!$AL19+SUM($D$113:$J$113)-SUM($K$113:$Q$113)</f>
        <v>-0.00362789680832961</v>
      </c>
      <c r="H41" s="102" t="n">
        <f aca="false">'High scenario'!$BO19+SUM($D$113:$J$113)-SUM($K$113:$Q$113)-$I$113</f>
        <v>-0.0266116505985458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-0.0118094867966213</v>
      </c>
      <c r="D42" s="105" t="n">
        <f aca="false">'Central scenario'!$BO20+SUM($D$113:$J$113)-SUM($K$113:$Q$113)-$I$113</f>
        <v>-0.0357275596016576</v>
      </c>
      <c r="E42" s="102" t="n">
        <f aca="false">'Low scenario'!$AL20+SUM($D$113:$J$113)-SUM($K$113:$Q$113)</f>
        <v>-0.0200644251737039</v>
      </c>
      <c r="F42" s="102" t="n">
        <f aca="false">'Low scenario'!$BO20+SUM($D$113:$J$113)-SUM($K$113:$Q$113)-$I$113</f>
        <v>-0.0440670900463035</v>
      </c>
      <c r="G42" s="102" t="n">
        <f aca="false">'High scenario'!$AL20+SUM($D$113:$J$113)-SUM($K$113:$Q$113)</f>
        <v>-0.00158513470417152</v>
      </c>
      <c r="H42" s="102" t="n">
        <f aca="false">'High scenario'!$BO20+SUM($D$113:$J$113)-SUM($K$113:$Q$113)-$I$113</f>
        <v>-0.0250585234330455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-0.00988187865891446</v>
      </c>
      <c r="D43" s="105" t="n">
        <f aca="false">'Central scenario'!$BO21+SUM($D$113:$J$113)-SUM($K$113:$Q$113)-$I$113</f>
        <v>-0.0346304829886155</v>
      </c>
      <c r="E43" s="102" t="n">
        <f aca="false">'Low scenario'!$AL21+SUM($D$113:$J$113)-SUM($K$113:$Q$113)</f>
        <v>-0.0195347270251265</v>
      </c>
      <c r="F43" s="102" t="n">
        <f aca="false">'Low scenario'!$BO21+SUM($D$113:$J$113)-SUM($K$113:$Q$113)-$I$113</f>
        <v>-0.044657021444939</v>
      </c>
      <c r="G43" s="102" t="n">
        <f aca="false">'High scenario'!$AL21+SUM($D$113:$J$113)-SUM($K$113:$Q$113)</f>
        <v>-0.000347865292403372</v>
      </c>
      <c r="H43" s="102" t="n">
        <f aca="false">'High scenario'!$BO21+SUM($D$113:$J$113)-SUM($K$113:$Q$113)-$I$113</f>
        <v>-0.0244480888810458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-0.00823505482779818</v>
      </c>
      <c r="D44" s="104" t="n">
        <f aca="false">'Central scenario'!$BO22+SUM($D$113:$J$113)-SUM($K$113:$Q$113)-$I$113</f>
        <v>-0.0337215776524173</v>
      </c>
      <c r="E44" s="102" t="n">
        <f aca="false">'Low scenario'!$AL22+SUM($D$113:$J$113)-SUM($K$113:$Q$113)</f>
        <v>-0.0182781172520232</v>
      </c>
      <c r="F44" s="102" t="n">
        <f aca="false">'Low scenario'!$BO22+SUM($D$113:$J$113)-SUM($K$113:$Q$113)-$I$113</f>
        <v>-0.0443708553842751</v>
      </c>
      <c r="G44" s="102" t="n">
        <f aca="false">'High scenario'!$AL22+SUM($D$113:$J$113)-SUM($K$113:$Q$113)</f>
        <v>0.00136593413586781</v>
      </c>
      <c r="H44" s="102" t="n">
        <f aca="false">'High scenario'!$BO22+SUM($D$113:$J$113)-SUM($K$113:$Q$113)-$I$113</f>
        <v>-0.0231681793255826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-0.00623707415891659</v>
      </c>
      <c r="D45" s="105" t="n">
        <f aca="false">'Central scenario'!$BO23+SUM($D$113:$J$113)-SUM($K$113:$Q$113)-$I$113</f>
        <v>-0.0323256972930547</v>
      </c>
      <c r="E45" s="102" t="n">
        <f aca="false">'Low scenario'!$AL23+SUM($D$113:$J$113)-SUM($K$113:$Q$113)</f>
        <v>-0.0167293244896092</v>
      </c>
      <c r="F45" s="102" t="n">
        <f aca="false">'Low scenario'!$BO23+SUM($D$113:$J$113)-SUM($K$113:$Q$113)-$I$113</f>
        <v>-0.0435225572073782</v>
      </c>
      <c r="G45" s="102" t="n">
        <f aca="false">'High scenario'!$AL23+SUM($D$113:$J$113)-SUM($K$113:$Q$113)</f>
        <v>0.00346118717703053</v>
      </c>
      <c r="H45" s="102" t="n">
        <f aca="false">'High scenario'!$BO23+SUM($D$113:$J$113)-SUM($K$113:$Q$113)-$I$113</f>
        <v>-0.0216151779708798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-0.00480799350601447</v>
      </c>
      <c r="D46" s="105" t="n">
        <f aca="false">'Central scenario'!$BO24+SUM($D$113:$J$113)-SUM($K$113:$Q$113)-$I$113</f>
        <v>-0.0313708539302408</v>
      </c>
      <c r="E46" s="102" t="n">
        <f aca="false">'Low scenario'!$AL24+SUM($D$113:$J$113)-SUM($K$113:$Q$113)</f>
        <v>-0.0160400712237844</v>
      </c>
      <c r="F46" s="102" t="n">
        <f aca="false">'Low scenario'!$BO24+SUM($D$113:$J$113)-SUM($K$113:$Q$113)-$I$113</f>
        <v>-0.0437144506820638</v>
      </c>
      <c r="G46" s="102" t="n">
        <f aca="false">'High scenario'!$AL24+SUM($D$113:$J$113)-SUM($K$113:$Q$113)</f>
        <v>0.00536509873483334</v>
      </c>
      <c r="H46" s="102" t="n">
        <f aca="false">'High scenario'!$BO24+SUM($D$113:$J$113)-SUM($K$113:$Q$113)-$I$113</f>
        <v>-0.0201439206967694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-0.002365111227077</v>
      </c>
      <c r="D47" s="105" t="n">
        <f aca="false">'Central scenario'!$BO25+SUM($D$113:$J$113)-SUM($K$113:$Q$113)-$I$113</f>
        <v>-0.0293583290065096</v>
      </c>
      <c r="E47" s="102" t="n">
        <f aca="false">'Low scenario'!$AL25+SUM($D$113:$J$113)-SUM($K$113:$Q$113)</f>
        <v>-0.014780877415598</v>
      </c>
      <c r="F47" s="102" t="n">
        <f aca="false">'Low scenario'!$BO25+SUM($D$113:$J$113)-SUM($K$113:$Q$113)-$I$113</f>
        <v>-0.0433036918462445</v>
      </c>
      <c r="G47" s="102" t="n">
        <f aca="false">'High scenario'!$AL25+SUM($D$113:$J$113)-SUM($K$113:$Q$113)</f>
        <v>0.00766225360298509</v>
      </c>
      <c r="H47" s="102" t="n">
        <f aca="false">'High scenario'!$BO25+SUM($D$113:$J$113)-SUM($K$113:$Q$113)-$I$113</f>
        <v>-0.0181802554960708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-0.00118956957551324</v>
      </c>
      <c r="D48" s="104" t="n">
        <f aca="false">'Central scenario'!$BO26+SUM($D$113:$J$113)-SUM($K$113:$Q$113)-$I$113</f>
        <v>-0.0288996115314877</v>
      </c>
      <c r="E48" s="102" t="n">
        <f aca="false">'Low scenario'!$AL26+SUM($D$113:$J$113)-SUM($K$113:$Q$113)</f>
        <v>-0.0138027636314732</v>
      </c>
      <c r="F48" s="102" t="n">
        <f aca="false">'Low scenario'!$BO26+SUM($D$113:$J$113)-SUM($K$113:$Q$113)-$I$113</f>
        <v>-0.0432814776161802</v>
      </c>
      <c r="G48" s="102" t="n">
        <f aca="false">'High scenario'!$AL26+SUM($D$113:$J$113)-SUM($K$113:$Q$113)</f>
        <v>0.00859279129955649</v>
      </c>
      <c r="H48" s="102" t="n">
        <f aca="false">'High scenario'!$BO26+SUM($D$113:$J$113)-SUM($K$113:$Q$113)-$I$113</f>
        <v>-0.0178901969189638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0.000508914269636802</v>
      </c>
      <c r="D49" s="105" t="n">
        <f aca="false">'Central scenario'!$BO27+SUM($D$113:$J$113)-SUM($K$113:$Q$113)-$I$113</f>
        <v>-0.027722567619882</v>
      </c>
      <c r="E49" s="102" t="n">
        <f aca="false">'Low scenario'!$AL27+SUM($D$113:$J$113)-SUM($K$113:$Q$113)</f>
        <v>-0.0135009031786488</v>
      </c>
      <c r="F49" s="102" t="n">
        <f aca="false">'Low scenario'!$BO27+SUM($D$113:$J$113)-SUM($K$113:$Q$113)-$I$113</f>
        <v>-0.0439157934017779</v>
      </c>
      <c r="G49" s="102" t="n">
        <f aca="false">'High scenario'!$AL27+SUM($D$113:$J$113)-SUM($K$113:$Q$113)</f>
        <v>0.0105186341527148</v>
      </c>
      <c r="H49" s="102" t="n">
        <f aca="false">'High scenario'!$BO27+SUM($D$113:$J$113)-SUM($K$113:$Q$113)-$I$113</f>
        <v>-0.0163500344226683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0.000556747455086777</v>
      </c>
      <c r="D50" s="105" t="n">
        <f aca="false">'Central scenario'!$BO28+SUM($D$113:$J$113)-SUM($K$113:$Q$113)-$I$113</f>
        <v>-0.0283607259483478</v>
      </c>
      <c r="E50" s="102" t="n">
        <f aca="false">'Low scenario'!$AL28+SUM($D$113:$J$113)-SUM($K$113:$Q$113)</f>
        <v>-0.0122724209425397</v>
      </c>
      <c r="F50" s="102" t="n">
        <f aca="false">'Low scenario'!$BO28+SUM($D$113:$J$113)-SUM($K$113:$Q$113)-$I$113</f>
        <v>-0.0432474054208361</v>
      </c>
      <c r="G50" s="102" t="n">
        <f aca="false">'High scenario'!$AL28+SUM($D$113:$J$113)-SUM($K$113:$Q$113)</f>
        <v>0.0116884677254098</v>
      </c>
      <c r="H50" s="102" t="n">
        <f aca="false">'High scenario'!$BO28+SUM($D$113:$J$113)-SUM($K$113:$Q$113)-$I$113</f>
        <v>-0.0156653879553763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0.00122428675609169</v>
      </c>
      <c r="D51" s="105" t="n">
        <f aca="false">'Central scenario'!$BO29+SUM($D$113:$J$113)-SUM($K$113:$Q$113)-$I$113</f>
        <v>-0.0281742081843695</v>
      </c>
      <c r="E51" s="102" t="n">
        <f aca="false">'Low scenario'!$AL29+SUM($D$113:$J$113)-SUM($K$113:$Q$113)</f>
        <v>-0.0117538045519358</v>
      </c>
      <c r="F51" s="102" t="n">
        <f aca="false">'Low scenario'!$BO29+SUM($D$113:$J$113)-SUM($K$113:$Q$113)-$I$113</f>
        <v>-0.043119348259106</v>
      </c>
      <c r="G51" s="102" t="n">
        <f aca="false">'High scenario'!$AL29+SUM($D$113:$J$113)-SUM($K$113:$Q$113)</f>
        <v>0.0131584900269867</v>
      </c>
      <c r="H51" s="102" t="n">
        <f aca="false">'High scenario'!$BO29+SUM($D$113:$J$113)-SUM($K$113:$Q$113)-$I$113</f>
        <v>-0.014438310852601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-0.0116326054864975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0.0632114979056285</v>
      </c>
      <c r="F123" s="32" t="n">
        <f aca="false">SUM($C108:$J108)-$H108-$F108-SUM($K108:$R108)</f>
        <v>0.0110564581173711</v>
      </c>
      <c r="G123" s="32" t="n">
        <f aca="false">E123+F123-D123-C123</f>
        <v>-0.0260033305924489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0.0586525543883181</v>
      </c>
      <c r="F124" s="61" t="n">
        <f aca="false">SUM($C109:$J109)-$F109-SUM($K109:$R109)</f>
        <v>0.015880266757964</v>
      </c>
      <c r="G124" s="61" t="n">
        <f aca="false">E124+F124-D124-C124</f>
        <v>-0.0218958842952716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0.076714756685123</v>
      </c>
      <c r="E125" s="32" t="n">
        <f aca="false">'Central scenario'!BK8</f>
        <v>0.051594231488055</v>
      </c>
      <c r="F125" s="32" t="n">
        <f aca="false">SUM($D$113:$J$113)-SUM($K$113:$Q$113)-$I$113*12/15</f>
        <v>0.0112879599606704</v>
      </c>
      <c r="G125" s="32" t="n">
        <f aca="false">E125+F125-D125-C125</f>
        <v>-0.0274641947295016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0.014860851929247</v>
      </c>
      <c r="D126" s="61" t="n">
        <f aca="false">'Central scenario'!BM9+'Central scenario'!BN9+'Central scenario'!BL9-C126</f>
        <v>0.0939712280927354</v>
      </c>
      <c r="E126" s="61" t="n">
        <f aca="false">'Central scenario'!BK9</f>
        <v>0.0537881477278239</v>
      </c>
      <c r="F126" s="61" t="n">
        <f aca="false">SUM($D$113:$J$113)-SUM($K$113:$Q$113)-$I$113+$I$115</f>
        <v>0.00817752794939141</v>
      </c>
      <c r="G126" s="61" t="n">
        <f aca="false">E126+F126-D126-C126</f>
        <v>-0.0468664043447671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0.013787602568774</v>
      </c>
      <c r="D127" s="32" t="n">
        <f aca="false">'Central scenario'!BM10+'Central scenario'!BN10+'Central scenario'!BL10-C127</f>
        <v>0.089830135057403</v>
      </c>
      <c r="E127" s="32" t="n">
        <f aca="false">'Central scenario'!BK10</f>
        <v>0.0512716458910438</v>
      </c>
      <c r="F127" s="32" t="n">
        <f aca="false">SUM($D$113:$J$113)-SUM($K$113:$Q$113)-$I$113+$I$115</f>
        <v>0.00817752794939141</v>
      </c>
      <c r="G127" s="32" t="n">
        <f aca="false">E127+F127-D127-C127</f>
        <v>-0.0441685637857418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0.0136289786123415</v>
      </c>
      <c r="D128" s="61" t="n">
        <f aca="false">'Central scenario'!BM11+'Central scenario'!BN11+'Central scenario'!BL11-C128</f>
        <v>0.0911232993298304</v>
      </c>
      <c r="E128" s="61" t="n">
        <f aca="false">'Central scenario'!BK11</f>
        <v>0.0502275173583289</v>
      </c>
      <c r="F128" s="61" t="n">
        <f aca="false">SUM($D$113:$J$113)-SUM($K$113:$Q$113)-$I$113+$I$115</f>
        <v>0.00817752794939141</v>
      </c>
      <c r="G128" s="61" t="n">
        <f aca="false">E128+F128-D128-C128</f>
        <v>-0.0463472326344516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0.0130711254874616</v>
      </c>
      <c r="D129" s="32" t="n">
        <f aca="false">'Central scenario'!BM12+'Central scenario'!BN12+'Central scenario'!BL12-C129</f>
        <v>0.0915076595998644</v>
      </c>
      <c r="E129" s="32" t="n">
        <f aca="false">'Central scenario'!BK12</f>
        <v>0.0510105533244396</v>
      </c>
      <c r="F129" s="32" t="n">
        <f aca="false">SUM($D$113:$J$113)-SUM($K$113:$Q$113)-$I$113+$I$115</f>
        <v>0.00817752794939141</v>
      </c>
      <c r="G129" s="32" t="n">
        <f aca="false">E129+F129-D129-C129</f>
        <v>-0.045390703813495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0.0126927405092767</v>
      </c>
      <c r="D130" s="61" t="n">
        <f aca="false">'Central scenario'!BM13+'Central scenario'!BN13+'Central scenario'!BL13-C130</f>
        <v>0.0913162823440948</v>
      </c>
      <c r="E130" s="61" t="n">
        <f aca="false">'Central scenario'!BK13</f>
        <v>0.0515830102543191</v>
      </c>
      <c r="F130" s="61" t="n">
        <f aca="false">SUM($D$113:$J$113)-SUM($K$113:$Q$113)-$I$113+$I$115</f>
        <v>0.00817752794939141</v>
      </c>
      <c r="G130" s="61" t="n">
        <f aca="false">E130+F130-D130-C130</f>
        <v>-0.044248484649661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0.0122100594721102</v>
      </c>
      <c r="D131" s="32" t="n">
        <f aca="false">'Central scenario'!BM14+'Central scenario'!BN14+'Central scenario'!BL14-C131</f>
        <v>0.0907291222073005</v>
      </c>
      <c r="E131" s="32" t="n">
        <f aca="false">'Central scenario'!BK14</f>
        <v>0.0520206611926028</v>
      </c>
      <c r="F131" s="32" t="n">
        <f aca="false">SUM($D$113:$J$113)-SUM($K$113:$Q$113)-$I$113+$I$115</f>
        <v>0.00817752794939141</v>
      </c>
      <c r="G131" s="32" t="n">
        <f aca="false">E131+F131-D131-C131</f>
        <v>-0.0427409925374165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0.0119542125169708</v>
      </c>
      <c r="D132" s="61" t="n">
        <f aca="false">'Central scenario'!BM15+'Central scenario'!BN15+'Central scenario'!BL15-C132</f>
        <v>0.0914415022880992</v>
      </c>
      <c r="E132" s="61" t="n">
        <f aca="false">'Central scenario'!BK15</f>
        <v>0.0521569667960748</v>
      </c>
      <c r="F132" s="61" t="n">
        <f aca="false">SUM($D$113:$J$113)-SUM($K$113:$Q$113)-$I$113+$I$115</f>
        <v>0.00817752794939141</v>
      </c>
      <c r="G132" s="61" t="n">
        <f aca="false">E132+F132-D132-C132</f>
        <v>-0.0430612200596038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0.0113598651903461</v>
      </c>
      <c r="D133" s="32" t="n">
        <f aca="false">'Central scenario'!BM16+'Central scenario'!BN16+'Central scenario'!BL16-C133</f>
        <v>0.0913757707047732</v>
      </c>
      <c r="E133" s="32" t="n">
        <f aca="false">'Central scenario'!BK16</f>
        <v>0.0524649047381831</v>
      </c>
      <c r="F133" s="32" t="n">
        <f aca="false">SUM($D$113:$J$113)-SUM($K$113:$Q$113)-$I$113+$I$115</f>
        <v>0.00817752794939141</v>
      </c>
      <c r="G133" s="32" t="n">
        <f aca="false">E133+F133-D133-C133</f>
        <v>-0.0420932032075448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0.0106604245846668</v>
      </c>
      <c r="D134" s="61" t="n">
        <f aca="false">'Central scenario'!BM17+'Central scenario'!BN17+'Central scenario'!BL17-C134</f>
        <v>0.0901390551728737</v>
      </c>
      <c r="E134" s="61" t="n">
        <f aca="false">'Central scenario'!BK17</f>
        <v>0.0530498712049251</v>
      </c>
      <c r="F134" s="61" t="n">
        <f aca="false">SUM($D$113:$J$113)-SUM($K$113:$Q$113)-$I$113+$I$115</f>
        <v>0.00817752794939141</v>
      </c>
      <c r="G134" s="61" t="n">
        <f aca="false">E134+F134-D134-C134</f>
        <v>-0.039572080603224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0.0102663231034363</v>
      </c>
      <c r="D135" s="32" t="n">
        <f aca="false">'Central scenario'!BM18+'Central scenario'!BN18+'Central scenario'!BL18-C135</f>
        <v>0.0895216861547601</v>
      </c>
      <c r="E135" s="32" t="n">
        <f aca="false">'Central scenario'!BK18</f>
        <v>0.0531424336688392</v>
      </c>
      <c r="F135" s="32" t="n">
        <f aca="false">SUM($D$113:$J$113)-SUM($K$113:$Q$113)-$I$113+$I$115</f>
        <v>0.00817752794939141</v>
      </c>
      <c r="G135" s="32" t="n">
        <f aca="false">E135+F135-D135-C135</f>
        <v>-0.0384680476399658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0.0098925441536198</v>
      </c>
      <c r="D136" s="61" t="n">
        <f aca="false">'Central scenario'!BM19+'Central scenario'!BN19+'Central scenario'!BL19-C136</f>
        <v>0.0886938781798302</v>
      </c>
      <c r="E136" s="61" t="n">
        <f aca="false">'Central scenario'!BK19</f>
        <v>0.0534186562020438</v>
      </c>
      <c r="F136" s="61" t="n">
        <f aca="false">SUM($D$113:$J$113)-SUM($K$113:$Q$113)-$I$113+$I$115</f>
        <v>0.00817752794939141</v>
      </c>
      <c r="G136" s="61" t="n">
        <f aca="false">E136+F136-D136-C136</f>
        <v>-0.0369902381820148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0.00954068763971526</v>
      </c>
      <c r="D137" s="32" t="n">
        <f aca="false">'Central scenario'!BM20+'Central scenario'!BN20+'Central scenario'!BL20-C137</f>
        <v>0.0882857362086294</v>
      </c>
      <c r="E137" s="32" t="n">
        <f aca="false">'Central scenario'!BK20</f>
        <v>0.0539213362972958</v>
      </c>
      <c r="F137" s="32" t="n">
        <f aca="false">SUM($D$113:$J$113)-SUM($K$113:$Q$113)-$I$113+$I$115</f>
        <v>0.00817752794939141</v>
      </c>
      <c r="G137" s="32" t="n">
        <f aca="false">E137+F137-D137-C137</f>
        <v>-0.0357275596016575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0.0090100123513877</v>
      </c>
      <c r="D138" s="61" t="n">
        <f aca="false">'Central scenario'!BM21+'Central scenario'!BN21+'Central scenario'!BL21-C138</f>
        <v>0.0880731485861916</v>
      </c>
      <c r="E138" s="61" t="n">
        <f aca="false">'Central scenario'!BK21</f>
        <v>0.0542751499995723</v>
      </c>
      <c r="F138" s="61" t="n">
        <f aca="false">SUM($D$113:$J$113)-SUM($K$113:$Q$113)-$I$113+$I$115</f>
        <v>0.00817752794939141</v>
      </c>
      <c r="G138" s="61" t="n">
        <f aca="false">E138+F138-D138-C138</f>
        <v>-0.0346304829886155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0.00874160348128013</v>
      </c>
      <c r="D139" s="32" t="n">
        <f aca="false">'Central scenario'!BM22+'Central scenario'!BN22+'Central scenario'!BL22-C139</f>
        <v>0.0876630811525852</v>
      </c>
      <c r="E139" s="32" t="n">
        <f aca="false">'Central scenario'!BK22</f>
        <v>0.0545055790320566</v>
      </c>
      <c r="F139" s="32" t="n">
        <f aca="false">SUM($D$113:$J$113)-SUM($K$113:$Q$113)-$I$113+$I$115</f>
        <v>0.00817752794939141</v>
      </c>
      <c r="G139" s="32" t="n">
        <f aca="false">E139+F139-D139-C139</f>
        <v>-0.0337215776524173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0.00828643425335532</v>
      </c>
      <c r="D140" s="61" t="n">
        <f aca="false">'Central scenario'!BM23+'Central scenario'!BN23+'Central scenario'!BL23-C140</f>
        <v>0.0869169836445066</v>
      </c>
      <c r="E140" s="61" t="n">
        <f aca="false">'Central scenario'!BK23</f>
        <v>0.0547001926554158</v>
      </c>
      <c r="F140" s="61" t="n">
        <f aca="false">SUM($D$113:$J$113)-SUM($K$113:$Q$113)-$I$113+$I$115</f>
        <v>0.00817752794939141</v>
      </c>
      <c r="G140" s="61" t="n">
        <f aca="false">E140+F140-D140-C140</f>
        <v>-0.0323256972930547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0.00797742224375838</v>
      </c>
      <c r="D141" s="32" t="n">
        <f aca="false">'Central scenario'!BM24+'Central scenario'!BN24+'Central scenario'!BL24-C141</f>
        <v>0.0866113003163836</v>
      </c>
      <c r="E141" s="32" t="n">
        <f aca="false">'Central scenario'!BK24</f>
        <v>0.0550403406805098</v>
      </c>
      <c r="F141" s="32" t="n">
        <f aca="false">SUM($D$113:$J$113)-SUM($K$113:$Q$113)-$I$113+$I$115</f>
        <v>0.00817752794939141</v>
      </c>
      <c r="G141" s="32" t="n">
        <f aca="false">E141+F141-D141-C141</f>
        <v>-0.0313708539302408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0.00764177868344417</v>
      </c>
      <c r="D142" s="61" t="n">
        <f aca="false">'Central scenario'!BM25+'Central scenario'!BN25+'Central scenario'!BL25-C142</f>
        <v>0.0853019558179513</v>
      </c>
      <c r="E142" s="61" t="n">
        <f aca="false">'Central scenario'!BK25</f>
        <v>0.0554078775454943</v>
      </c>
      <c r="F142" s="61" t="n">
        <f aca="false">SUM($D$113:$J$113)-SUM($K$113:$Q$113)-$I$113+$I$115</f>
        <v>0.00817752794939141</v>
      </c>
      <c r="G142" s="61" t="n">
        <f aca="false">E142+F142-D142-C142</f>
        <v>-0.0293583290065097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0.00750641094385555</v>
      </c>
      <c r="D143" s="32" t="n">
        <f aca="false">'Central scenario'!BM26+'Central scenario'!BN26+'Central scenario'!BL26-C143</f>
        <v>0.0850807492088541</v>
      </c>
      <c r="E143" s="32" t="n">
        <f aca="false">'Central scenario'!BK26</f>
        <v>0.0555100206718304</v>
      </c>
      <c r="F143" s="32" t="n">
        <f aca="false">SUM($D$113:$J$113)-SUM($K$113:$Q$113)-$I$113+$I$115</f>
        <v>0.00817752794939141</v>
      </c>
      <c r="G143" s="32" t="n">
        <f aca="false">E143+F143-D143-C143</f>
        <v>-0.0288996115314878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0.0072047754207856</v>
      </c>
      <c r="D144" s="61" t="n">
        <f aca="false">'Central scenario'!BM27+'Central scenario'!BN27+'Central scenario'!BL27-C144</f>
        <v>0.0846099139321209</v>
      </c>
      <c r="E144" s="61" t="n">
        <f aca="false">'Central scenario'!BK27</f>
        <v>0.0559145937836331</v>
      </c>
      <c r="F144" s="61" t="n">
        <f aca="false">SUM($D$113:$J$113)-SUM($K$113:$Q$113)-$I$113+$I$115</f>
        <v>0.00817752794939141</v>
      </c>
      <c r="G144" s="61" t="n">
        <f aca="false">E144+F144-D144-C144</f>
        <v>-0.027722567619882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0.00710901322764676</v>
      </c>
      <c r="D145" s="32" t="n">
        <f aca="false">'Central scenario'!BM28+'Central scenario'!BN28+'Central scenario'!BL28-C145</f>
        <v>0.0855282696615759</v>
      </c>
      <c r="E145" s="32" t="n">
        <f aca="false">'Central scenario'!BK28</f>
        <v>0.0560990289914832</v>
      </c>
      <c r="F145" s="32" t="n">
        <f aca="false">SUM($D$113:$J$113)-SUM($K$113:$Q$113)-$I$113+$I$115</f>
        <v>0.00817752794939141</v>
      </c>
      <c r="G145" s="32" t="n">
        <f aca="false">E145+F145-D145-C145</f>
        <v>-0.028360725948348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0.00693688531823541</v>
      </c>
      <c r="D146" s="61" t="n">
        <f aca="false">'Central scenario'!BM29+'Central scenario'!BN29+'Central scenario'!BL29-C146</f>
        <v>0.0857130678557402</v>
      </c>
      <c r="E146" s="61" t="n">
        <f aca="false">'Central scenario'!BK29</f>
        <v>0.0562982170402146</v>
      </c>
      <c r="F146" s="61" t="n">
        <f aca="false">SUM($D$113:$J$113)-SUM($K$113:$Q$113)-$I$113+$I$115</f>
        <v>0.00817752794939141</v>
      </c>
      <c r="G146" s="61" t="n">
        <f aca="false">E146+F146-D146-C146</f>
        <v>-0.0281742081843696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-0.0116326054864975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0.0632114979056285</v>
      </c>
      <c r="F151" s="32" t="n">
        <f aca="false">F123</f>
        <v>0.0110564581173711</v>
      </c>
      <c r="G151" s="32" t="n">
        <f aca="false">G123</f>
        <v>-0.0260033305924489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0.0586525543883181</v>
      </c>
      <c r="F152" s="61" t="n">
        <f aca="false">F124</f>
        <v>0.015880266757964</v>
      </c>
      <c r="G152" s="61" t="n">
        <f aca="false">G124</f>
        <v>-0.0218958842952716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-0.076714756685123</v>
      </c>
      <c r="E153" s="32" t="n">
        <f aca="false">E125</f>
        <v>0.051594231488055</v>
      </c>
      <c r="F153" s="32" t="n">
        <f aca="false">F125</f>
        <v>0.0112879599606704</v>
      </c>
      <c r="G153" s="32" t="n">
        <f aca="false">G125</f>
        <v>-0.0274641947295016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-0.014860851929247</v>
      </c>
      <c r="D154" s="61" t="n">
        <f aca="false">-D126</f>
        <v>-0.0939712280927354</v>
      </c>
      <c r="E154" s="61" t="n">
        <f aca="false">E126</f>
        <v>0.0537881477278239</v>
      </c>
      <c r="F154" s="61" t="n">
        <f aca="false">F126</f>
        <v>0.00817752794939141</v>
      </c>
      <c r="G154" s="61" t="n">
        <f aca="false">G126</f>
        <v>-0.0468664043447671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-0.013787602568774</v>
      </c>
      <c r="D155" s="32" t="n">
        <f aca="false">-D127</f>
        <v>-0.089830135057403</v>
      </c>
      <c r="E155" s="32" t="n">
        <f aca="false">E127</f>
        <v>0.0512716458910438</v>
      </c>
      <c r="F155" s="32" t="n">
        <f aca="false">F127</f>
        <v>0.00817752794939141</v>
      </c>
      <c r="G155" s="32" t="n">
        <f aca="false">G127</f>
        <v>-0.0441685637857418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-0.0136289786123415</v>
      </c>
      <c r="D156" s="61" t="n">
        <f aca="false">-D128</f>
        <v>-0.0911232993298304</v>
      </c>
      <c r="E156" s="61" t="n">
        <f aca="false">E128</f>
        <v>0.0502275173583289</v>
      </c>
      <c r="F156" s="61" t="n">
        <f aca="false">F128</f>
        <v>0.00817752794939141</v>
      </c>
      <c r="G156" s="61" t="n">
        <f aca="false">G128</f>
        <v>-0.0463472326344516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-0.0130711254874616</v>
      </c>
      <c r="D157" s="32" t="n">
        <f aca="false">-D129</f>
        <v>-0.0915076595998644</v>
      </c>
      <c r="E157" s="32" t="n">
        <f aca="false">E129</f>
        <v>0.0510105533244396</v>
      </c>
      <c r="F157" s="32" t="n">
        <f aca="false">F129</f>
        <v>0.00817752794939141</v>
      </c>
      <c r="G157" s="32" t="n">
        <f aca="false">G129</f>
        <v>-0.045390703813495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-0.0126927405092767</v>
      </c>
      <c r="D158" s="61" t="n">
        <f aca="false">-D130</f>
        <v>-0.0913162823440948</v>
      </c>
      <c r="E158" s="61" t="n">
        <f aca="false">E130</f>
        <v>0.0515830102543191</v>
      </c>
      <c r="F158" s="61" t="n">
        <f aca="false">F130</f>
        <v>0.00817752794939141</v>
      </c>
      <c r="G158" s="61" t="n">
        <f aca="false">G130</f>
        <v>-0.044248484649661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-0.0122100594721102</v>
      </c>
      <c r="D159" s="32" t="n">
        <f aca="false">-D131</f>
        <v>-0.0907291222073005</v>
      </c>
      <c r="E159" s="32" t="n">
        <f aca="false">E131</f>
        <v>0.0520206611926028</v>
      </c>
      <c r="F159" s="32" t="n">
        <f aca="false">F131</f>
        <v>0.00817752794939141</v>
      </c>
      <c r="G159" s="32" t="n">
        <f aca="false">G131</f>
        <v>-0.0427409925374165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-0.0119542125169708</v>
      </c>
      <c r="D160" s="61" t="n">
        <f aca="false">-D132</f>
        <v>-0.0914415022880992</v>
      </c>
      <c r="E160" s="61" t="n">
        <f aca="false">E132</f>
        <v>0.0521569667960748</v>
      </c>
      <c r="F160" s="61" t="n">
        <f aca="false">F132</f>
        <v>0.00817752794939141</v>
      </c>
      <c r="G160" s="61" t="n">
        <f aca="false">G132</f>
        <v>-0.0430612200596038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-0.0113598651903461</v>
      </c>
      <c r="D161" s="32" t="n">
        <f aca="false">-D133</f>
        <v>-0.0913757707047732</v>
      </c>
      <c r="E161" s="32" t="n">
        <f aca="false">E133</f>
        <v>0.0524649047381831</v>
      </c>
      <c r="F161" s="32" t="n">
        <f aca="false">F133</f>
        <v>0.00817752794939141</v>
      </c>
      <c r="G161" s="32" t="n">
        <f aca="false">G133</f>
        <v>-0.0420932032075448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-0.0106604245846668</v>
      </c>
      <c r="D162" s="61" t="n">
        <f aca="false">-D134</f>
        <v>-0.0901390551728737</v>
      </c>
      <c r="E162" s="61" t="n">
        <f aca="false">E134</f>
        <v>0.0530498712049251</v>
      </c>
      <c r="F162" s="61" t="n">
        <f aca="false">F134</f>
        <v>0.00817752794939141</v>
      </c>
      <c r="G162" s="61" t="n">
        <f aca="false">G134</f>
        <v>-0.039572080603224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-0.0102663231034363</v>
      </c>
      <c r="D163" s="32" t="n">
        <f aca="false">-D135</f>
        <v>-0.0895216861547601</v>
      </c>
      <c r="E163" s="32" t="n">
        <f aca="false">E135</f>
        <v>0.0531424336688392</v>
      </c>
      <c r="F163" s="32" t="n">
        <f aca="false">F135</f>
        <v>0.00817752794939141</v>
      </c>
      <c r="G163" s="32" t="n">
        <f aca="false">G135</f>
        <v>-0.0384680476399658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-0.0098925441536198</v>
      </c>
      <c r="D164" s="61" t="n">
        <f aca="false">-D136</f>
        <v>-0.0886938781798302</v>
      </c>
      <c r="E164" s="61" t="n">
        <f aca="false">E136</f>
        <v>0.0534186562020438</v>
      </c>
      <c r="F164" s="61" t="n">
        <f aca="false">F136</f>
        <v>0.00817752794939141</v>
      </c>
      <c r="G164" s="61" t="n">
        <f aca="false">G136</f>
        <v>-0.0369902381820148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-0.00954068763971526</v>
      </c>
      <c r="D165" s="32" t="n">
        <f aca="false">-D137</f>
        <v>-0.0882857362086294</v>
      </c>
      <c r="E165" s="32" t="n">
        <f aca="false">E137</f>
        <v>0.0539213362972958</v>
      </c>
      <c r="F165" s="32" t="n">
        <f aca="false">F137</f>
        <v>0.00817752794939141</v>
      </c>
      <c r="G165" s="32" t="n">
        <f aca="false">G137</f>
        <v>-0.0357275596016575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-0.0090100123513877</v>
      </c>
      <c r="D166" s="61" t="n">
        <f aca="false">-D138</f>
        <v>-0.0880731485861916</v>
      </c>
      <c r="E166" s="61" t="n">
        <f aca="false">E138</f>
        <v>0.0542751499995723</v>
      </c>
      <c r="F166" s="61" t="n">
        <f aca="false">F138</f>
        <v>0.00817752794939141</v>
      </c>
      <c r="G166" s="61" t="n">
        <f aca="false">G138</f>
        <v>-0.0346304829886155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-0.00874160348128013</v>
      </c>
      <c r="D167" s="32" t="n">
        <f aca="false">-D139</f>
        <v>-0.0876630811525852</v>
      </c>
      <c r="E167" s="32" t="n">
        <f aca="false">E139</f>
        <v>0.0545055790320566</v>
      </c>
      <c r="F167" s="32" t="n">
        <f aca="false">F139</f>
        <v>0.00817752794939141</v>
      </c>
      <c r="G167" s="32" t="n">
        <f aca="false">G139</f>
        <v>-0.0337215776524173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-0.00828643425335532</v>
      </c>
      <c r="D168" s="61" t="n">
        <f aca="false">-D140</f>
        <v>-0.0869169836445066</v>
      </c>
      <c r="E168" s="61" t="n">
        <f aca="false">E140</f>
        <v>0.0547001926554158</v>
      </c>
      <c r="F168" s="61" t="n">
        <f aca="false">F140</f>
        <v>0.00817752794939141</v>
      </c>
      <c r="G168" s="61" t="n">
        <f aca="false">G140</f>
        <v>-0.0323256972930547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-0.00797742224375838</v>
      </c>
      <c r="D169" s="32" t="n">
        <f aca="false">-D141</f>
        <v>-0.0866113003163836</v>
      </c>
      <c r="E169" s="32" t="n">
        <f aca="false">E141</f>
        <v>0.0550403406805098</v>
      </c>
      <c r="F169" s="32" t="n">
        <f aca="false">F141</f>
        <v>0.00817752794939141</v>
      </c>
      <c r="G169" s="32" t="n">
        <f aca="false">G141</f>
        <v>-0.0313708539302408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-0.00764177868344417</v>
      </c>
      <c r="D170" s="61" t="n">
        <f aca="false">-D142</f>
        <v>-0.0853019558179513</v>
      </c>
      <c r="E170" s="61" t="n">
        <f aca="false">E142</f>
        <v>0.0554078775454943</v>
      </c>
      <c r="F170" s="61" t="n">
        <f aca="false">F142</f>
        <v>0.00817752794939141</v>
      </c>
      <c r="G170" s="61" t="n">
        <f aca="false">G142</f>
        <v>-0.0293583290065097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-0.00750641094385555</v>
      </c>
      <c r="D171" s="32" t="n">
        <f aca="false">-D143</f>
        <v>-0.0850807492088541</v>
      </c>
      <c r="E171" s="32" t="n">
        <f aca="false">E143</f>
        <v>0.0555100206718304</v>
      </c>
      <c r="F171" s="32" t="n">
        <f aca="false">F143</f>
        <v>0.00817752794939141</v>
      </c>
      <c r="G171" s="32" t="n">
        <f aca="false">G143</f>
        <v>-0.0288996115314878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-0.0072047754207856</v>
      </c>
      <c r="D172" s="61" t="n">
        <f aca="false">-D144</f>
        <v>-0.0846099139321209</v>
      </c>
      <c r="E172" s="61" t="n">
        <f aca="false">E144</f>
        <v>0.0559145937836331</v>
      </c>
      <c r="F172" s="61" t="n">
        <f aca="false">F144</f>
        <v>0.00817752794939141</v>
      </c>
      <c r="G172" s="61" t="n">
        <f aca="false">G144</f>
        <v>-0.027722567619882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-0.00710901322764676</v>
      </c>
      <c r="D173" s="32" t="n">
        <f aca="false">-D145</f>
        <v>-0.0855282696615759</v>
      </c>
      <c r="E173" s="32" t="n">
        <f aca="false">E145</f>
        <v>0.0560990289914832</v>
      </c>
      <c r="F173" s="32" t="n">
        <f aca="false">F145</f>
        <v>0.00817752794939141</v>
      </c>
      <c r="G173" s="32" t="n">
        <f aca="false">G145</f>
        <v>-0.028360725948348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-0.00693688531823541</v>
      </c>
      <c r="D174" s="61" t="n">
        <f aca="false">-D146</f>
        <v>-0.0857130678557402</v>
      </c>
      <c r="E174" s="61" t="n">
        <f aca="false">E146</f>
        <v>0.0562982170402146</v>
      </c>
      <c r="F174" s="61" t="n">
        <f aca="false">F146</f>
        <v>0.00817752794939141</v>
      </c>
      <c r="G174" s="61" t="n">
        <f aca="false">G146</f>
        <v>-0.0281742081843696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36718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19657766.1758567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722538.299590692</v>
      </c>
      <c r="M34" s="8" t="n">
        <f aca="false">J34-K34</f>
        <v>6939.59328404113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38179.5947377569</v>
      </c>
      <c r="X34" s="8" t="n">
        <f aca="false">N34*5.1890047538+L34*5.5017049523</f>
        <v>22138800.5489944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18367542.7454393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740032.810760848</v>
      </c>
      <c r="M35" s="67" t="n">
        <f aca="false">J35-K35</f>
        <v>7456.8428678599</v>
      </c>
      <c r="N35" s="157" t="n">
        <f aca="false">SUM(high_v5_m!C23:J23)</f>
        <v>2866583.03265507</v>
      </c>
      <c r="O35" s="7"/>
      <c r="P35" s="7"/>
      <c r="Q35" s="67" t="n">
        <f aca="false">I35*5.5017049523</f>
        <v>96981358.7043378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41025.3493346278</v>
      </c>
      <c r="X35" s="67" t="n">
        <f aca="false">N35*5.1890047538+L35*5.5017049523</f>
        <v>18946155.163437</v>
      </c>
      <c r="Y35" s="67" t="n">
        <f aca="false">N35*5.1890047538</f>
        <v>14874712.9836096</v>
      </c>
      <c r="Z35" s="67" t="n">
        <f aca="false">L35*5.5017049523</f>
        <v>4071442.17982745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779889.451947872</v>
      </c>
      <c r="M36" s="67" t="n">
        <f aca="false">J36-K36</f>
        <v>8737.54997786478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48071.4219841874</v>
      </c>
      <c r="X36" s="67" t="n">
        <f aca="false">N36*5.1890047538+L36*5.5017049523</f>
        <v>20816991.1712407</v>
      </c>
      <c r="Y36" s="67" t="n">
        <f aca="false">N36*5.1890047538</f>
        <v>16526269.5112125</v>
      </c>
      <c r="Z36" s="67" t="n">
        <f aca="false">L36*5.5017049523</f>
        <v>4290721.66002814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788511.48464771</v>
      </c>
      <c r="M37" s="67" t="n">
        <f aca="false">J37-K37</f>
        <v>9658.60060955177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53138.7708058587</v>
      </c>
      <c r="X37" s="67" t="n">
        <f aca="false">N37*5.1890047538+L37*5.5017049523</f>
        <v>21165117.2755433</v>
      </c>
      <c r="Y37" s="67" t="n">
        <f aca="false">N37*5.1890047538</f>
        <v>16826959.7355116</v>
      </c>
      <c r="Z37" s="67" t="n">
        <f aca="false">L37*5.5017049523</f>
        <v>4338157.54003173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773051.427851867</v>
      </c>
      <c r="M38" s="8" t="n">
        <f aca="false">J38-K38</f>
        <v>10180.7185290057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100512784.883069</v>
      </c>
      <c r="R38" s="8"/>
      <c r="S38" s="8"/>
      <c r="T38" s="5"/>
      <c r="U38" s="5"/>
      <c r="V38" s="8" t="n">
        <f aca="false">K38*5.5017049523</f>
        <v>1811032.34208443</v>
      </c>
      <c r="W38" s="8" t="n">
        <f aca="false">M38*5.5017049523</f>
        <v>56011.3095490031</v>
      </c>
      <c r="X38" s="8" t="n">
        <f aca="false">N38*5.1890047538+L38*5.5017049523</f>
        <v>23390614.7408055</v>
      </c>
      <c r="Y38" s="8" t="n">
        <f aca="false">N38*5.1890047538</f>
        <v>19137513.8718103</v>
      </c>
      <c r="Z38" s="8" t="n">
        <f aca="false">L38*5.5017049523</f>
        <v>4253100.8689952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773532.986333586</v>
      </c>
      <c r="M39" s="67" t="n">
        <f aca="false">J39-K39</f>
        <v>10534.6740351393</v>
      </c>
      <c r="N39" s="157" t="n">
        <f aca="false">SUM(high_v5_m!C27:J27)</f>
        <v>2979400.73389198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57958.6683099922</v>
      </c>
      <c r="X39" s="67" t="n">
        <f aca="false">N39*5.1890047538+L39*5.5017049523</f>
        <v>19715874.8333196</v>
      </c>
      <c r="Y39" s="67" t="n">
        <f aca="false">N39*5.1890047538</f>
        <v>15460124.5716407</v>
      </c>
      <c r="Z39" s="67" t="n">
        <f aca="false">L39*5.5017049523</f>
        <v>4255750.2616789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18608125.4033778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791746.908737104</v>
      </c>
      <c r="M40" s="67" t="n">
        <f aca="false">J40-K40</f>
        <v>11548.4967182373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63536.4215863464</v>
      </c>
      <c r="X40" s="67" t="n">
        <f aca="false">N40*5.1890047538+L40*5.5017049523</f>
        <v>20035248.9121626</v>
      </c>
      <c r="Y40" s="67" t="n">
        <f aca="false">N40*5.1890047538</f>
        <v>15679291.0233955</v>
      </c>
      <c r="Z40" s="67" t="n">
        <f aca="false">L40*5.5017049523</f>
        <v>4355957.88876714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806089.225769017</v>
      </c>
      <c r="M41" s="67" t="n">
        <f aca="false">J41-K41</f>
        <v>12761.8935001635</v>
      </c>
      <c r="N41" s="157" t="n">
        <f aca="false">SUM(high_v5_m!C29:J29)</f>
        <v>3024236.54745472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70212.1726705748</v>
      </c>
      <c r="X41" s="67" t="n">
        <f aca="false">N41*5.1890047538+L41*5.5017049523</f>
        <v>20127642.9067673</v>
      </c>
      <c r="Y41" s="67" t="n">
        <f aca="false">N41*5.1890047538</f>
        <v>15692777.8213582</v>
      </c>
      <c r="Z41" s="67" t="n">
        <f aca="false">L41*5.5017049523</f>
        <v>4434865.08540907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20122648.5323565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825487.726584341</v>
      </c>
      <c r="M42" s="8" t="n">
        <f aca="false">J42-K42</f>
        <v>13030.4747963437</v>
      </c>
      <c r="N42" s="155" t="n">
        <f aca="false">SUM(high_v5_m!C30:J30)</f>
        <v>3683666.05176417</v>
      </c>
      <c r="O42" s="5"/>
      <c r="P42" s="5"/>
      <c r="Q42" s="8" t="n">
        <f aca="false">I42*5.5017049523</f>
        <v>106167285.170446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71689.8277178642</v>
      </c>
      <c r="X42" s="8" t="n">
        <f aca="false">N42*5.1890047538+L42*5.5017049523</f>
        <v>23656150.5674279</v>
      </c>
      <c r="Y42" s="8" t="n">
        <f aca="false">N42*5.1890047538</f>
        <v>19114560.654016</v>
      </c>
      <c r="Z42" s="8" t="n">
        <f aca="false">L42*5.5017049523</f>
        <v>4541589.91341194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20497081.4995722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843229.450727675</v>
      </c>
      <c r="M43" s="67" t="n">
        <f aca="false">J43-K43</f>
        <v>14018.4606317296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77125.4342812092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855095.146697354</v>
      </c>
      <c r="M44" s="67" t="n">
        <f aca="false">J44-K44</f>
        <v>15001.8216016881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82535.5961995286</v>
      </c>
      <c r="X44" s="67" t="n">
        <f aca="false">N44*5.1890047538+L44*5.5017049523</f>
        <v>20620364.1728873</v>
      </c>
      <c r="Y44" s="67" t="n">
        <f aca="false">N44*5.1890047538</f>
        <v>15915882.9696148</v>
      </c>
      <c r="Z44" s="67" t="n">
        <f aca="false">L44*5.5017049523</f>
        <v>4704481.20327253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20971901.3321874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866540.788969964</v>
      </c>
      <c r="M45" s="67" t="n">
        <f aca="false">J45-K45</f>
        <v>15709.870447159</v>
      </c>
      <c r="N45" s="157" t="n">
        <f aca="false">SUM(high_v5_m!C33:J33)</f>
        <v>3085166.48801156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86431.0720391264</v>
      </c>
      <c r="X45" s="67" t="n">
        <f aca="false">N45*5.1890047538+L45*5.5017049523</f>
        <v>20776395.3226024</v>
      </c>
      <c r="Y45" s="67" t="n">
        <f aca="false">N45*5.1890047538</f>
        <v>16008943.5725564</v>
      </c>
      <c r="Z45" s="67" t="n">
        <f aca="false">L45*5.5017049523</f>
        <v>4767451.750046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876166.533225723</v>
      </c>
      <c r="M46" s="8" t="n">
        <f aca="false">J46-K46</f>
        <v>16073.282014092</v>
      </c>
      <c r="N46" s="155" t="n">
        <f aca="false">SUM(high_v5_m!C34:J34)</f>
        <v>3718647.1951416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2859251.38663151</v>
      </c>
      <c r="W46" s="8" t="n">
        <f aca="false">M46*5.5017049523</f>
        <v>88430.4552566443</v>
      </c>
      <c r="X46" s="8" t="n">
        <f aca="false">N46*5.1890047538+L46*5.5017049523</f>
        <v>24116487.7281823</v>
      </c>
      <c r="Y46" s="8" t="n">
        <f aca="false">N46*5.1890047538</f>
        <v>19296077.9732948</v>
      </c>
      <c r="Z46" s="8" t="n">
        <f aca="false">L46*5.5017049523</f>
        <v>4820409.75488748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882665.260873716</v>
      </c>
      <c r="M47" s="67" t="n">
        <f aca="false">J47-K47</f>
        <v>16256.5608391658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2891854.57459726</v>
      </c>
      <c r="W47" s="67" t="n">
        <f aca="false">M47*5.5017049523</f>
        <v>89438.8012762048</v>
      </c>
      <c r="X47" s="67" t="n">
        <f aca="false">N47*5.1890047538+L47*5.5017049523</f>
        <v>20888201.2127294</v>
      </c>
      <c r="Y47" s="67" t="n">
        <f aca="false">N47*5.1890047538</f>
        <v>16032037.3757573</v>
      </c>
      <c r="Z47" s="67" t="n">
        <f aca="false">L47*5.5017049523</f>
        <v>4856163.8369721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884722.371293023</v>
      </c>
      <c r="M48" s="67" t="n">
        <f aca="false">J48-K48</f>
        <v>17169.4175115457</v>
      </c>
      <c r="N48" s="157" t="n">
        <f aca="false">SUM(high_v5_m!C36:J36)</f>
        <v>3056607.800892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3054241.24236119</v>
      </c>
      <c r="W48" s="67" t="n">
        <f aca="false">M48*5.5017049523</f>
        <v>94461.0693513774</v>
      </c>
      <c r="X48" s="67" t="n">
        <f aca="false">N48*5.1890047538+L48*5.5017049523</f>
        <v>20728233.8608842</v>
      </c>
      <c r="Y48" s="67" t="n">
        <f aca="false">N48*5.1890047538</f>
        <v>15860752.4093307</v>
      </c>
      <c r="Z48" s="67" t="n">
        <f aca="false">L48*5.5017049523</f>
        <v>4867481.45155342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887644.699350189</v>
      </c>
      <c r="M49" s="67" t="n">
        <f aca="false">J49-K49</f>
        <v>18041.5452199735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99259.2586838729</v>
      </c>
      <c r="X49" s="67" t="n">
        <f aca="false">N49*5.1890047538+L49*5.5017049523</f>
        <v>20769783.9919777</v>
      </c>
      <c r="Y49" s="67" t="n">
        <f aca="false">N49*5.1890047538</f>
        <v>15886224.75368</v>
      </c>
      <c r="Z49" s="67" t="n">
        <f aca="false">L49*5.5017049523</f>
        <v>4883559.23829778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21460983.3826766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894227.333273146</v>
      </c>
      <c r="M50" s="8" t="n">
        <f aca="false">J50-K50</f>
        <v>18634.7571926868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102522.935931913</v>
      </c>
      <c r="X50" s="8" t="n">
        <f aca="false">N50*5.1890047538+L50*5.5017049523</f>
        <v>24201028.9354956</v>
      </c>
      <c r="Y50" s="8" t="n">
        <f aca="false">N50*5.1890047538</f>
        <v>19281253.9875447</v>
      </c>
      <c r="Z50" s="8" t="n">
        <f aca="false">L50*5.5017049523</f>
        <v>4919774.94795089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21709259.3450833</v>
      </c>
      <c r="I51" s="67" t="n">
        <f aca="false">G51-K51</f>
        <v>20802096.0070775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907163.338005718</v>
      </c>
      <c r="M51" s="67" t="n">
        <f aca="false">J51-K51</f>
        <v>19262.6764991725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105977.56269005</v>
      </c>
      <c r="X51" s="67" t="n">
        <f aca="false">N51*5.1890047538+L51*5.5017049523</f>
        <v>20760288.1172905</v>
      </c>
      <c r="Y51" s="67" t="n">
        <f aca="false">N51*5.1890047538</f>
        <v>15769343.0880394</v>
      </c>
      <c r="Z51" s="67" t="n">
        <f aca="false">L51*5.5017049523</f>
        <v>4990945.02925106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920721.101061713</v>
      </c>
      <c r="M52" s="67" t="n">
        <f aca="false">J52-K52</f>
        <v>19800.0050215676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108933.785682723</v>
      </c>
      <c r="X52" s="67" t="n">
        <f aca="false">N52*5.1890047538+L52*5.5017049523</f>
        <v>20914533.2704063</v>
      </c>
      <c r="Y52" s="67" t="n">
        <f aca="false">N52*5.1890047538</f>
        <v>15848997.429008</v>
      </c>
      <c r="Z52" s="67" t="n">
        <f aca="false">L52*5.5017049523</f>
        <v>5065535.84139834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925724.13576036</v>
      </c>
      <c r="M53" s="67" t="n">
        <f aca="false">J53-K53</f>
        <v>21525.4368962935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118426.602772759</v>
      </c>
      <c r="X53" s="67" t="n">
        <f aca="false">N53*5.1890047538+L53*5.5017049523</f>
        <v>20884456.1052825</v>
      </c>
      <c r="Y53" s="67" t="n">
        <f aca="false">N53*5.1890047538</f>
        <v>15791395.0431061</v>
      </c>
      <c r="Z53" s="67" t="n">
        <f aca="false">L53*5.5017049523</f>
        <v>5093061.06217641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931193.043092158</v>
      </c>
      <c r="M54" s="8" t="n">
        <f aca="false">J54-K54</f>
        <v>23255.2698653095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</v>
      </c>
      <c r="W54" s="8" t="n">
        <f aca="false">M54*5.5017049523</f>
        <v>127943.633385046</v>
      </c>
      <c r="X54" s="8" t="n">
        <f aca="false">N54*5.1890047538+L54*5.5017049523</f>
        <v>24444448.8260411</v>
      </c>
      <c r="Y54" s="8" t="n">
        <f aca="false">N54*5.1890047538</f>
        <v>19321299.4493136</v>
      </c>
      <c r="Z54" s="8" t="n">
        <f aca="false">L54*5.5017049523</f>
        <v>5123149.37672743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936102.927812733</v>
      </c>
      <c r="M55" s="67" t="n">
        <f aca="false">J55-K55</f>
        <v>26484.1875926659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145708.186036212</v>
      </c>
      <c r="X55" s="67" t="n">
        <f aca="false">N55*5.1890047538+L55*5.5017049523</f>
        <v>21060842.0687918</v>
      </c>
      <c r="Y55" s="67" t="n">
        <f aca="false">N55*5.1890047538</f>
        <v>15910679.954982</v>
      </c>
      <c r="Z55" s="67" t="n">
        <f aca="false">L55*5.5017049523</f>
        <v>5150162.11380984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945646.038744684</v>
      </c>
      <c r="M56" s="67" t="n">
        <f aca="false">J56-K56</f>
        <v>28104.0086382959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118155900.859928</v>
      </c>
      <c r="R56" s="67"/>
      <c r="S56" s="67"/>
      <c r="T56" s="7"/>
      <c r="U56" s="7"/>
      <c r="V56" s="67" t="n">
        <f aca="false">K56*5.5017049523</f>
        <v>4999378.81998833</v>
      </c>
      <c r="W56" s="67" t="n">
        <f aca="false">M56*5.5017049523</f>
        <v>154619.963504795</v>
      </c>
      <c r="X56" s="67" t="n">
        <f aca="false">N56*5.1890047538+L56*5.5017049523</f>
        <v>20913482.2895136</v>
      </c>
      <c r="Y56" s="67" t="n">
        <f aca="false">N56*5.1890047538</f>
        <v>15710816.795029</v>
      </c>
      <c r="Z56" s="67" t="n">
        <f aca="false">L56*5.5017049523</f>
        <v>5202665.49448451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953284.335380107</v>
      </c>
      <c r="M57" s="67" t="n">
        <f aca="false">J57-K57</f>
        <v>31217.4320855456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5553220.92273465</v>
      </c>
      <c r="W57" s="67" t="n">
        <f aca="false">M57*5.5017049523</f>
        <v>171749.100703135</v>
      </c>
      <c r="X57" s="67" t="n">
        <f aca="false">N57*5.1890047538+L57*5.5017049523</f>
        <v>21009033.4061598</v>
      </c>
      <c r="Y57" s="67" t="n">
        <f aca="false">N57*5.1890047538</f>
        <v>15764344.257249</v>
      </c>
      <c r="Z57" s="67" t="n">
        <f aca="false">L57*5.5017049523</f>
        <v>5244689.14891075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22621605.6484949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959258.883587442</v>
      </c>
      <c r="M58" s="8" t="n">
        <f aca="false">J58-K58</f>
        <v>34509.0530371859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6138762.30513507</v>
      </c>
      <c r="W58" s="8" t="n">
        <f aca="false">M58*5.5017049523</f>
        <v>189858.627993869</v>
      </c>
      <c r="X58" s="8" t="n">
        <f aca="false">N58*5.1890047538+L58*5.5017049523</f>
        <v>23976370.0643793</v>
      </c>
      <c r="Y58" s="8" t="n">
        <f aca="false">N58*5.1890047538</f>
        <v>18698810.7140085</v>
      </c>
      <c r="Z58" s="8" t="n">
        <f aca="false">L58*5.5017049523</f>
        <v>5277559.3503708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970278.927698679</v>
      </c>
      <c r="M59" s="67" t="n">
        <f aca="false">J59-K59</f>
        <v>37029.6758801022</v>
      </c>
      <c r="N59" s="157" t="n">
        <f aca="false">SUM(high_v5_m!C47:J47)</f>
        <v>2963121.17955932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6587152.02121581</v>
      </c>
      <c r="W59" s="67" t="n">
        <f aca="false">M59*5.5017049523</f>
        <v>203726.351171622</v>
      </c>
      <c r="X59" s="67" t="n">
        <f aca="false">N59*5.1890047538+L59*5.5017049523</f>
        <v>20713838.2684509</v>
      </c>
      <c r="Y59" s="67" t="n">
        <f aca="false">N59*5.1890047538</f>
        <v>15375649.8868188</v>
      </c>
      <c r="Z59" s="67" t="n">
        <f aca="false">L59*5.5017049523</f>
        <v>5338188.38163216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980192.006276533</v>
      </c>
      <c r="M60" s="67" t="n">
        <f aca="false">J60-K60</f>
        <v>39606.3017198639</v>
      </c>
      <c r="N60" s="157" t="n">
        <f aca="false">SUM(high_v5_m!C48:J48)</f>
        <v>2927071.29196994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217902.186314463</v>
      </c>
      <c r="X60" s="67" t="n">
        <f aca="false">N60*5.1890047538+L60*5.5017049523</f>
        <v>20581314.06388</v>
      </c>
      <c r="Y60" s="67" t="n">
        <f aca="false">N60*5.1890047538</f>
        <v>15188586.8487435</v>
      </c>
      <c r="Z60" s="67" t="n">
        <f aca="false">L60*5.5017049523</f>
        <v>5392727.21513647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988076.044334233</v>
      </c>
      <c r="M61" s="67" t="n">
        <f aca="false">J61-K61</f>
        <v>41044.3336698248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7301313.31335572</v>
      </c>
      <c r="W61" s="67" t="n">
        <f aca="false">M61*5.5017049523</f>
        <v>225813.813815128</v>
      </c>
      <c r="X61" s="67" t="n">
        <f aca="false">N61*5.1890047538+L61*5.5017049523</f>
        <v>20657967.9611174</v>
      </c>
      <c r="Y61" s="67" t="n">
        <f aca="false">N61*5.1890047538</f>
        <v>15221865.0947548</v>
      </c>
      <c r="Z61" s="67" t="n">
        <f aca="false">L61*5.5017049523</f>
        <v>5436102.86636264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1002539.83202664</v>
      </c>
      <c r="M62" s="8" t="n">
        <f aca="false">J62-K62</f>
        <v>43522.2841792547</v>
      </c>
      <c r="N62" s="155" t="n">
        <f aca="false">SUM(high_v5_m!C50:J50)</f>
        <v>3646762.98442758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7742112.11374274</v>
      </c>
      <c r="W62" s="8" t="n">
        <f aca="false">M62*5.5017049523</f>
        <v>239446.766404413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5515678.35873898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1006710.51737087</v>
      </c>
      <c r="M63" s="67" t="n">
        <f aca="false">J63-K63</f>
        <v>45617.5041343952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8114827.56518447</v>
      </c>
      <c r="W63" s="67" t="n">
        <f aca="false">M63*5.5017049523</f>
        <v>250974.048407768</v>
      </c>
      <c r="X63" s="67" t="n">
        <f aca="false">N63*5.1890047538+L63*5.5017049523</f>
        <v>20780051.4254471</v>
      </c>
      <c r="Y63" s="67" t="n">
        <f aca="false">N63*5.1890047538</f>
        <v>15241427.1864952</v>
      </c>
      <c r="Z63" s="67" t="n">
        <f aca="false">L63*5.5017049523</f>
        <v>5538624.23895182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1011562.26804829</v>
      </c>
      <c r="M64" s="67" t="n">
        <f aca="false">J64-K64</f>
        <v>47745.6261250475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8493395.90905841</v>
      </c>
      <c r="W64" s="67" t="n">
        <f aca="false">M64*5.5017049523</f>
        <v>262682.347702838</v>
      </c>
      <c r="X64" s="67" t="n">
        <f aca="false">N64*5.1890047538+L64*5.5017049523</f>
        <v>20504308.1187197</v>
      </c>
      <c r="Y64" s="67" t="n">
        <f aca="false">N64*5.1890047538</f>
        <v>14938990.9790386</v>
      </c>
      <c r="Z64" s="67" t="n">
        <f aca="false">L64*5.5017049523</f>
        <v>5565317.13968108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1016175.01446846</v>
      </c>
      <c r="M65" s="67" t="n">
        <f aca="false">J65-K65</f>
        <v>51044.2364914645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9080180.62769059</v>
      </c>
      <c r="W65" s="67" t="n">
        <f aca="false">M65*5.5017049523</f>
        <v>280830.328691463</v>
      </c>
      <c r="X65" s="67" t="n">
        <f aca="false">N65*5.1890047538+L65*5.5017049523</f>
        <v>20563531.5077809</v>
      </c>
      <c r="Y65" s="67" t="n">
        <f aca="false">N65*5.1890047538</f>
        <v>14972836.3982762</v>
      </c>
      <c r="Z65" s="67" t="n">
        <f aca="false">L65*5.5017049523</f>
        <v>5590695.10950466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1024314.12866039</v>
      </c>
      <c r="M66" s="8" t="n">
        <f aca="false">J66-K66</f>
        <v>51236.4836634004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9114379.18106953</v>
      </c>
      <c r="W66" s="8" t="n">
        <f aca="false">M66*5.5017049523</f>
        <v>281888.015909368</v>
      </c>
      <c r="X66" s="8" t="n">
        <f aca="false">N66*5.1890047538+L66*5.5017049523</f>
        <v>24019413.9803475</v>
      </c>
      <c r="Y66" s="8" t="n">
        <f aca="false">N66*5.1890047538</f>
        <v>18383939.8659857</v>
      </c>
      <c r="Z66" s="8" t="n">
        <f aca="false">L66*5.5017049523</f>
        <v>5635474.11436172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23749638.3053726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1025890.34099764</v>
      </c>
      <c r="M67" s="67" t="n">
        <f aca="false">J67-K67</f>
        <v>53993.9740477146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297058.914412669</v>
      </c>
      <c r="X67" s="67" t="n">
        <f aca="false">N67*5.1890047538+L67*5.5017049523</f>
        <v>21001557.988386</v>
      </c>
      <c r="Y67" s="67" t="n">
        <f aca="false">N67*5.1890047538</f>
        <v>15357412.0188026</v>
      </c>
      <c r="Z67" s="67" t="n">
        <f aca="false">L67*5.5017049523</f>
        <v>5644145.96958343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1029130.47704097</v>
      </c>
      <c r="M68" s="67" t="n">
        <f aca="false">J68-K68</f>
        <v>55349.6551554736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9846064.92402189</v>
      </c>
      <c r="W68" s="67" t="n">
        <f aca="false">M68*5.5017049523</f>
        <v>304517.471876966</v>
      </c>
      <c r="X68" s="67" t="n">
        <f aca="false">N68*5.1890047538+L68*5.5017049523</f>
        <v>20960754.8553959</v>
      </c>
      <c r="Y68" s="67" t="n">
        <f aca="false">N68*5.1890047538</f>
        <v>15298782.6132968</v>
      </c>
      <c r="Z68" s="67" t="n">
        <f aca="false">L68*5.5017049523</f>
        <v>5661972.24209914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57301.347621718</v>
      </c>
      <c r="N69" s="157" t="n">
        <f aca="false">SUM(high_v5_m!C57:J57)</f>
        <v>2845892.73906998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315255.107983869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1040678.51412268</v>
      </c>
      <c r="M70" s="8" t="n">
        <f aca="false">J70-K70</f>
        <v>59604.5113320076</v>
      </c>
      <c r="N70" s="155" t="n">
        <f aca="false">SUM(high_v5_m!C58:J58)</f>
        <v>3466490.94450574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327926.435174728</v>
      </c>
      <c r="X70" s="8" t="n">
        <f aca="false">N70*5.1890047538+L70*5.5017049523</f>
        <v>23713144.1249459</v>
      </c>
      <c r="Y70" s="8" t="n">
        <f aca="false">N70*5.1890047538</f>
        <v>17987637.9900449</v>
      </c>
      <c r="Z70" s="8" t="n">
        <f aca="false">L70*5.5017049523</f>
        <v>5725506.13490095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1043334.78716217</v>
      </c>
      <c r="M71" s="67" t="n">
        <f aca="false">J71-K71</f>
        <v>61272.3851826892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337102.584998834</v>
      </c>
      <c r="X71" s="67" t="n">
        <f aca="false">N71*5.1890047538+L71*5.5017049523</f>
        <v>20414841.6836218</v>
      </c>
      <c r="Y71" s="67" t="n">
        <f aca="false">N71*5.1890047538</f>
        <v>14674721.5181848</v>
      </c>
      <c r="Z71" s="67" t="n">
        <f aca="false">L71*5.5017049523</f>
        <v>5740120.165437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1045475.35954886</v>
      </c>
      <c r="M72" s="67" t="n">
        <f aca="false">J72-K72</f>
        <v>62224.9109660778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342343.100818497</v>
      </c>
      <c r="X72" s="67" t="n">
        <f aca="false">N72*5.1890047538+L72*5.5017049523</f>
        <v>20086719.0332966</v>
      </c>
      <c r="Y72" s="67" t="n">
        <f aca="false">N72*5.1890047538</f>
        <v>14334822.070159</v>
      </c>
      <c r="Z72" s="67" t="n">
        <f aca="false">L72*5.5017049523</f>
        <v>5751896.96313758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22889740.987248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1039799.99860648</v>
      </c>
      <c r="M73" s="67" t="n">
        <f aca="false">J73-K73</f>
        <v>64951.7523940774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125932601.346407</v>
      </c>
      <c r="R73" s="67"/>
      <c r="S73" s="67"/>
      <c r="T73" s="7"/>
      <c r="U73" s="7"/>
      <c r="V73" s="67" t="n">
        <f aca="false">K73*5.5017049523</f>
        <v>11554167.2157616</v>
      </c>
      <c r="W73" s="67" t="n">
        <f aca="false">M73*5.5017049523</f>
        <v>357345.377807059</v>
      </c>
      <c r="X73" s="67" t="n">
        <f aca="false">N73*5.1890047538+L73*5.5017049523</f>
        <v>19877856.5636384</v>
      </c>
      <c r="Y73" s="67" t="n">
        <f aca="false">N73*5.1890047538</f>
        <v>14157183.7619036</v>
      </c>
      <c r="Z73" s="67" t="n">
        <f aca="false">L73*5.5017049523</f>
        <v>5720672.80173479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1042853.26781311</v>
      </c>
      <c r="M74" s="8" t="n">
        <f aca="false">J74-K74</f>
        <v>67386.839656753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126097866.818392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370742.509459404</v>
      </c>
      <c r="X74" s="8" t="n">
        <f aca="false">N74*5.1890047538+L74*5.5017049523</f>
        <v>23045602.2781791</v>
      </c>
      <c r="Y74" s="8" t="n">
        <f aca="false">N74*5.1890047538</f>
        <v>17308131.2901295</v>
      </c>
      <c r="Z74" s="8" t="n">
        <f aca="false">L74*5.5017049523</f>
        <v>5737470.98804964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23043659.1400365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1051076.50491604</v>
      </c>
      <c r="M75" s="67" t="n">
        <f aca="false">J75-K75</f>
        <v>68951.4685076303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379350.635756787</v>
      </c>
      <c r="X75" s="67" t="n">
        <f aca="false">N75*5.1890047538+L75*5.5017049523</f>
        <v>19896617.0590894</v>
      </c>
      <c r="Y75" s="67" t="n">
        <f aca="false">N75*5.1890047538</f>
        <v>14113904.2467466</v>
      </c>
      <c r="Z75" s="67" t="n">
        <f aca="false">L75*5.5017049523</f>
        <v>5782712.81234274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1057915.01823794</v>
      </c>
      <c r="M76" s="67" t="n">
        <f aca="false">J76-K76</f>
        <v>69909.9360540486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12436170.8720477</v>
      </c>
      <c r="W76" s="67" t="n">
        <f aca="false">M76*5.5017049523</f>
        <v>384623.841403535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24253866.1536319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1060923.89805225</v>
      </c>
      <c r="M77" s="67" t="n">
        <f aca="false">J77-K77</f>
        <v>70818.877475468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389624.568923109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1066309.22049635</v>
      </c>
      <c r="M78" s="8" t="n">
        <f aca="false">J78-K78</f>
        <v>73170.0733928056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402560.155145353</v>
      </c>
      <c r="X78" s="8" t="n">
        <f aca="false">N78*5.1890047538+L78*5.5017049523</f>
        <v>23001192.6970932</v>
      </c>
      <c r="Y78" s="8" t="n">
        <f aca="false">N78*5.1890047538</f>
        <v>17134673.9780053</v>
      </c>
      <c r="Z78" s="8" t="n">
        <f aca="false">L78*5.5017049523</f>
        <v>5866518.7190879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1067227.55464311</v>
      </c>
      <c r="M79" s="67" t="n">
        <f aca="false">J79-K79</f>
        <v>75436.4100916181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127959645.646821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415028.870984789</v>
      </c>
      <c r="X79" s="67" t="n">
        <f aca="false">N79*5.1890047538+L79*5.5017049523</f>
        <v>19823827.7985856</v>
      </c>
      <c r="Y79" s="67" t="n">
        <f aca="false">N79*5.1890047538</f>
        <v>13952256.6759746</v>
      </c>
      <c r="Z79" s="67" t="n">
        <f aca="false">L79*5.5017049523</f>
        <v>5871571.12261103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1072827.65868153</v>
      </c>
      <c r="M80" s="67" t="n">
        <f aca="false">J80-K80</f>
        <v>76157.4922901648</v>
      </c>
      <c r="N80" s="157" t="n">
        <f aca="false">SUM(high_v5_m!C68:J68)</f>
        <v>2633803.49011189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418996.052487549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1080918.14466675</v>
      </c>
      <c r="M81" s="67" t="n">
        <f aca="false">J81-K81</f>
        <v>78789.6989304987</v>
      </c>
      <c r="N81" s="157" t="n">
        <f aca="false">SUM(high_v5_m!C69:J69)</f>
        <v>2624772.79917376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433477.676796151</v>
      </c>
      <c r="X81" s="67" t="n">
        <f aca="false">N81*5.1890047538+L81*5.5017049523</f>
        <v>19566851.2421015</v>
      </c>
      <c r="Y81" s="67" t="n">
        <f aca="false">N81*5.1890047538</f>
        <v>13619958.5325576</v>
      </c>
      <c r="Z81" s="67" t="n">
        <f aca="false">L81*5.5017049523</f>
        <v>5946892.70954399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24732092.5924787</v>
      </c>
      <c r="I82" s="8" t="n">
        <f aca="false">G82-K82</f>
        <v>23641961.8744547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1090130.71802394</v>
      </c>
      <c r="M82" s="8" t="n">
        <f aca="false">J82-K82</f>
        <v>81166.1965731229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130071098.726775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446552.465645705</v>
      </c>
      <c r="X82" s="8" t="n">
        <f aca="false">N82*5.1890047538+L82*5.5017049523</f>
        <v>22588255.9446573</v>
      </c>
      <c r="Y82" s="8" t="n">
        <f aca="false">N82*5.1890047538</f>
        <v>16590678.3746506</v>
      </c>
      <c r="Z82" s="8" t="n">
        <f aca="false">L82*5.5017049523</f>
        <v>5997577.57000667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23672727.9942583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1093771.65682194</v>
      </c>
      <c r="M83" s="67" t="n">
        <f aca="false">J83-K83</f>
        <v>83148.2931903135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457457.37642044</v>
      </c>
      <c r="X83" s="67" t="n">
        <f aca="false">N83*5.1890047538+L83*5.5017049523</f>
        <v>19324226.5087009</v>
      </c>
      <c r="Y83" s="67" t="n">
        <f aca="false">N83*5.1890047538</f>
        <v>13306617.5676782</v>
      </c>
      <c r="Z83" s="67" t="n">
        <f aca="false">L83*5.5017049523</f>
        <v>6017608.94102264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23877859.5659191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1105446.76650265</v>
      </c>
      <c r="M84" s="67" t="n">
        <f aca="false">J84-K84</f>
        <v>85736.2444205703</v>
      </c>
      <c r="N84" s="157" t="n">
        <f aca="false">SUM(high_v5_m!C72:J72)</f>
        <v>2618673.55509501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471695.520520255</v>
      </c>
      <c r="X84" s="67" t="n">
        <f aca="false">N84*5.1890047538+L84*5.5017049523</f>
        <v>19670151.47581</v>
      </c>
      <c r="Y84" s="67" t="n">
        <f aca="false">N84*5.1890047538</f>
        <v>13588309.5260383</v>
      </c>
      <c r="Z84" s="67" t="n">
        <f aca="false">L84*5.5017049523</f>
        <v>6081841.94977164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1114454.47636025</v>
      </c>
      <c r="M85" s="67" t="n">
        <f aca="false">J85-K85</f>
        <v>86851.6573369568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477832.193286198</v>
      </c>
      <c r="X85" s="67" t="n">
        <f aca="false">N85*5.1890047538+L85*5.5017049523</f>
        <v>19583178.9534603</v>
      </c>
      <c r="Y85" s="67" t="n">
        <f aca="false">N85*5.1890047538</f>
        <v>13451779.2417562</v>
      </c>
      <c r="Z85" s="67" t="n">
        <f aca="false">L85*5.5017049523</f>
        <v>6131399.71170409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1116202.10158259</v>
      </c>
      <c r="M86" s="8" t="n">
        <f aca="false">J86-K86</f>
        <v>88800.6384860687</v>
      </c>
      <c r="N86" s="155" t="n">
        <f aca="false">SUM(high_v5_m!C74:J74)</f>
        <v>3171447.33954433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488554.912526206</v>
      </c>
      <c r="X86" s="8" t="n">
        <f aca="false">N86*5.1890047538+L86*5.5017049523</f>
        <v>22597669.9513665</v>
      </c>
      <c r="Y86" s="8" t="n">
        <f aca="false">N86*5.1890047538</f>
        <v>16456655.3213219</v>
      </c>
      <c r="Z86" s="8" t="n">
        <f aca="false">L86*5.5017049523</f>
        <v>6141014.63004463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24190254.6634045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1123815.56690923</v>
      </c>
      <c r="M87" s="67" t="n">
        <f aca="false">J87-K87</f>
        <v>90524.6762946779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498040.059875784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6182901.66993633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1128232.20828287</v>
      </c>
      <c r="M88" s="67" t="n">
        <f aca="false">J88-K88</f>
        <v>91742.3535245899</v>
      </c>
      <c r="N88" s="157" t="n">
        <f aca="false">SUM(high_v5_m!C76:J76)</f>
        <v>2480485.03029849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19078449.3416028</v>
      </c>
      <c r="Y88" s="67" t="n">
        <f aca="false">N88*5.1890047538</f>
        <v>12871248.6139486</v>
      </c>
      <c r="Z88" s="67" t="n">
        <f aca="false">L88*5.5017049523</f>
        <v>6207200.72765423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</v>
      </c>
      <c r="I89" s="67" t="n">
        <f aca="false">G89-K89</f>
        <v>24332622.6744789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1131657.05678311</v>
      </c>
      <c r="M89" s="67" t="n">
        <f aca="false">J89-K89</f>
        <v>93556.5245094155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514720.394213428</v>
      </c>
      <c r="X89" s="67" t="n">
        <f aca="false">N89*5.1890047538+L89*5.5017049523</f>
        <v>19088596.5540758</v>
      </c>
      <c r="Y89" s="67" t="n">
        <f aca="false">N89*5.1890047538</f>
        <v>12862553.320467</v>
      </c>
      <c r="Z89" s="67" t="n">
        <f aca="false">L89*5.5017049523</f>
        <v>6226043.23360886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24391539.5227292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1136319.20192202</v>
      </c>
      <c r="M90" s="8" t="n">
        <f aca="false">J90-K90</f>
        <v>96577.5852008471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531341.378780676</v>
      </c>
      <c r="X90" s="8" t="n">
        <f aca="false">N90*5.1890047538+L90*5.5017049523</f>
        <v>22110794.340113</v>
      </c>
      <c r="Y90" s="8" t="n">
        <f aca="false">N90*5.1890047538</f>
        <v>15859101.3595051</v>
      </c>
      <c r="Z90" s="8" t="n">
        <f aca="false">L90*5.5017049523</f>
        <v>6251692.98060795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25568416.2564687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1139196.93692166</v>
      </c>
      <c r="M91" s="67" t="n">
        <f aca="false">J91-K91</f>
        <v>99337.2503209938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546524.242038877</v>
      </c>
      <c r="X91" s="67" t="n">
        <f aca="false">N91*5.1890047538+L91*5.5017049523</f>
        <v>18563021.037877</v>
      </c>
      <c r="Y91" s="67" t="n">
        <f aca="false">N91*5.1890047538</f>
        <v>12295495.6083701</v>
      </c>
      <c r="Z91" s="67" t="n">
        <f aca="false">L91*5.5017049523</f>
        <v>6267525.42950687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1146352.90291936</v>
      </c>
      <c r="M92" s="67" t="n">
        <f aca="false">J92-K92</f>
        <v>100585.188699028</v>
      </c>
      <c r="N92" s="157" t="n">
        <f aca="false">SUM(high_v5_m!C80:J80)</f>
        <v>2380309.24504267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553390.030793472</v>
      </c>
      <c r="X92" s="67" t="n">
        <f aca="false">N92*5.1890047538+L92*5.5017049523</f>
        <v>18658331.4311154</v>
      </c>
      <c r="Y92" s="67" t="n">
        <f aca="false">N92*5.1890047538</f>
        <v>12351435.9880405</v>
      </c>
      <c r="Z92" s="67" t="n">
        <f aca="false">L92*5.5017049523</f>
        <v>6306895.4430749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102209.972326154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562329.110921249</v>
      </c>
      <c r="X93" s="67" t="n">
        <f aca="false">N93*5.1890047538+L93*5.5017049523</f>
        <v>18582466.1491498</v>
      </c>
      <c r="Y93" s="67" t="n">
        <f aca="false">N93*5.1890047538</f>
        <v>12242989.0399551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1152861.17422504</v>
      </c>
      <c r="M94" s="8" t="n">
        <f aca="false">J94-K94</f>
        <v>104246.301006774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573532.390507925</v>
      </c>
      <c r="X94" s="8" t="n">
        <f aca="false">N94*5.1890047538+L94*5.5017049523</f>
        <v>21782239.6724613</v>
      </c>
      <c r="Y94" s="8" t="n">
        <f aca="false">N94*5.1890047538</f>
        <v>15439537.640913</v>
      </c>
      <c r="Z94" s="8" t="n">
        <f aca="false">L94*5.5017049523</f>
        <v>6342702.03154829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24790717.6723469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106482.247434471</v>
      </c>
      <c r="N95" s="157" t="n">
        <f aca="false">SUM(high_v5_m!C83:J83)</f>
        <v>2369672.23108442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585833.908042265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1164805.23635365</v>
      </c>
      <c r="M96" s="67" t="n">
        <f aca="false">J96-K96</f>
        <v>108076.410008531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594604.520170741</v>
      </c>
      <c r="X96" s="67" t="n">
        <f aca="false">N96*5.1890047538+L96*5.5017049523</f>
        <v>18639493.6129099</v>
      </c>
      <c r="Y96" s="67" t="n">
        <f aca="false">N96*5.1890047538</f>
        <v>12231078.8755981</v>
      </c>
      <c r="Z96" s="67" t="n">
        <f aca="false">L96*5.5017049523</f>
        <v>6408414.73731185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1168378.01198436</v>
      </c>
      <c r="M97" s="67" t="n">
        <f aca="false">J97-K97</f>
        <v>109354.090942206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19452830.8460089</v>
      </c>
      <c r="W97" s="67" t="n">
        <f aca="false">M97*5.5017049523</f>
        <v>601633.943690999</v>
      </c>
      <c r="X97" s="67" t="n">
        <f aca="false">N97*5.1890047538+L97*5.5017049523</f>
        <v>18436978.679948</v>
      </c>
      <c r="Y97" s="67" t="n">
        <f aca="false">N97*5.1890047538</f>
        <v>12008907.5852552</v>
      </c>
      <c r="Z97" s="67" t="n">
        <f aca="false">L97*5.5017049523</f>
        <v>6428071.0946928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25000283.5768255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1172120.25887548</v>
      </c>
      <c r="M98" s="8" t="n">
        <f aca="false">J98-K98</f>
        <v>111109.171339411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137544183.963525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611289.878203988</v>
      </c>
      <c r="X98" s="8" t="n">
        <f aca="false">N98*5.1890047538+L98*5.5017049523</f>
        <v>21242620.2405725</v>
      </c>
      <c r="Y98" s="8" t="n">
        <f aca="false">N98*5.1890047538</f>
        <v>14793960.4076262</v>
      </c>
      <c r="Z98" s="8" t="n">
        <f aca="false">L98*5.5017049523</f>
        <v>6448659.83294638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1179315.66545273</v>
      </c>
      <c r="M99" s="67" t="n">
        <f aca="false">J99-K99</f>
        <v>113174.422489644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622652.280684965</v>
      </c>
      <c r="X99" s="67" t="n">
        <f aca="false">N99*5.1890047538+L99*5.5017049523</f>
        <v>18327172.6452966</v>
      </c>
      <c r="Y99" s="67" t="n">
        <f aca="false">N99*5.1890047538</f>
        <v>11838925.8083503</v>
      </c>
      <c r="Z99" s="67" t="n">
        <f aca="false">L99*5.5017049523</f>
        <v>6488246.83694627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1184761.54917553</v>
      </c>
      <c r="M100" s="67" t="n">
        <f aca="false">J100-K100</f>
        <v>115432.162711411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635073.701244068</v>
      </c>
      <c r="X100" s="67" t="n">
        <f aca="false">N100*5.1890047538+L100*5.5017049523</f>
        <v>18291755.3339269</v>
      </c>
      <c r="Y100" s="67" t="n">
        <f aca="false">N100*5.1890047538</f>
        <v>11773546.8515332</v>
      </c>
      <c r="Z100" s="67" t="n">
        <f aca="false">L100*5.5017049523</f>
        <v>6518208.48239362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</v>
      </c>
      <c r="M101" s="67" t="n">
        <f aca="false">J101-K101</f>
        <v>117308.585286696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20867843.5960181</v>
      </c>
      <c r="W101" s="67" t="n">
        <f aca="false">M101*5.5017049523</f>
        <v>645397.224619122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6551631.28385689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26588549.3735437</v>
      </c>
      <c r="I102" s="8" t="n">
        <f aca="false">G102-K102</f>
        <v>25392262.4331253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</v>
      </c>
      <c r="M102" s="8" t="n">
        <f aca="false">J102-K102</f>
        <v>119809.789303388</v>
      </c>
      <c r="N102" s="155" t="n">
        <f aca="false">SUM(high_v5_m!C90:J90)</f>
        <v>2886069.95053604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21312778.9270044</v>
      </c>
      <c r="W102" s="8" t="n">
        <f aca="false">M102*5.5017049523</f>
        <v>659158.111144469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6581617.78447175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25484694.7954742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1201489.37182404</v>
      </c>
      <c r="M103" s="67" t="n">
        <f aca="false">J103-K103</f>
        <v>122876.806023285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676031.932221112</v>
      </c>
      <c r="X103" s="67" t="n">
        <f aca="false">N103*5.1890047538+L103*5.5017049523</f>
        <v>18669642.5158595</v>
      </c>
      <c r="Y103" s="67" t="n">
        <f aca="false">N103*5.1890047538</f>
        <v>12059402.4887594</v>
      </c>
      <c r="Z103" s="67" t="n">
        <f aca="false">L103*5.5017049523</f>
        <v>6610240.02710012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26667971.3534362</v>
      </c>
      <c r="I104" s="67" t="n">
        <f aca="false">G104-K104</f>
        <v>25467091.0019703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1200880.35146589</v>
      </c>
      <c r="M104" s="67" t="n">
        <f aca="false">J104-K104</f>
        <v>124829.961258697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140112420.686215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686777.616052392</v>
      </c>
      <c r="X104" s="67" t="n">
        <f aca="false">N104*5.1890047538+L104*5.5017049523</f>
        <v>18695922.9798506</v>
      </c>
      <c r="Y104" s="67" t="n">
        <f aca="false">N104*5.1890047538</f>
        <v>12089033.6030709</v>
      </c>
      <c r="Z104" s="67" t="n">
        <f aca="false">L104*5.5017049523</f>
        <v>6606889.37677966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25484634.055264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1203372.86648471</v>
      </c>
      <c r="M105" s="67" t="n">
        <f aca="false">J105-K105</f>
        <v>128556.920823927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707282.247949436</v>
      </c>
      <c r="X105" s="67" t="n">
        <f aca="false">N105*5.1890047538+L105*5.5017049523</f>
        <v>18552595.5742471</v>
      </c>
      <c r="Y105" s="67" t="n">
        <f aca="false">N105*5.1890047538</f>
        <v>11931993.1152448</v>
      </c>
      <c r="Z105" s="67" t="n">
        <f aca="false">L105*5.5017049523</f>
        <v>6620602.45900239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1209259.79378075</v>
      </c>
      <c r="M106" s="8" t="n">
        <f aca="false">J106-K106</f>
        <v>129937.365702681</v>
      </c>
      <c r="N106" s="155" t="n">
        <f aca="false">SUM(high_v5_m!C94:J94)</f>
        <v>2804884.89232668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714877.048375258</v>
      </c>
      <c r="X106" s="8" t="n">
        <f aca="false">N106*5.1890047538+L106*5.5017049523</f>
        <v>21207551.6362058</v>
      </c>
      <c r="Y106" s="8" t="n">
        <f aca="false">N106*5.1890047538</f>
        <v>14554561.040145</v>
      </c>
      <c r="Z106" s="8" t="n">
        <f aca="false">L106*5.5017049523</f>
        <v>6652990.59606084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1216882.42359742</v>
      </c>
      <c r="M107" s="67" t="n">
        <f aca="false">J107-K107</f>
        <v>129910.979212464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714731.877691355</v>
      </c>
      <c r="X107" s="67" t="n">
        <f aca="false">N107*5.1890047538+L107*5.5017049523</f>
        <v>18330579.8158147</v>
      </c>
      <c r="Y107" s="67" t="n">
        <f aca="false">N107*5.1890047538</f>
        <v>11635651.7595419</v>
      </c>
      <c r="Z107" s="67" t="n">
        <f aca="false">L107*5.5017049523</f>
        <v>6694928.05627276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1219154.33412469</v>
      </c>
      <c r="M108" s="67" t="n">
        <f aca="false">J108-K108</f>
        <v>133123.964694335</v>
      </c>
      <c r="N108" s="157" t="n">
        <f aca="false">SUM(high_v5_m!C96:J96)</f>
        <v>2188320.88646849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732408.775828634</v>
      </c>
      <c r="X108" s="67" t="n">
        <f aca="false">N108*5.1890047538+L108*5.5017049523</f>
        <v>18062634.9203966</v>
      </c>
      <c r="Y108" s="67" t="n">
        <f aca="false">N108*5.1890047538</f>
        <v>11355207.4827248</v>
      </c>
      <c r="Z108" s="67" t="n">
        <f aca="false">L108*5.5017049523</f>
        <v>6707427.4376718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1222015.38987399</v>
      </c>
      <c r="M109" s="67" t="n">
        <f aca="false">J109-K109</f>
        <v>135481.382281674</v>
      </c>
      <c r="N109" s="157" t="n">
        <f aca="false">SUM(high_v5_m!C97:J97)</f>
        <v>2229724.67072923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745378.591843536</v>
      </c>
      <c r="X109" s="67" t="n">
        <f aca="false">N109*5.1890047538+L109*5.5017049523</f>
        <v>18293220.0383356</v>
      </c>
      <c r="Y109" s="67" t="n">
        <f aca="false">N109*5.1890047538</f>
        <v>11570051.9160791</v>
      </c>
      <c r="Z109" s="67" t="n">
        <f aca="false">L109*5.5017049523</f>
        <v>6723168.12225654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1229861.89390548</v>
      </c>
      <c r="M110" s="8" t="n">
        <f aca="false">J110-K110</f>
        <v>138296.983195002</v>
      </c>
      <c r="N110" s="155" t="n">
        <f aca="false">SUM(high_v5_m!C98:J98)</f>
        <v>2760537.12314193</v>
      </c>
      <c r="O110" s="5"/>
      <c r="P110" s="5"/>
      <c r="Q110" s="8" t="n">
        <f aca="false">I110*5.5017049523</f>
        <v>142904943.280854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760869.197332093</v>
      </c>
      <c r="X110" s="8" t="n">
        <f aca="false">N110*5.1890047538+L110*5.5017049523</f>
        <v>21090777.5273697</v>
      </c>
      <c r="Y110" s="8" t="n">
        <f aca="false">N110*5.1890047538</f>
        <v>14324440.2550249</v>
      </c>
      <c r="Z110" s="8" t="n">
        <f aca="false">L110*5.5017049523</f>
        <v>6766337.27234483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26153594.9445269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1239232.56138076</v>
      </c>
      <c r="M111" s="67" t="n">
        <f aca="false">J111-K111</f>
        <v>141365.754949839</v>
      </c>
      <c r="N111" s="157" t="n">
        <f aca="false">SUM(high_v5_m!C99:J99)</f>
        <v>2239367.20356036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25147336.4623454</v>
      </c>
      <c r="W111" s="67" t="n">
        <f aca="false">M111*5.5017049523</f>
        <v>777752.674093157</v>
      </c>
      <c r="X111" s="67" t="n">
        <f aca="false">N111*5.1890047538+L111*5.5017049523</f>
        <v>18437978.9847784</v>
      </c>
      <c r="Y111" s="67" t="n">
        <f aca="false">N111*5.1890047538</f>
        <v>11620087.0647785</v>
      </c>
      <c r="Z111" s="67" t="n">
        <f aca="false">L111*5.5017049523</f>
        <v>6817891.91999991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27502304.2598019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1244857.97850895</v>
      </c>
      <c r="M112" s="67" t="n">
        <f aca="false">J112-K112</f>
        <v>142107.912284607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781835.804777237</v>
      </c>
      <c r="X112" s="67" t="n">
        <f aca="false">N112*5.1890047538+L112*5.5017049523</f>
        <v>18087858.671975</v>
      </c>
      <c r="Y112" s="67" t="n">
        <f aca="false">N112*5.1890047538</f>
        <v>11239017.3667022</v>
      </c>
      <c r="Z112" s="67" t="n">
        <f aca="false">L112*5.5017049523</f>
        <v>6848841.30527285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1253870.74650568</v>
      </c>
      <c r="M113" s="67" t="n">
        <f aca="false">J113-K113</f>
        <v>143381.096638827</v>
      </c>
      <c r="N113" s="157" t="n">
        <f aca="false">SUM(high_v5_m!C101:J101)</f>
        <v>2183014.85760994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788840.489444037</v>
      </c>
      <c r="X113" s="67" t="n">
        <f aca="false">N113*5.1890047538+L113*5.5017049523</f>
        <v>18226101.3693484</v>
      </c>
      <c r="Y113" s="67" t="n">
        <f aca="false">N113*5.1890047538</f>
        <v>11327674.473754</v>
      </c>
      <c r="Z113" s="67" t="n">
        <f aca="false">L113*5.5017049523</f>
        <v>6898426.89559438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27782722.0582086</v>
      </c>
      <c r="I114" s="8" t="n">
        <f aca="false">G114-K114</f>
        <v>26522691.9805955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1260030.07761316</v>
      </c>
      <c r="M114" s="8" t="n">
        <f aca="false">J114-K114</f>
        <v>146120.934677383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145920025.81797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803914.269949263</v>
      </c>
      <c r="X114" s="8" t="n">
        <f aca="false">N114*5.1890047538+L114*5.5017049523</f>
        <v>21147464.9360627</v>
      </c>
      <c r="Y114" s="8" t="n">
        <f aca="false">N114*5.1890047538</f>
        <v>14215151.2180114</v>
      </c>
      <c r="Z114" s="8" t="n">
        <f aca="false">L114*5.5017049523</f>
        <v>6932313.71805128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1258256.05497571</v>
      </c>
      <c r="M115" s="67" t="n">
        <f aca="false">J115-K115</f>
        <v>146547.96756866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806263.678921997</v>
      </c>
      <c r="X115" s="67" t="n">
        <f aca="false">N115*5.1890047538+L115*5.5017049523</f>
        <v>18215807.1230858</v>
      </c>
      <c r="Y115" s="67" t="n">
        <f aca="false">N115*5.1890047538</f>
        <v>11293253.5541645</v>
      </c>
      <c r="Z115" s="67" t="n">
        <f aca="false">L115*5.5017049523</f>
        <v>6922553.56892131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1264280.15906146</v>
      </c>
      <c r="M116" s="67" t="n">
        <f aca="false">J116-K116</f>
        <v>149298.331489662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821395.369726799</v>
      </c>
      <c r="X116" s="67" t="n">
        <f aca="false">N116*5.1890047538+L116*5.5017049523</f>
        <v>17890306.7195732</v>
      </c>
      <c r="Y116" s="67" t="n">
        <f aca="false">N116*5.1890047538</f>
        <v>10934610.3073701</v>
      </c>
      <c r="Z116" s="67" t="n">
        <f aca="false">L116*5.5017049523</f>
        <v>6955696.41220308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26736451.0280785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1271478.26518754</v>
      </c>
      <c r="M117" s="67" t="n">
        <f aca="false">J117-K117</f>
        <v>151402.404465131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832971.358435941</v>
      </c>
      <c r="X117" s="67" t="n">
        <f aca="false">N117*5.1890047538+L117*5.5017049523</f>
        <v>17848663.9488648</v>
      </c>
      <c r="Y117" s="67" t="n">
        <f aca="false">N117*5.1890047538</f>
        <v>10853365.6805407</v>
      </c>
      <c r="Z117" s="67" t="n">
        <f aca="false">L117*5.5017049523</f>
        <v>6995298.2683241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367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3177620.63583763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18122485.1871078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17165616.6200289</v>
      </c>
      <c r="J34" s="155" t="n">
        <f aca="false">low_v2_m!J22</f>
        <v>240344.303765719</v>
      </c>
      <c r="K34" s="155" t="n">
        <f aca="false">low_v2_m!K22</f>
        <v>233133.974652747</v>
      </c>
      <c r="L34" s="8" t="n">
        <f aca="false">H34-I34</f>
        <v>716524.263313189</v>
      </c>
      <c r="M34" s="8" t="n">
        <f aca="false">J34-K34</f>
        <v>7210.32911297161</v>
      </c>
      <c r="N34" s="155" t="n">
        <f aca="false">SUM(low_v5_m!C22:J22)</f>
        <v>3557927.96491552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39669.1033885488</v>
      </c>
      <c r="X34" s="8" t="n">
        <f aca="false">N34*5.1890047538+L34*5.5017049523</f>
        <v>22404210.2115379</v>
      </c>
      <c r="Y34" s="8" t="n">
        <f aca="false">N34*5.1890047538</f>
        <v>18462105.1236246</v>
      </c>
      <c r="Z34" s="8" t="n">
        <f aca="false">L34*5.5017049523</f>
        <v>3942105.08791328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18543156.7871759</v>
      </c>
      <c r="G35" s="157" t="n">
        <f aca="false">low_v2_m!E23+temporary_pension_bonus_low!B23</f>
        <v>17801310.1493504</v>
      </c>
      <c r="H35" s="67" t="n">
        <f aca="false">F35-J35</f>
        <v>18279873.881289</v>
      </c>
      <c r="I35" s="67" t="n">
        <f aca="false">G35-K35</f>
        <v>17545925.7306401</v>
      </c>
      <c r="J35" s="157" t="n">
        <f aca="false">low_v2_m!J23</f>
        <v>263282.905886905</v>
      </c>
      <c r="K35" s="157" t="n">
        <f aca="false">low_v2_m!K23</f>
        <v>255384.418710298</v>
      </c>
      <c r="L35" s="67" t="n">
        <f aca="false">H35-I35</f>
        <v>733948.15064884</v>
      </c>
      <c r="M35" s="67" t="n">
        <f aca="false">J35-K35</f>
        <v>7898.48717660722</v>
      </c>
      <c r="N35" s="157" t="n">
        <f aca="false">SUM(low_v5_m!C23:J23)</f>
        <v>2867782.79624757</v>
      </c>
      <c r="O35" s="7"/>
      <c r="P35" s="7"/>
      <c r="Q35" s="67" t="n">
        <f aca="false">I35*5.5017049523</f>
        <v>96532506.4849508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43455.146015218</v>
      </c>
      <c r="X35" s="67" t="n">
        <f aca="false">N35*5.1890047538+L35*5.5017049523</f>
        <v>18918904.7377506</v>
      </c>
      <c r="Y35" s="67" t="n">
        <f aca="false">N35*5.1890047538</f>
        <v>14880938.5625945</v>
      </c>
      <c r="Z35" s="67" t="n">
        <f aca="false">L35*5.5017049523</f>
        <v>4037966.17515615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19559049.4198057</v>
      </c>
      <c r="G36" s="157" t="n">
        <f aca="false">low_v2_m!E24+temporary_pension_bonus_low!B24</f>
        <v>18774397.8138548</v>
      </c>
      <c r="H36" s="67" t="n">
        <f aca="false">F36-J36</f>
        <v>19261427.8312748</v>
      </c>
      <c r="I36" s="67" t="n">
        <f aca="false">G36-K36</f>
        <v>18485704.8729799</v>
      </c>
      <c r="J36" s="157" t="n">
        <f aca="false">low_v2_m!J24</f>
        <v>297621.588530881</v>
      </c>
      <c r="K36" s="157" t="n">
        <f aca="false">low_v2_m!K24</f>
        <v>288692.940874954</v>
      </c>
      <c r="L36" s="67" t="n">
        <f aca="false">H36-I36</f>
        <v>775722.95829495</v>
      </c>
      <c r="M36" s="67" t="n">
        <f aca="false">J36-K36</f>
        <v>8928.64765592647</v>
      </c>
      <c r="N36" s="157" t="n">
        <f aca="false">SUM(low_v5_m!C24:J24)</f>
        <v>3167751.43001385</v>
      </c>
      <c r="O36" s="7"/>
      <c r="P36" s="7"/>
      <c r="Q36" s="67" t="n">
        <f aca="false">I36*5.5017049523</f>
        <v>101702894.04643</v>
      </c>
      <c r="R36" s="67"/>
      <c r="S36" s="67"/>
      <c r="T36" s="7"/>
      <c r="U36" s="7"/>
      <c r="V36" s="67" t="n">
        <f aca="false">K36*5.5017049523</f>
        <v>1588303.38250579</v>
      </c>
      <c r="W36" s="67" t="n">
        <f aca="false">M36*5.5017049523</f>
        <v>49122.7850259525</v>
      </c>
      <c r="X36" s="67" t="n">
        <f aca="false">N36*5.1890047538+L36*5.5017049523</f>
        <v>20705276.0704627</v>
      </c>
      <c r="Y36" s="67" t="n">
        <f aca="false">N36*5.1890047538</f>
        <v>16437477.2291986</v>
      </c>
      <c r="Z36" s="67" t="n">
        <f aca="false">L36*5.5017049523</f>
        <v>4267798.84126414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19274764.7962417</v>
      </c>
      <c r="G37" s="157" t="n">
        <f aca="false">low_v2_m!E25+temporary_pension_bonus_low!B25</f>
        <v>18499500.3732807</v>
      </c>
      <c r="H37" s="67" t="n">
        <f aca="false">F37-J37</f>
        <v>18963700.4579104</v>
      </c>
      <c r="I37" s="67" t="n">
        <f aca="false">G37-K37</f>
        <v>18197767.9650993</v>
      </c>
      <c r="J37" s="157" t="n">
        <f aca="false">low_v2_m!J25</f>
        <v>311064.338331348</v>
      </c>
      <c r="K37" s="157" t="n">
        <f aca="false">low_v2_m!K25</f>
        <v>301732.408181407</v>
      </c>
      <c r="L37" s="67" t="n">
        <f aca="false">H37-I37</f>
        <v>765932.492811091</v>
      </c>
      <c r="M37" s="67" t="n">
        <f aca="false">J37-K37</f>
        <v>9331.93014994054</v>
      </c>
      <c r="N37" s="157" t="n">
        <f aca="false">SUM(low_v5_m!C25:J25)</f>
        <v>3135185.79162227</v>
      </c>
      <c r="O37" s="7"/>
      <c r="P37" s="7"/>
      <c r="Q37" s="67" t="n">
        <f aca="false">I37*5.5017049523</f>
        <v>100118750.134393</v>
      </c>
      <c r="R37" s="67"/>
      <c r="S37" s="67"/>
      <c r="T37" s="7"/>
      <c r="U37" s="7"/>
      <c r="V37" s="67" t="n">
        <f aca="false">K37*5.5017049523</f>
        <v>1660042.68436105</v>
      </c>
      <c r="W37" s="67" t="n">
        <f aca="false">M37*5.5017049523</f>
        <v>51341.5263204456</v>
      </c>
      <c r="X37" s="67" t="n">
        <f aca="false">N37*5.1890047538+L37*5.5017049523</f>
        <v>20482428.5656004</v>
      </c>
      <c r="Y37" s="67" t="n">
        <f aca="false">N37*5.1890047538</f>
        <v>16268493.9767742</v>
      </c>
      <c r="Z37" s="67" t="n">
        <f aca="false">L37*5.5017049523</f>
        <v>4213934.58882627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18168975.126123</v>
      </c>
      <c r="G38" s="155" t="n">
        <f aca="false">low_v2_m!E26+temporary_pension_bonus_low!B26</f>
        <v>17436101.5430236</v>
      </c>
      <c r="H38" s="8" t="n">
        <f aca="false">F38-J38</f>
        <v>17849529.4364953</v>
      </c>
      <c r="I38" s="8" t="n">
        <f aca="false">G38-K38</f>
        <v>17126239.2240847</v>
      </c>
      <c r="J38" s="155" t="n">
        <f aca="false">low_v2_m!J26</f>
        <v>319445.689627755</v>
      </c>
      <c r="K38" s="155" t="n">
        <f aca="false">low_v2_m!K26</f>
        <v>309862.318938922</v>
      </c>
      <c r="L38" s="8" t="n">
        <f aca="false">H38-I38</f>
        <v>723290.212410588</v>
      </c>
      <c r="M38" s="8" t="n">
        <f aca="false">J38-K38</f>
        <v>9583.3706888326</v>
      </c>
      <c r="N38" s="155" t="n">
        <f aca="false">SUM(low_v5_m!C26:J26)</f>
        <v>3471760.85033348</v>
      </c>
      <c r="O38" s="5"/>
      <c r="P38" s="5"/>
      <c r="Q38" s="8" t="n">
        <f aca="false">I38*5.5017049523</f>
        <v>94223515.1534213</v>
      </c>
      <c r="R38" s="8"/>
      <c r="S38" s="8"/>
      <c r="T38" s="5"/>
      <c r="U38" s="5"/>
      <c r="V38" s="8" t="n">
        <f aca="false">K38*5.5017049523</f>
        <v>1704771.05463743</v>
      </c>
      <c r="W38" s="8" t="n">
        <f aca="false">M38*5.5017049523</f>
        <v>52724.877978477</v>
      </c>
      <c r="X38" s="8" t="n">
        <f aca="false">N38*5.1890047538+L38*5.5017049523</f>
        <v>21994312.9000066</v>
      </c>
      <c r="Y38" s="8" t="n">
        <f aca="false">N38*5.1890047538</f>
        <v>18014983.5564371</v>
      </c>
      <c r="Z38" s="8" t="n">
        <f aca="false">L38*5.5017049523</f>
        <v>3979329.34356945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18092893.4089084</v>
      </c>
      <c r="G39" s="157" t="n">
        <f aca="false">low_v2_m!E27+temporary_pension_bonus_low!B27</f>
        <v>17361769.6164877</v>
      </c>
      <c r="H39" s="67" t="n">
        <f aca="false">F39-J39</f>
        <v>17760816.6135463</v>
      </c>
      <c r="I39" s="67" t="n">
        <f aca="false">G39-K39</f>
        <v>17039655.1249864</v>
      </c>
      <c r="J39" s="157" t="n">
        <f aca="false">low_v2_m!J27</f>
        <v>332076.79536209</v>
      </c>
      <c r="K39" s="157" t="n">
        <f aca="false">low_v2_m!K27</f>
        <v>322114.491501227</v>
      </c>
      <c r="L39" s="67" t="n">
        <f aca="false">H39-I39</f>
        <v>721161.488559902</v>
      </c>
      <c r="M39" s="67" t="n">
        <f aca="false">J39-K39</f>
        <v>9962.30386086274</v>
      </c>
      <c r="N39" s="157" t="n">
        <f aca="false">SUM(low_v5_m!C27:J27)</f>
        <v>2843433.10216841</v>
      </c>
      <c r="O39" s="7"/>
      <c r="P39" s="7"/>
      <c r="Q39" s="67" t="n">
        <f aca="false">I39*5.5017049523</f>
        <v>93747154.986622</v>
      </c>
      <c r="R39" s="67"/>
      <c r="S39" s="67"/>
      <c r="T39" s="7"/>
      <c r="U39" s="7"/>
      <c r="V39" s="67" t="n">
        <f aca="false">K39*5.5017049523</f>
        <v>1772178.8930999</v>
      </c>
      <c r="W39" s="67" t="n">
        <f aca="false">M39*5.5017049523</f>
        <v>54809.6564876259</v>
      </c>
      <c r="X39" s="67" t="n">
        <f aca="false">N39*5.1890047538+L39*5.5017049523</f>
        <v>18722205.6172822</v>
      </c>
      <c r="Y39" s="67" t="n">
        <f aca="false">N39*5.1890047538</f>
        <v>14754587.8842641</v>
      </c>
      <c r="Z39" s="67" t="n">
        <f aca="false">L39*5.5017049523</f>
        <v>3967617.73301805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18619790.9631179</v>
      </c>
      <c r="G40" s="157" t="n">
        <f aca="false">low_v2_m!E28+temporary_pension_bonus_low!B28</f>
        <v>17865427.134717</v>
      </c>
      <c r="H40" s="67" t="n">
        <f aca="false">F40-J40</f>
        <v>18256248.8539769</v>
      </c>
      <c r="I40" s="67" t="n">
        <f aca="false">G40-K40</f>
        <v>17512791.2888502</v>
      </c>
      <c r="J40" s="157" t="n">
        <f aca="false">low_v2_m!J28</f>
        <v>363542.109140986</v>
      </c>
      <c r="K40" s="157" t="n">
        <f aca="false">low_v2_m!K28</f>
        <v>352635.845866756</v>
      </c>
      <c r="L40" s="67" t="n">
        <f aca="false">H40-I40</f>
        <v>743457.565126684</v>
      </c>
      <c r="M40" s="67" t="n">
        <f aca="false">J40-K40</f>
        <v>10906.2632742296</v>
      </c>
      <c r="N40" s="157" t="n">
        <f aca="false">SUM(low_v5_m!C28:J28)</f>
        <v>2893388.12500805</v>
      </c>
      <c r="O40" s="7"/>
      <c r="P40" s="7"/>
      <c r="Q40" s="67" t="n">
        <f aca="false">I40*5.5017049523</f>
        <v>96350210.5624636</v>
      </c>
      <c r="R40" s="67"/>
      <c r="S40" s="67"/>
      <c r="T40" s="7"/>
      <c r="U40" s="7"/>
      <c r="V40" s="67" t="n">
        <f aca="false">K40*5.5017049523</f>
        <v>1940098.37956363</v>
      </c>
      <c r="W40" s="67" t="n">
        <f aca="false">M40*5.5017049523</f>
        <v>60003.0426669166</v>
      </c>
      <c r="X40" s="67" t="n">
        <f aca="false">N40*5.1890047538+L40*5.5017049523</f>
        <v>19104088.9031376</v>
      </c>
      <c r="Y40" s="67" t="n">
        <f aca="false">N40*5.1890047538</f>
        <v>15013804.7352553</v>
      </c>
      <c r="Z40" s="67" t="n">
        <f aca="false">L40*5.5017049523</f>
        <v>4090284.16788237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18942694.5641221</v>
      </c>
      <c r="G41" s="157" t="n">
        <f aca="false">low_v2_m!E29+temporary_pension_bonus_low!B29</f>
        <v>18174265.3341352</v>
      </c>
      <c r="H41" s="67" t="n">
        <f aca="false">F41-J41</f>
        <v>18552468.7261263</v>
      </c>
      <c r="I41" s="67" t="n">
        <f aca="false">G41-K41</f>
        <v>17795746.2712792</v>
      </c>
      <c r="J41" s="157" t="n">
        <f aca="false">low_v2_m!J29</f>
        <v>390225.837995846</v>
      </c>
      <c r="K41" s="157" t="n">
        <f aca="false">low_v2_m!K29</f>
        <v>378519.062855971</v>
      </c>
      <c r="L41" s="67" t="n">
        <f aca="false">H41-I41</f>
        <v>756722.454847045</v>
      </c>
      <c r="M41" s="67" t="n">
        <f aca="false">J41-K41</f>
        <v>11706.7751398755</v>
      </c>
      <c r="N41" s="157" t="n">
        <f aca="false">SUM(low_v5_m!C29:J29)</f>
        <v>2995015.52304958</v>
      </c>
      <c r="O41" s="7"/>
      <c r="P41" s="7"/>
      <c r="Q41" s="67" t="n">
        <f aca="false">I41*5.5017049523</f>
        <v>97906945.3905711</v>
      </c>
      <c r="R41" s="67"/>
      <c r="S41" s="67"/>
      <c r="T41" s="7"/>
      <c r="U41" s="7"/>
      <c r="V41" s="67" t="n">
        <f aca="false">K41*5.5017049523</f>
        <v>2082500.20265465</v>
      </c>
      <c r="W41" s="67" t="n">
        <f aca="false">M41*5.5017049523</f>
        <v>64407.2227625154</v>
      </c>
      <c r="X41" s="67" t="n">
        <f aca="false">N41*5.1890047538+L41*5.5017049523</f>
        <v>19704413.4641577</v>
      </c>
      <c r="Y41" s="67" t="n">
        <f aca="false">N41*5.1890047538</f>
        <v>15541149.7868091</v>
      </c>
      <c r="Z41" s="67" t="n">
        <f aca="false">L41*5.5017049523</f>
        <v>4163263.6773486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19205648.5636571</v>
      </c>
      <c r="G42" s="155" t="n">
        <f aca="false">low_v2_m!E30+temporary_pension_bonus_low!B30</f>
        <v>18425125.4327038</v>
      </c>
      <c r="H42" s="8" t="n">
        <f aca="false">F42-J42</f>
        <v>18793670.6968928</v>
      </c>
      <c r="I42" s="8" t="n">
        <f aca="false">G42-K42</f>
        <v>18025506.9019425</v>
      </c>
      <c r="J42" s="155" t="n">
        <f aca="false">low_v2_m!J30</f>
        <v>411977.866764273</v>
      </c>
      <c r="K42" s="155" t="n">
        <f aca="false">low_v2_m!K30</f>
        <v>399618.530761345</v>
      </c>
      <c r="L42" s="8" t="n">
        <f aca="false">H42-I42</f>
        <v>768163.794950321</v>
      </c>
      <c r="M42" s="8" t="n">
        <f aca="false">J42-K42</f>
        <v>12359.3360029283</v>
      </c>
      <c r="N42" s="155" t="n">
        <f aca="false">SUM(low_v5_m!C30:J30)</f>
        <v>3675783.16197439</v>
      </c>
      <c r="O42" s="5"/>
      <c r="P42" s="5"/>
      <c r="Q42" s="8" t="n">
        <f aca="false">I42*5.5017049523</f>
        <v>99171020.5901347</v>
      </c>
      <c r="R42" s="8"/>
      <c r="S42" s="8"/>
      <c r="T42" s="5"/>
      <c r="U42" s="5"/>
      <c r="V42" s="8" t="n">
        <f aca="false">K42*5.5017049523</f>
        <v>2198583.24972054</v>
      </c>
      <c r="W42" s="8" t="n">
        <f aca="false">M42*5.5017049523</f>
        <v>67997.4200944501</v>
      </c>
      <c r="X42" s="8" t="n">
        <f aca="false">N42*5.1890047538+L42*5.5017049523</f>
        <v>23299866.8562788</v>
      </c>
      <c r="Y42" s="8" t="n">
        <f aca="false">N42*5.1890047538</f>
        <v>19073656.3014231</v>
      </c>
      <c r="Z42" s="8" t="n">
        <f aca="false">L42*5.5017049523</f>
        <v>4226210.55485574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19315429.9736989</v>
      </c>
      <c r="G43" s="157" t="n">
        <f aca="false">low_v2_m!E31+temporary_pension_bonus_low!B31</f>
        <v>18529242.5166282</v>
      </c>
      <c r="H43" s="67" t="n">
        <f aca="false">F43-J43</f>
        <v>18883547.0429496</v>
      </c>
      <c r="I43" s="67" t="n">
        <f aca="false">G43-K43</f>
        <v>18110316.0738014</v>
      </c>
      <c r="J43" s="157" t="n">
        <f aca="false">low_v2_m!J31</f>
        <v>431882.93074935</v>
      </c>
      <c r="K43" s="157" t="n">
        <f aca="false">low_v2_m!K31</f>
        <v>418926.442826869</v>
      </c>
      <c r="L43" s="67" t="n">
        <f aca="false">H43-I43</f>
        <v>773230.969148219</v>
      </c>
      <c r="M43" s="67" t="n">
        <f aca="false">J43-K43</f>
        <v>12956.4879224805</v>
      </c>
      <c r="N43" s="157" t="n">
        <f aca="false">SUM(low_v5_m!C31:J31)</f>
        <v>3007644.06946839</v>
      </c>
      <c r="O43" s="7"/>
      <c r="P43" s="7"/>
      <c r="Q43" s="67" t="n">
        <f aca="false">I43*5.5017049523</f>
        <v>99637615.6309513</v>
      </c>
      <c r="R43" s="67"/>
      <c r="S43" s="67"/>
      <c r="T43" s="7"/>
      <c r="U43" s="7"/>
      <c r="V43" s="67" t="n">
        <f aca="false">K43*5.5017049523</f>
        <v>2304809.68515001</v>
      </c>
      <c r="W43" s="67" t="n">
        <f aca="false">M43*5.5017049523</f>
        <v>71282.7737675261</v>
      </c>
      <c r="X43" s="67" t="n">
        <f aca="false">N43*5.1890047538+L43*5.5017049523</f>
        <v>19860768.0264443</v>
      </c>
      <c r="Y43" s="67" t="n">
        <f aca="false">N43*5.1890047538</f>
        <v>15606679.3742099</v>
      </c>
      <c r="Z43" s="67" t="n">
        <f aca="false">L43*5.5017049523</f>
        <v>4254088.65223448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19385144.9590074</v>
      </c>
      <c r="G44" s="157" t="n">
        <f aca="false">low_v2_m!E32+temporary_pension_bonus_low!B32</f>
        <v>18594852.0406519</v>
      </c>
      <c r="H44" s="67" t="n">
        <f aca="false">F44-J44</f>
        <v>18943609.8550912</v>
      </c>
      <c r="I44" s="67" t="n">
        <f aca="false">G44-K44</f>
        <v>18166562.9898531</v>
      </c>
      <c r="J44" s="157" t="n">
        <f aca="false">low_v2_m!J32</f>
        <v>441535.103916245</v>
      </c>
      <c r="K44" s="157" t="n">
        <f aca="false">low_v2_m!K32</f>
        <v>428289.050798758</v>
      </c>
      <c r="L44" s="67" t="n">
        <f aca="false">H44-I44</f>
        <v>777046.865238071</v>
      </c>
      <c r="M44" s="67" t="n">
        <f aca="false">J44-K44</f>
        <v>13246.0531174874</v>
      </c>
      <c r="N44" s="157" t="n">
        <f aca="false">SUM(low_v5_m!C32:J32)</f>
        <v>2968018.02408175</v>
      </c>
      <c r="O44" s="7"/>
      <c r="P44" s="7"/>
      <c r="Q44" s="67" t="n">
        <f aca="false">I44*5.5017049523</f>
        <v>99947069.5675447</v>
      </c>
      <c r="R44" s="67"/>
      <c r="S44" s="67"/>
      <c r="T44" s="7"/>
      <c r="U44" s="7"/>
      <c r="V44" s="67" t="n">
        <f aca="false">K44*5.5017049523</f>
        <v>2356319.99179539</v>
      </c>
      <c r="W44" s="67" t="n">
        <f aca="false">M44*5.5017049523</f>
        <v>72875.8760349093</v>
      </c>
      <c r="X44" s="67" t="n">
        <f aca="false">N44*5.1890047538+L44*5.5017049523</f>
        <v>19676142.2229738</v>
      </c>
      <c r="Y44" s="67" t="n">
        <f aca="false">N44*5.1890047538</f>
        <v>15401059.6363243</v>
      </c>
      <c r="Z44" s="67" t="n">
        <f aca="false">L44*5.5017049523</f>
        <v>4275082.58664948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19689137.8285892</v>
      </c>
      <c r="G45" s="157" t="n">
        <f aca="false">low_v2_m!E33+temporary_pension_bonus_low!B33</f>
        <v>18883947.1428387</v>
      </c>
      <c r="H45" s="67" t="n">
        <f aca="false">F45-J45</f>
        <v>19227621.6378608</v>
      </c>
      <c r="I45" s="67" t="n">
        <f aca="false">G45-K45</f>
        <v>18436276.4378322</v>
      </c>
      <c r="J45" s="157" t="n">
        <f aca="false">low_v2_m!J33</f>
        <v>461516.190728353</v>
      </c>
      <c r="K45" s="157" t="n">
        <f aca="false">low_v2_m!K33</f>
        <v>447670.705006502</v>
      </c>
      <c r="L45" s="67" t="n">
        <f aca="false">H45-I45</f>
        <v>791345.200028654</v>
      </c>
      <c r="M45" s="67" t="n">
        <f aca="false">J45-K45</f>
        <v>13845.4857218506</v>
      </c>
      <c r="N45" s="157" t="n">
        <f aca="false">SUM(low_v5_m!C33:J33)</f>
        <v>3003628.11697862</v>
      </c>
      <c r="O45" s="7"/>
      <c r="P45" s="7"/>
      <c r="Q45" s="67" t="n">
        <f aca="false">I45*5.5017049523</f>
        <v>101430953.379993</v>
      </c>
      <c r="R45" s="67"/>
      <c r="S45" s="67"/>
      <c r="T45" s="7"/>
      <c r="U45" s="7"/>
      <c r="V45" s="67" t="n">
        <f aca="false">K45*5.5017049523</f>
        <v>2462952.13473391</v>
      </c>
      <c r="W45" s="67" t="n">
        <f aca="false">M45*5.5017049523</f>
        <v>76173.7773629044</v>
      </c>
      <c r="X45" s="67" t="n">
        <f aca="false">N45*5.1890047538+L45*5.5017049523</f>
        <v>19939588.3836259</v>
      </c>
      <c r="Y45" s="67" t="n">
        <f aca="false">N45*5.1890047538</f>
        <v>15585840.5776494</v>
      </c>
      <c r="Z45" s="67" t="n">
        <f aca="false">L45*5.5017049523</f>
        <v>4353747.80597648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19894913.7132044</v>
      </c>
      <c r="G46" s="155" t="n">
        <f aca="false">low_v2_m!E34+temporary_pension_bonus_low!B34</f>
        <v>19080377.0465273</v>
      </c>
      <c r="H46" s="8" t="n">
        <f aca="false">F46-J46</f>
        <v>19413999.2063289</v>
      </c>
      <c r="I46" s="8" t="n">
        <f aca="false">G46-K46</f>
        <v>18613889.9748581</v>
      </c>
      <c r="J46" s="155" t="n">
        <f aca="false">low_v2_m!J34</f>
        <v>480914.506875507</v>
      </c>
      <c r="K46" s="155" t="n">
        <f aca="false">low_v2_m!K34</f>
        <v>466487.071669242</v>
      </c>
      <c r="L46" s="8" t="n">
        <f aca="false">H46-I46</f>
        <v>800109.231470797</v>
      </c>
      <c r="M46" s="8" t="n">
        <f aca="false">J46-K46</f>
        <v>14427.4352062652</v>
      </c>
      <c r="N46" s="155" t="n">
        <f aca="false">SUM(low_v5_m!C34:J34)</f>
        <v>3661370.27221026</v>
      </c>
      <c r="O46" s="5"/>
      <c r="P46" s="5"/>
      <c r="Q46" s="8" t="n">
        <f aca="false">I46*5.5017049523</f>
        <v>102408130.656244</v>
      </c>
      <c r="R46" s="8"/>
      <c r="S46" s="8"/>
      <c r="T46" s="5"/>
      <c r="U46" s="5"/>
      <c r="V46" s="8" t="n">
        <f aca="false">K46*5.5017049523</f>
        <v>2566474.23238659</v>
      </c>
      <c r="W46" s="8" t="n">
        <f aca="false">M46*5.5017049523</f>
        <v>79375.4917232969</v>
      </c>
      <c r="X46" s="8" t="n">
        <f aca="false">N46*5.1890047538+L46*5.5017049523</f>
        <v>23400832.6690849</v>
      </c>
      <c r="Y46" s="8" t="n">
        <f aca="false">N46*5.1890047538</f>
        <v>18998867.747921</v>
      </c>
      <c r="Z46" s="8" t="n">
        <f aca="false">L46*5.5017049523</f>
        <v>4401964.92116383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20040554.5328249</v>
      </c>
      <c r="G47" s="157" t="n">
        <f aca="false">low_v2_m!E35+temporary_pension_bonus_low!B35</f>
        <v>19218667.3521946</v>
      </c>
      <c r="H47" s="67" t="n">
        <f aca="false">F47-J47</f>
        <v>19548359.8649513</v>
      </c>
      <c r="I47" s="67" t="n">
        <f aca="false">G47-K47</f>
        <v>18741238.5243572</v>
      </c>
      <c r="J47" s="157" t="n">
        <f aca="false">low_v2_m!J35</f>
        <v>492194.667873565</v>
      </c>
      <c r="K47" s="157" t="n">
        <f aca="false">low_v2_m!K35</f>
        <v>477428.827837358</v>
      </c>
      <c r="L47" s="67" t="n">
        <f aca="false">H47-I47</f>
        <v>807121.340594109</v>
      </c>
      <c r="M47" s="67" t="n">
        <f aca="false">J47-K47</f>
        <v>14765.8400362068</v>
      </c>
      <c r="N47" s="157" t="n">
        <f aca="false">SUM(low_v5_m!C35:J35)</f>
        <v>3022952.86963018</v>
      </c>
      <c r="O47" s="7"/>
      <c r="P47" s="7"/>
      <c r="Q47" s="67" t="n">
        <f aca="false">I47*5.5017049523</f>
        <v>103108764.801692</v>
      </c>
      <c r="R47" s="67"/>
      <c r="S47" s="67"/>
      <c r="T47" s="7"/>
      <c r="U47" s="7"/>
      <c r="V47" s="67" t="n">
        <f aca="false">K47*5.5017049523</f>
        <v>2626672.54648358</v>
      </c>
      <c r="W47" s="67" t="n">
        <f aca="false">M47*5.5017049523</f>
        <v>81237.2952520687</v>
      </c>
      <c r="X47" s="67" t="n">
        <f aca="false">N47*5.1890047538+L47*5.5017049523</f>
        <v>20126660.287678</v>
      </c>
      <c r="Y47" s="67" t="n">
        <f aca="false">N47*5.1890047538</f>
        <v>15686116.8110244</v>
      </c>
      <c r="Z47" s="67" t="n">
        <f aca="false">L47*5.5017049523</f>
        <v>4440543.47665363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20125389.2019339</v>
      </c>
      <c r="G48" s="157" t="n">
        <f aca="false">low_v2_m!E36+temporary_pension_bonus_low!B36</f>
        <v>19299810.8151807</v>
      </c>
      <c r="H48" s="67" t="n">
        <f aca="false">F48-J48</f>
        <v>19601204.0214259</v>
      </c>
      <c r="I48" s="67" t="n">
        <f aca="false">G48-K48</f>
        <v>18791351.1900879</v>
      </c>
      <c r="J48" s="157" t="n">
        <f aca="false">low_v2_m!J36</f>
        <v>524185.180508004</v>
      </c>
      <c r="K48" s="157" t="n">
        <f aca="false">low_v2_m!K36</f>
        <v>508459.625092763</v>
      </c>
      <c r="L48" s="67" t="n">
        <f aca="false">H48-I48</f>
        <v>809852.831337985</v>
      </c>
      <c r="M48" s="67" t="n">
        <f aca="false">J48-K48</f>
        <v>15725.5554152401</v>
      </c>
      <c r="N48" s="157" t="n">
        <f aca="false">SUM(low_v5_m!C36:J36)</f>
        <v>2976865.45314599</v>
      </c>
      <c r="O48" s="7"/>
      <c r="P48" s="7"/>
      <c r="Q48" s="67" t="n">
        <f aca="false">I48*5.5017049523</f>
        <v>103384469.902915</v>
      </c>
      <c r="R48" s="67"/>
      <c r="S48" s="67"/>
      <c r="T48" s="7"/>
      <c r="U48" s="7"/>
      <c r="V48" s="67" t="n">
        <f aca="false">K48*5.5017049523</f>
        <v>2797394.83741746</v>
      </c>
      <c r="W48" s="67" t="n">
        <f aca="false">M48*5.5017049523</f>
        <v>86517.3661056946</v>
      </c>
      <c r="X48" s="67" t="n">
        <f aca="false">N48*5.1890047538+L48*5.5017049523</f>
        <v>19902540.3206039</v>
      </c>
      <c r="Y48" s="67" t="n">
        <f aca="false">N48*5.1890047538</f>
        <v>15446968.9877975</v>
      </c>
      <c r="Z48" s="67" t="n">
        <f aca="false">L48*5.5017049523</f>
        <v>4455571.33280637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20276449.4518396</v>
      </c>
      <c r="G49" s="157" t="n">
        <f aca="false">low_v2_m!E37+temporary_pension_bonus_low!B37</f>
        <v>19443041.47835</v>
      </c>
      <c r="H49" s="67" t="n">
        <f aca="false">F49-J49</f>
        <v>19725018.656593</v>
      </c>
      <c r="I49" s="67" t="n">
        <f aca="false">G49-K49</f>
        <v>18908153.6069607</v>
      </c>
      <c r="J49" s="157" t="n">
        <f aca="false">low_v2_m!J37</f>
        <v>551430.795246655</v>
      </c>
      <c r="K49" s="157" t="n">
        <f aca="false">low_v2_m!K37</f>
        <v>534887.871389256</v>
      </c>
      <c r="L49" s="67" t="n">
        <f aca="false">H49-I49</f>
        <v>816865.049632236</v>
      </c>
      <c r="M49" s="67" t="n">
        <f aca="false">J49-K49</f>
        <v>16542.9238573997</v>
      </c>
      <c r="N49" s="157" t="n">
        <f aca="false">SUM(low_v5_m!C37:J37)</f>
        <v>2970134.3432016</v>
      </c>
      <c r="O49" s="7"/>
      <c r="P49" s="7"/>
      <c r="Q49" s="67" t="n">
        <f aca="false">I49*5.5017049523</f>
        <v>104027082.338265</v>
      </c>
      <c r="R49" s="67"/>
      <c r="S49" s="67"/>
      <c r="T49" s="7"/>
      <c r="U49" s="7"/>
      <c r="V49" s="67" t="n">
        <f aca="false">K49*5.5017049523</f>
        <v>2942795.25094747</v>
      </c>
      <c r="W49" s="67" t="n">
        <f aca="false">M49*5.5017049523</f>
        <v>91014.2861117779</v>
      </c>
      <c r="X49" s="67" t="n">
        <f aca="false">N49*5.1890047538+L49*5.5017049523</f>
        <v>19906191.7152202</v>
      </c>
      <c r="Y49" s="67" t="n">
        <f aca="false">N49*5.1890047538</f>
        <v>15412041.2262978</v>
      </c>
      <c r="Z49" s="67" t="n">
        <f aca="false">L49*5.5017049523</f>
        <v>4494150.48892246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20437443.9309592</v>
      </c>
      <c r="G50" s="155" t="n">
        <f aca="false">low_v2_m!E38+temporary_pension_bonus_low!B38</f>
        <v>19596213.8683619</v>
      </c>
      <c r="H50" s="8" t="n">
        <f aca="false">F50-J50</f>
        <v>19865322.3319068</v>
      </c>
      <c r="I50" s="8" t="n">
        <f aca="false">G50-K50</f>
        <v>19041255.917281</v>
      </c>
      <c r="J50" s="155" t="n">
        <f aca="false">low_v2_m!J38</f>
        <v>572121.599052421</v>
      </c>
      <c r="K50" s="155" t="n">
        <f aca="false">low_v2_m!K38</f>
        <v>554957.951080848</v>
      </c>
      <c r="L50" s="8" t="n">
        <f aca="false">H50-I50</f>
        <v>824066.41462576</v>
      </c>
      <c r="M50" s="8" t="n">
        <f aca="false">J50-K50</f>
        <v>17163.6479715726</v>
      </c>
      <c r="N50" s="155" t="n">
        <f aca="false">SUM(low_v5_m!C38:J38)</f>
        <v>3639335.53184859</v>
      </c>
      <c r="O50" s="5"/>
      <c r="P50" s="5"/>
      <c r="Q50" s="8" t="n">
        <f aca="false">I50*5.5017049523</f>
        <v>104759371.978117</v>
      </c>
      <c r="R50" s="8"/>
      <c r="S50" s="8"/>
      <c r="T50" s="5"/>
      <c r="U50" s="5"/>
      <c r="V50" s="8" t="n">
        <f aca="false">K50*5.5017049523</f>
        <v>3053214.90777976</v>
      </c>
      <c r="W50" s="8" t="n">
        <f aca="false">M50*5.5017049523</f>
        <v>94429.3270447347</v>
      </c>
      <c r="X50" s="8" t="n">
        <f aca="false">N50*5.1890047538+L50*5.5017049523</f>
        <v>23418299.6498063</v>
      </c>
      <c r="Y50" s="8" t="n">
        <f aca="false">N50*5.1890047538</f>
        <v>18884529.3754356</v>
      </c>
      <c r="Z50" s="8" t="n">
        <f aca="false">L50*5.5017049523</f>
        <v>4533770.27437065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20685153.9955002</v>
      </c>
      <c r="G51" s="157" t="n">
        <f aca="false">low_v2_m!E39+temporary_pension_bonus_low!B39</f>
        <v>19831841.2789081</v>
      </c>
      <c r="H51" s="67" t="n">
        <f aca="false">F51-J51</f>
        <v>20086275.8510196</v>
      </c>
      <c r="I51" s="67" t="n">
        <f aca="false">G51-K51</f>
        <v>19250929.4787619</v>
      </c>
      <c r="J51" s="157" t="n">
        <f aca="false">low_v2_m!J39</f>
        <v>598878.144480627</v>
      </c>
      <c r="K51" s="157" t="n">
        <f aca="false">low_v2_m!K39</f>
        <v>580911.800146208</v>
      </c>
      <c r="L51" s="67" t="n">
        <f aca="false">H51-I51</f>
        <v>835346.372257762</v>
      </c>
      <c r="M51" s="67" t="n">
        <f aca="false">J51-K51</f>
        <v>17966.3443344189</v>
      </c>
      <c r="N51" s="157" t="n">
        <f aca="false">SUM(low_v5_m!C39:J39)</f>
        <v>2998301.82960051</v>
      </c>
      <c r="O51" s="7"/>
      <c r="P51" s="7"/>
      <c r="Q51" s="67" t="n">
        <f aca="false">I51*5.5017049523</f>
        <v>105912934.049682</v>
      </c>
      <c r="R51" s="67"/>
      <c r="S51" s="67"/>
      <c r="T51" s="7"/>
      <c r="U51" s="7"/>
      <c r="V51" s="67" t="n">
        <f aca="false">K51*5.5017049523</f>
        <v>3196005.3277139</v>
      </c>
      <c r="W51" s="67" t="n">
        <f aca="false">M51*5.5017049523</f>
        <v>98845.5255993994</v>
      </c>
      <c r="X51" s="67" t="n">
        <f aca="false">N51*5.1890047538+L51*5.5017049523</f>
        <v>20154031.7202607</v>
      </c>
      <c r="Y51" s="67" t="n">
        <f aca="false">N51*5.1890047538</f>
        <v>15558202.4471243</v>
      </c>
      <c r="Z51" s="67" t="n">
        <f aca="false">L51*5.5017049523</f>
        <v>4595829.27313637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20921719.8762904</v>
      </c>
      <c r="G52" s="157" t="n">
        <f aca="false">low_v2_m!E40+temporary_pension_bonus_low!B40</f>
        <v>20057350.3238853</v>
      </c>
      <c r="H52" s="67" t="n">
        <f aca="false">F52-J52</f>
        <v>20291569.3954111</v>
      </c>
      <c r="I52" s="67" t="n">
        <f aca="false">G52-K52</f>
        <v>19446104.3574324</v>
      </c>
      <c r="J52" s="157" t="n">
        <f aca="false">low_v2_m!J40</f>
        <v>630150.48087929</v>
      </c>
      <c r="K52" s="157" t="n">
        <f aca="false">low_v2_m!K40</f>
        <v>611245.966452912</v>
      </c>
      <c r="L52" s="67" t="n">
        <f aca="false">H52-I52</f>
        <v>845465.037978698</v>
      </c>
      <c r="M52" s="67" t="n">
        <f aca="false">J52-K52</f>
        <v>18904.5144263788</v>
      </c>
      <c r="N52" s="157" t="n">
        <f aca="false">SUM(low_v5_m!C40:J40)</f>
        <v>2997127.84490267</v>
      </c>
      <c r="O52" s="7"/>
      <c r="P52" s="7"/>
      <c r="Q52" s="67" t="n">
        <f aca="false">I52*5.5017049523</f>
        <v>106986728.646228</v>
      </c>
      <c r="R52" s="67"/>
      <c r="S52" s="67"/>
      <c r="T52" s="7"/>
      <c r="U52" s="7"/>
      <c r="V52" s="67" t="n">
        <f aca="false">K52*5.5017049523</f>
        <v>3362894.96070738</v>
      </c>
      <c r="W52" s="67" t="n">
        <f aca="false">M52*5.5017049523</f>
        <v>104007.060640435</v>
      </c>
      <c r="X52" s="67" t="n">
        <f aca="false">N52*5.1890047538+L52*5.5017049523</f>
        <v>20203609.8213902</v>
      </c>
      <c r="Y52" s="67" t="n">
        <f aca="false">N52*5.1890047538</f>
        <v>15552110.6349463</v>
      </c>
      <c r="Z52" s="67" t="n">
        <f aca="false">L52*5.5017049523</f>
        <v>4651499.18644391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21101391.1620159</v>
      </c>
      <c r="G53" s="157" t="n">
        <f aca="false">low_v2_m!E41+temporary_pension_bonus_low!B41</f>
        <v>20227964.7648191</v>
      </c>
      <c r="H53" s="67" t="n">
        <f aca="false">F53-J53</f>
        <v>20404246.8331381</v>
      </c>
      <c r="I53" s="67" t="n">
        <f aca="false">G53-K53</f>
        <v>19551734.7658076</v>
      </c>
      <c r="J53" s="157" t="n">
        <f aca="false">low_v2_m!J41</f>
        <v>697144.328877851</v>
      </c>
      <c r="K53" s="157" t="n">
        <f aca="false">low_v2_m!K41</f>
        <v>676229.999011515</v>
      </c>
      <c r="L53" s="67" t="n">
        <f aca="false">H53-I53</f>
        <v>852512.067330468</v>
      </c>
      <c r="M53" s="67" t="n">
        <f aca="false">J53-K53</f>
        <v>20914.3298663357</v>
      </c>
      <c r="N53" s="157" t="n">
        <f aca="false">SUM(low_v5_m!C41:J41)</f>
        <v>2982591.88966558</v>
      </c>
      <c r="O53" s="7"/>
      <c r="P53" s="7"/>
      <c r="Q53" s="67" t="n">
        <f aca="false">I53*5.5017049523</f>
        <v>107567875.9871</v>
      </c>
      <c r="R53" s="67"/>
      <c r="S53" s="67"/>
      <c r="T53" s="7"/>
      <c r="U53" s="7"/>
      <c r="V53" s="67" t="n">
        <f aca="false">K53*5.5017049523</f>
        <v>3720417.93445548</v>
      </c>
      <c r="W53" s="67" t="n">
        <f aca="false">M53*5.5017049523</f>
        <v>115064.472199655</v>
      </c>
      <c r="X53" s="67" t="n">
        <f aca="false">N53*5.1890047538+L53*5.5017049523</f>
        <v>20166953.3568476</v>
      </c>
      <c r="Y53" s="67" t="n">
        <f aca="false">N53*5.1890047538</f>
        <v>15476683.49412</v>
      </c>
      <c r="Z53" s="67" t="n">
        <f aca="false">L53*5.5017049523</f>
        <v>4690269.86272755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21294584.6188765</v>
      </c>
      <c r="G54" s="155" t="n">
        <f aca="false">low_v2_m!E42+temporary_pension_bonus_low!B42</f>
        <v>20412086.641924</v>
      </c>
      <c r="H54" s="8" t="n">
        <f aca="false">F54-J54</f>
        <v>20532595.7429133</v>
      </c>
      <c r="I54" s="8" t="n">
        <f aca="false">G54-K54</f>
        <v>19672957.4322396</v>
      </c>
      <c r="J54" s="155" t="n">
        <f aca="false">low_v2_m!J42</f>
        <v>761988.875963259</v>
      </c>
      <c r="K54" s="155" t="n">
        <f aca="false">low_v2_m!K42</f>
        <v>739129.209684362</v>
      </c>
      <c r="L54" s="8" t="n">
        <f aca="false">H54-I54</f>
        <v>859638.310673621</v>
      </c>
      <c r="M54" s="8" t="n">
        <f aca="false">J54-K54</f>
        <v>22859.6662788978</v>
      </c>
      <c r="N54" s="155" t="n">
        <f aca="false">SUM(low_v5_m!C42:J42)</f>
        <v>3644480.71826062</v>
      </c>
      <c r="O54" s="5"/>
      <c r="P54" s="5"/>
      <c r="Q54" s="8" t="n">
        <f aca="false">I54*5.5017049523</f>
        <v>108234807.33134</v>
      </c>
      <c r="R54" s="8"/>
      <c r="S54" s="8"/>
      <c r="T54" s="5"/>
      <c r="U54" s="5"/>
      <c r="V54" s="8" t="n">
        <f aca="false">K54*5.5017049523</f>
        <v>4066470.83331004</v>
      </c>
      <c r="W54" s="8" t="n">
        <f aca="false">M54*5.5017049523</f>
        <v>125767.139174537</v>
      </c>
      <c r="X54" s="8" t="n">
        <f aca="false">N54*5.1890047538+L54*5.5017049523</f>
        <v>23640704.1232067</v>
      </c>
      <c r="Y54" s="8" t="n">
        <f aca="false">N54*5.1890047538</f>
        <v>18911227.7721868</v>
      </c>
      <c r="Z54" s="8" t="n">
        <f aca="false">L54*5.5017049523</f>
        <v>4729476.35101986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21506299.0965936</v>
      </c>
      <c r="G55" s="157" t="n">
        <f aca="false">low_v2_m!E43+temporary_pension_bonus_low!B43</f>
        <v>20613911.9362058</v>
      </c>
      <c r="H55" s="67" t="n">
        <f aca="false">F55-J55</f>
        <v>20650444.5610164</v>
      </c>
      <c r="I55" s="67" t="n">
        <f aca="false">G55-K55</f>
        <v>19783733.0366959</v>
      </c>
      <c r="J55" s="157" t="n">
        <f aca="false">low_v2_m!J43</f>
        <v>855854.535577195</v>
      </c>
      <c r="K55" s="157" t="n">
        <f aca="false">low_v2_m!K43</f>
        <v>830178.899509879</v>
      </c>
      <c r="L55" s="67" t="n">
        <f aca="false">H55-I55</f>
        <v>866711.524320446</v>
      </c>
      <c r="M55" s="67" t="n">
        <f aca="false">J55-K55</f>
        <v>25675.6360673158</v>
      </c>
      <c r="N55" s="157" t="n">
        <f aca="false">SUM(low_v5_m!C43:J43)</f>
        <v>2995618.31390919</v>
      </c>
      <c r="O55" s="7"/>
      <c r="P55" s="7"/>
      <c r="Q55" s="67" t="n">
        <f aca="false">I55*5.5017049523</f>
        <v>108844262.022971</v>
      </c>
      <c r="R55" s="67"/>
      <c r="S55" s="67"/>
      <c r="T55" s="7"/>
      <c r="U55" s="7"/>
      <c r="V55" s="67" t="n">
        <f aca="false">K55*5.5017049523</f>
        <v>4567399.36272847</v>
      </c>
      <c r="W55" s="67" t="n">
        <f aca="false">M55*5.5017049523</f>
        <v>141259.774105004</v>
      </c>
      <c r="X55" s="67" t="n">
        <f aca="false">N55*5.1890047538+L55*5.5017049523</f>
        <v>20312668.7570144</v>
      </c>
      <c r="Y55" s="67" t="n">
        <f aca="false">N55*5.1890047538</f>
        <v>15544277.6714452</v>
      </c>
      <c r="Z55" s="67" t="n">
        <f aca="false">L55*5.5017049523</f>
        <v>4768391.08556928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21691483.1564702</v>
      </c>
      <c r="G56" s="157" t="n">
        <f aca="false">low_v2_m!E44+temporary_pension_bonus_low!B44</f>
        <v>20790441.9381401</v>
      </c>
      <c r="H56" s="67" t="n">
        <f aca="false">F56-J56</f>
        <v>20786658.464621</v>
      </c>
      <c r="I56" s="67" t="n">
        <f aca="false">G56-K56</f>
        <v>19912761.9870463</v>
      </c>
      <c r="J56" s="157" t="n">
        <f aca="false">low_v2_m!J44</f>
        <v>904824.6918492</v>
      </c>
      <c r="K56" s="157" t="n">
        <f aca="false">low_v2_m!K44</f>
        <v>877679.951093724</v>
      </c>
      <c r="L56" s="67" t="n">
        <f aca="false">H56-I56</f>
        <v>873896.477574695</v>
      </c>
      <c r="M56" s="67" t="n">
        <f aca="false">J56-K56</f>
        <v>27144.7407554761</v>
      </c>
      <c r="N56" s="157" t="n">
        <f aca="false">SUM(low_v5_m!C44:J44)</f>
        <v>3008896.79700982</v>
      </c>
      <c r="O56" s="7"/>
      <c r="P56" s="7"/>
      <c r="Q56" s="67" t="n">
        <f aca="false">I56*5.5017049523</f>
        <v>109554141.238104</v>
      </c>
      <c r="R56" s="67"/>
      <c r="S56" s="67"/>
      <c r="T56" s="7"/>
      <c r="U56" s="7"/>
      <c r="V56" s="67" t="n">
        <f aca="false">K56*5.5017049523</f>
        <v>4828736.13346676</v>
      </c>
      <c r="W56" s="67" t="n">
        <f aca="false">M56*5.5017049523</f>
        <v>149342.354643302</v>
      </c>
      <c r="X56" s="67" t="n">
        <f aca="false">N56*5.1890047538+L56*5.5017049523</f>
        <v>20421100.3618478</v>
      </c>
      <c r="Y56" s="67" t="n">
        <f aca="false">N56*5.1890047538</f>
        <v>15613179.7833776</v>
      </c>
      <c r="Z56" s="67" t="n">
        <f aca="false">L56*5.5017049523</f>
        <v>4807920.57847023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21964442.1764316</v>
      </c>
      <c r="G57" s="157" t="n">
        <f aca="false">low_v2_m!E45+temporary_pension_bonus_low!B45</f>
        <v>21051103.0916042</v>
      </c>
      <c r="H57" s="67" t="n">
        <f aca="false">F57-J57</f>
        <v>20960700.4116553</v>
      </c>
      <c r="I57" s="67" t="n">
        <f aca="false">G57-K57</f>
        <v>20077473.5797711</v>
      </c>
      <c r="J57" s="157" t="n">
        <f aca="false">low_v2_m!J45</f>
        <v>1003741.76477629</v>
      </c>
      <c r="K57" s="157" t="n">
        <f aca="false">low_v2_m!K45</f>
        <v>973629.511833005</v>
      </c>
      <c r="L57" s="67" t="n">
        <f aca="false">H57-I57</f>
        <v>883226.831884112</v>
      </c>
      <c r="M57" s="67" t="n">
        <f aca="false">J57-K57</f>
        <v>30112.2529432888</v>
      </c>
      <c r="N57" s="157" t="n">
        <f aca="false">SUM(low_v5_m!C45:J45)</f>
        <v>2962728.09427892</v>
      </c>
      <c r="O57" s="7"/>
      <c r="P57" s="7"/>
      <c r="Q57" s="67" t="n">
        <f aca="false">I57*5.5017049523</f>
        <v>110460335.823499</v>
      </c>
      <c r="R57" s="67"/>
      <c r="S57" s="67"/>
      <c r="T57" s="7"/>
      <c r="U57" s="7"/>
      <c r="V57" s="67" t="n">
        <f aca="false">K57*5.5017049523</f>
        <v>5356622.30695708</v>
      </c>
      <c r="W57" s="67" t="n">
        <f aca="false">M57*5.5017049523</f>
        <v>165668.731143002</v>
      </c>
      <c r="X57" s="67" t="n">
        <f aca="false">N57*5.1890047538+L57*5.5017049523</f>
        <v>20232863.6004112</v>
      </c>
      <c r="Y57" s="67" t="n">
        <f aca="false">N57*5.1890047538</f>
        <v>15373610.1654301</v>
      </c>
      <c r="Z57" s="67" t="n">
        <f aca="false">L57*5.5017049523</f>
        <v>4859253.43498106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22206806.7062462</v>
      </c>
      <c r="G58" s="155" t="n">
        <f aca="false">low_v2_m!E46+temporary_pension_bonus_low!B46</f>
        <v>21282551.2425896</v>
      </c>
      <c r="H58" s="8" t="n">
        <f aca="false">F58-J58</f>
        <v>21091227.499102</v>
      </c>
      <c r="I58" s="8" t="n">
        <f aca="false">G58-K58</f>
        <v>20200439.4116598</v>
      </c>
      <c r="J58" s="155" t="n">
        <f aca="false">low_v2_m!J46</f>
        <v>1115579.20714418</v>
      </c>
      <c r="K58" s="155" t="n">
        <f aca="false">low_v2_m!K46</f>
        <v>1082111.83092986</v>
      </c>
      <c r="L58" s="8" t="n">
        <f aca="false">H58-I58</f>
        <v>890788.087442238</v>
      </c>
      <c r="M58" s="8" t="n">
        <f aca="false">J58-K58</f>
        <v>33467.3762143257</v>
      </c>
      <c r="N58" s="155" t="n">
        <f aca="false">SUM(low_v5_m!C46:J46)</f>
        <v>3625578.17827571</v>
      </c>
      <c r="O58" s="5"/>
      <c r="P58" s="5"/>
      <c r="Q58" s="8" t="n">
        <f aca="false">I58*5.5017049523</f>
        <v>111136857.549765</v>
      </c>
      <c r="R58" s="8"/>
      <c r="S58" s="8"/>
      <c r="T58" s="5"/>
      <c r="U58" s="5"/>
      <c r="V58" s="8" t="n">
        <f aca="false">K58*5.5017049523</f>
        <v>5953460.01916922</v>
      </c>
      <c r="W58" s="8" t="n">
        <f aca="false">M58*5.5017049523</f>
        <v>184127.629458843</v>
      </c>
      <c r="X58" s="8" t="n">
        <f aca="false">N58*5.1890047538+L58*5.5017049523</f>
        <v>23713995.634477</v>
      </c>
      <c r="Y58" s="8" t="n">
        <f aca="false">N58*5.1890047538</f>
        <v>18813142.4023462</v>
      </c>
      <c r="Z58" s="8" t="n">
        <f aca="false">L58*5.5017049523</f>
        <v>4900853.23213081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22464546.8965394</v>
      </c>
      <c r="G59" s="157" t="n">
        <f aca="false">low_v2_m!E47+temporary_pension_bonus_low!B47</f>
        <v>21528776.7434954</v>
      </c>
      <c r="H59" s="67" t="n">
        <f aca="false">F59-J59</f>
        <v>21266556.3250907</v>
      </c>
      <c r="I59" s="67" t="n">
        <f aca="false">G59-K59</f>
        <v>20366725.8891902</v>
      </c>
      <c r="J59" s="157" t="n">
        <f aca="false">low_v2_m!J47</f>
        <v>1197990.57144863</v>
      </c>
      <c r="K59" s="157" t="n">
        <f aca="false">low_v2_m!K47</f>
        <v>1162050.85430517</v>
      </c>
      <c r="L59" s="67" t="n">
        <f aca="false">H59-I59</f>
        <v>899830.435900532</v>
      </c>
      <c r="M59" s="67" t="n">
        <f aca="false">J59-K59</f>
        <v>35939.7171434592</v>
      </c>
      <c r="N59" s="157" t="n">
        <f aca="false">SUM(low_v5_m!C47:J47)</f>
        <v>2996442.39404118</v>
      </c>
      <c r="O59" s="7"/>
      <c r="P59" s="7"/>
      <c r="Q59" s="67" t="n">
        <f aca="false">I59*5.5017049523</f>
        <v>112051716.686694</v>
      </c>
      <c r="R59" s="67"/>
      <c r="S59" s="67"/>
      <c r="T59" s="7"/>
      <c r="U59" s="7"/>
      <c r="V59" s="67" t="n">
        <f aca="false">K59*5.5017049523</f>
        <v>6393260.93995521</v>
      </c>
      <c r="W59" s="67" t="n">
        <f aca="false">M59*5.5017049523</f>
        <v>197729.719792431</v>
      </c>
      <c r="X59" s="67" t="n">
        <f aca="false">N59*5.1890047538+L59*5.5017049523</f>
        <v>20499155.3925918</v>
      </c>
      <c r="Y59" s="67" t="n">
        <f aca="false">N59*5.1890047538</f>
        <v>15548553.8271676</v>
      </c>
      <c r="Z59" s="67" t="n">
        <f aca="false">L59*5.5017049523</f>
        <v>4950601.56542422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22639090.0554761</v>
      </c>
      <c r="G60" s="157" t="n">
        <f aca="false">low_v2_m!E48+temporary_pension_bonus_low!B48</f>
        <v>21695540.6662264</v>
      </c>
      <c r="H60" s="67" t="n">
        <f aca="false">F60-J60</f>
        <v>21373151.4574118</v>
      </c>
      <c r="I60" s="67" t="n">
        <f aca="false">G60-K60</f>
        <v>20467580.226104</v>
      </c>
      <c r="J60" s="157" t="n">
        <f aca="false">low_v2_m!J48</f>
        <v>1265938.59806433</v>
      </c>
      <c r="K60" s="157" t="n">
        <f aca="false">low_v2_m!K48</f>
        <v>1227960.4401224</v>
      </c>
      <c r="L60" s="67" t="n">
        <f aca="false">H60-I60</f>
        <v>905571.231307827</v>
      </c>
      <c r="M60" s="67" t="n">
        <f aca="false">J60-K60</f>
        <v>37978.15794193</v>
      </c>
      <c r="N60" s="157" t="n">
        <f aca="false">SUM(low_v5_m!C48:J48)</f>
        <v>2953953.48971661</v>
      </c>
      <c r="O60" s="7"/>
      <c r="P60" s="7"/>
      <c r="Q60" s="67" t="n">
        <f aca="false">I60*5.5017049523</f>
        <v>112606587.491554</v>
      </c>
      <c r="R60" s="67"/>
      <c r="S60" s="67"/>
      <c r="T60" s="7"/>
      <c r="U60" s="7"/>
      <c r="V60" s="67" t="n">
        <f aca="false">K60*5.5017049523</f>
        <v>6755876.03464988</v>
      </c>
      <c r="W60" s="67" t="n">
        <f aca="false">M60*5.5017049523</f>
        <v>208944.619628348</v>
      </c>
      <c r="X60" s="67" t="n">
        <f aca="false">N60*5.1890047538+L60*5.5017049523</f>
        <v>20310264.4285903</v>
      </c>
      <c r="Y60" s="67" t="n">
        <f aca="false">N60*5.1890047538</f>
        <v>15328078.7006436</v>
      </c>
      <c r="Z60" s="67" t="n">
        <f aca="false">L60*5.5017049523</f>
        <v>4982185.72794668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22863283.5555182</v>
      </c>
      <c r="G61" s="157" t="n">
        <f aca="false">low_v2_m!E49+temporary_pension_bonus_low!B49</f>
        <v>21908949.6717878</v>
      </c>
      <c r="H61" s="67" t="n">
        <f aca="false">F61-J61</f>
        <v>21546092.5837677</v>
      </c>
      <c r="I61" s="67" t="n">
        <f aca="false">G61-K61</f>
        <v>20631274.4291898</v>
      </c>
      <c r="J61" s="157" t="n">
        <f aca="false">low_v2_m!J49</f>
        <v>1317190.97175056</v>
      </c>
      <c r="K61" s="157" t="n">
        <f aca="false">low_v2_m!K49</f>
        <v>1277675.24259804</v>
      </c>
      <c r="L61" s="67" t="n">
        <f aca="false">H61-I61</f>
        <v>914818.154577889</v>
      </c>
      <c r="M61" s="67" t="n">
        <f aca="false">J61-K61</f>
        <v>39515.7291525167</v>
      </c>
      <c r="N61" s="157" t="n">
        <f aca="false">SUM(low_v5_m!C49:J49)</f>
        <v>2926386.67353057</v>
      </c>
      <c r="O61" s="7"/>
      <c r="P61" s="7"/>
      <c r="Q61" s="67" t="n">
        <f aca="false">I61*5.5017049523</f>
        <v>113507184.699334</v>
      </c>
      <c r="R61" s="67"/>
      <c r="S61" s="67"/>
      <c r="T61" s="7"/>
      <c r="U61" s="7"/>
      <c r="V61" s="67" t="n">
        <f aca="false">K61*5.5017049523</f>
        <v>7029392.20963274</v>
      </c>
      <c r="W61" s="67" t="n">
        <f aca="false">M61*5.5017049523</f>
        <v>217403.882772147</v>
      </c>
      <c r="X61" s="67" t="n">
        <f aca="false">N61*5.1890047538+L61*5.5017049523</f>
        <v>20218093.9319022</v>
      </c>
      <c r="Y61" s="67" t="n">
        <f aca="false">N61*5.1890047538</f>
        <v>15185034.3604071</v>
      </c>
      <c r="Z61" s="67" t="n">
        <f aca="false">L61*5.5017049523</f>
        <v>5033059.57149512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23060841.9222327</v>
      </c>
      <c r="G62" s="155" t="n">
        <f aca="false">low_v2_m!E50+temporary_pension_bonus_low!B50</f>
        <v>22097944.0553713</v>
      </c>
      <c r="H62" s="8" t="n">
        <f aca="false">F62-J62</f>
        <v>21636928.1104842</v>
      </c>
      <c r="I62" s="8" t="n">
        <f aca="false">G62-K62</f>
        <v>20716747.6579752</v>
      </c>
      <c r="J62" s="155" t="n">
        <f aca="false">low_v2_m!J50</f>
        <v>1423913.81174848</v>
      </c>
      <c r="K62" s="155" t="n">
        <f aca="false">low_v2_m!K50</f>
        <v>1381196.39739603</v>
      </c>
      <c r="L62" s="8" t="n">
        <f aca="false">H62-I62</f>
        <v>920180.452508956</v>
      </c>
      <c r="M62" s="8" t="n">
        <f aca="false">J62-K62</f>
        <v>42717.4143524547</v>
      </c>
      <c r="N62" s="155" t="n">
        <f aca="false">SUM(low_v5_m!C50:J50)</f>
        <v>3536514.97430072</v>
      </c>
      <c r="O62" s="5"/>
      <c r="P62" s="5"/>
      <c r="Q62" s="8" t="n">
        <f aca="false">I62*5.5017049523</f>
        <v>113977433.185432</v>
      </c>
      <c r="R62" s="8"/>
      <c r="S62" s="8"/>
      <c r="T62" s="5"/>
      <c r="U62" s="5"/>
      <c r="V62" s="8" t="n">
        <f aca="false">K62*5.5017049523</f>
        <v>7598935.05965265</v>
      </c>
      <c r="W62" s="8" t="n">
        <f aca="false">M62*5.5017049523</f>
        <v>235018.610092351</v>
      </c>
      <c r="X62" s="8" t="n">
        <f aca="false">N62*5.1890047538+L62*5.5017049523</f>
        <v>23413554.3661095</v>
      </c>
      <c r="Y62" s="8" t="n">
        <f aca="false">N62*5.1890047538</f>
        <v>18350993.0135313</v>
      </c>
      <c r="Z62" s="8" t="n">
        <f aca="false">L62*5.5017049523</f>
        <v>5062561.35257818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23147754.3195284</v>
      </c>
      <c r="G63" s="157" t="n">
        <f aca="false">low_v2_m!E51+temporary_pension_bonus_low!B51</f>
        <v>22182457.5108354</v>
      </c>
      <c r="H63" s="67" t="n">
        <f aca="false">F63-J63</f>
        <v>21659454.9297508</v>
      </c>
      <c r="I63" s="67" t="n">
        <f aca="false">G63-K63</f>
        <v>20738807.1027512</v>
      </c>
      <c r="J63" s="157" t="n">
        <f aca="false">low_v2_m!J51</f>
        <v>1488299.38977752</v>
      </c>
      <c r="K63" s="157" t="n">
        <f aca="false">low_v2_m!K51</f>
        <v>1443650.4080842</v>
      </c>
      <c r="L63" s="67" t="n">
        <f aca="false">H63-I63</f>
        <v>920647.826999664</v>
      </c>
      <c r="M63" s="67" t="n">
        <f aca="false">J63-K63</f>
        <v>44648.9816933256</v>
      </c>
      <c r="N63" s="157" t="n">
        <f aca="false">SUM(low_v5_m!C51:J51)</f>
        <v>2946091.40602329</v>
      </c>
      <c r="O63" s="7"/>
      <c r="P63" s="7"/>
      <c r="Q63" s="67" t="n">
        <f aca="false">I63*5.5017049523</f>
        <v>114098797.742001</v>
      </c>
      <c r="R63" s="67"/>
      <c r="S63" s="67"/>
      <c r="T63" s="7"/>
      <c r="U63" s="7"/>
      <c r="V63" s="67" t="n">
        <f aca="false">K63*5.5017049523</f>
        <v>7942538.59954675</v>
      </c>
      <c r="W63" s="67" t="n">
        <f aca="false">M63*5.5017049523</f>
        <v>245645.523697321</v>
      </c>
      <c r="X63" s="67" t="n">
        <f aca="false">N63*5.1890047538+L63*5.5017049523</f>
        <v>20352415.0201125</v>
      </c>
      <c r="Y63" s="67" t="n">
        <f aca="false">N63*5.1890047538</f>
        <v>15287282.3109842</v>
      </c>
      <c r="Z63" s="67" t="n">
        <f aca="false">L63*5.5017049523</f>
        <v>5065132.70912829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23436727.5717839</v>
      </c>
      <c r="G64" s="157" t="n">
        <f aca="false">low_v2_m!E52+temporary_pension_bonus_low!B52</f>
        <v>22457583.9210913</v>
      </c>
      <c r="H64" s="67" t="n">
        <f aca="false">F64-J64</f>
        <v>21920144.0052304</v>
      </c>
      <c r="I64" s="67" t="n">
        <f aca="false">G64-K64</f>
        <v>20986497.8615344</v>
      </c>
      <c r="J64" s="157" t="n">
        <f aca="false">low_v2_m!J52</f>
        <v>1516583.56655348</v>
      </c>
      <c r="K64" s="157" t="n">
        <f aca="false">low_v2_m!K52</f>
        <v>1471086.05955687</v>
      </c>
      <c r="L64" s="67" t="n">
        <f aca="false">H64-I64</f>
        <v>933646.143695984</v>
      </c>
      <c r="M64" s="67" t="n">
        <f aca="false">J64-K64</f>
        <v>45497.5069966044</v>
      </c>
      <c r="N64" s="157" t="n">
        <f aca="false">SUM(low_v5_m!C52:J52)</f>
        <v>2972063.49237306</v>
      </c>
      <c r="O64" s="7"/>
      <c r="P64" s="7"/>
      <c r="Q64" s="67" t="n">
        <f aca="false">I64*5.5017049523</f>
        <v>115461519.216237</v>
      </c>
      <c r="R64" s="67"/>
      <c r="S64" s="67"/>
      <c r="T64" s="7"/>
      <c r="U64" s="7"/>
      <c r="V64" s="67" t="n">
        <f aca="false">K64*5.5017049523</f>
        <v>8093481.45912355</v>
      </c>
      <c r="W64" s="67" t="n">
        <f aca="false">M64*5.5017049523</f>
        <v>250313.859560522</v>
      </c>
      <c r="X64" s="67" t="n">
        <f aca="false">N64*5.1890047538+L64*5.5017049523</f>
        <v>20558697.2029872</v>
      </c>
      <c r="Y64" s="67" t="n">
        <f aca="false">N64*5.1890047538</f>
        <v>15422051.5905192</v>
      </c>
      <c r="Z64" s="67" t="n">
        <f aca="false">L64*5.5017049523</f>
        <v>5136645.61246799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23686458.4613925</v>
      </c>
      <c r="G65" s="157" t="n">
        <f aca="false">low_v2_m!E53+temporary_pension_bonus_low!B53</f>
        <v>22695656.1163889</v>
      </c>
      <c r="H65" s="67" t="n">
        <f aca="false">F65-J65</f>
        <v>22080573.8750883</v>
      </c>
      <c r="I65" s="67" t="n">
        <f aca="false">G65-K65</f>
        <v>21137948.0676739</v>
      </c>
      <c r="J65" s="157" t="n">
        <f aca="false">low_v2_m!J53</f>
        <v>1605884.58630415</v>
      </c>
      <c r="K65" s="157" t="n">
        <f aca="false">low_v2_m!K53</f>
        <v>1557708.04871503</v>
      </c>
      <c r="L65" s="67" t="n">
        <f aca="false">H65-I65</f>
        <v>942625.807414457</v>
      </c>
      <c r="M65" s="67" t="n">
        <f aca="false">J65-K65</f>
        <v>48176.5375891246</v>
      </c>
      <c r="N65" s="157" t="n">
        <f aca="false">SUM(low_v5_m!C53:J53)</f>
        <v>2990130.43086021</v>
      </c>
      <c r="O65" s="7"/>
      <c r="P65" s="7"/>
      <c r="Q65" s="67" t="n">
        <f aca="false">I65*5.5017049523</f>
        <v>116294753.565382</v>
      </c>
      <c r="R65" s="67"/>
      <c r="S65" s="67"/>
      <c r="T65" s="7"/>
      <c r="U65" s="7"/>
      <c r="V65" s="67" t="n">
        <f aca="false">K65*5.5017049523</f>
        <v>8570050.08585303</v>
      </c>
      <c r="W65" s="67" t="n">
        <f aca="false">M65*5.5017049523</f>
        <v>265053.095438754</v>
      </c>
      <c r="X65" s="67" t="n">
        <f aca="false">N65*5.1890047538+L65*5.5017049523</f>
        <v>20701850.0930336</v>
      </c>
      <c r="Y65" s="67" t="n">
        <f aca="false">N65*5.1890047538</f>
        <v>15515801.0202157</v>
      </c>
      <c r="Z65" s="67" t="n">
        <f aca="false">L65*5.5017049523</f>
        <v>5186049.07281791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23843337.1081748</v>
      </c>
      <c r="G66" s="155" t="n">
        <f aca="false">low_v2_m!E54+temporary_pension_bonus_low!B54</f>
        <v>22845742.9087432</v>
      </c>
      <c r="H66" s="8" t="n">
        <f aca="false">F66-J66</f>
        <v>22203986.400691</v>
      </c>
      <c r="I66" s="8" t="n">
        <f aca="false">G66-K66</f>
        <v>21255572.7224839</v>
      </c>
      <c r="J66" s="155" t="n">
        <f aca="false">low_v2_m!J54</f>
        <v>1639350.70748379</v>
      </c>
      <c r="K66" s="155" t="n">
        <f aca="false">low_v2_m!K54</f>
        <v>1590170.18625927</v>
      </c>
      <c r="L66" s="8" t="n">
        <f aca="false">H66-I66</f>
        <v>948413.678207107</v>
      </c>
      <c r="M66" s="8" t="n">
        <f aca="false">J66-K66</f>
        <v>49180.5212245141</v>
      </c>
      <c r="N66" s="155" t="n">
        <f aca="false">SUM(low_v5_m!C54:J54)</f>
        <v>3618428.73514627</v>
      </c>
      <c r="O66" s="5"/>
      <c r="P66" s="5"/>
      <c r="Q66" s="8" t="n">
        <f aca="false">I66*5.5017049523</f>
        <v>116941889.711263</v>
      </c>
      <c r="R66" s="8"/>
      <c r="S66" s="8"/>
      <c r="T66" s="5"/>
      <c r="U66" s="5"/>
      <c r="V66" s="8" t="n">
        <f aca="false">K66*5.5017049523</f>
        <v>8748647.18874246</v>
      </c>
      <c r="W66" s="8" t="n">
        <f aca="false">M66*5.5017049523</f>
        <v>270576.717177605</v>
      </c>
      <c r="X66" s="8" t="n">
        <f aca="false">N66*5.1890047538+L66*5.5017049523</f>
        <v>23993936.1381816</v>
      </c>
      <c r="Y66" s="8" t="n">
        <f aca="false">N66*5.1890047538</f>
        <v>18776043.9079605</v>
      </c>
      <c r="Z66" s="8" t="n">
        <f aca="false">L66*5.5017049523</f>
        <v>5217892.2302211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24035974.0247829</v>
      </c>
      <c r="G67" s="157" t="n">
        <f aca="false">low_v2_m!E55+temporary_pension_bonus_low!B55</f>
        <v>23029026.5048141</v>
      </c>
      <c r="H67" s="67" t="n">
        <f aca="false">F67-J67</f>
        <v>22304738.9967767</v>
      </c>
      <c r="I67" s="67" t="n">
        <f aca="false">G67-K67</f>
        <v>21349728.5276481</v>
      </c>
      <c r="J67" s="157" t="n">
        <f aca="false">low_v2_m!J55</f>
        <v>1731235.02800623</v>
      </c>
      <c r="K67" s="157" t="n">
        <f aca="false">low_v2_m!K55</f>
        <v>1679297.97716604</v>
      </c>
      <c r="L67" s="67" t="n">
        <f aca="false">H67-I67</f>
        <v>955010.46912859</v>
      </c>
      <c r="M67" s="67" t="n">
        <f aca="false">J67-K67</f>
        <v>51937.0508401867</v>
      </c>
      <c r="N67" s="157" t="n">
        <f aca="false">SUM(low_v5_m!C55:J55)</f>
        <v>2977285.43607929</v>
      </c>
      <c r="O67" s="7"/>
      <c r="P67" s="7"/>
      <c r="Q67" s="67" t="n">
        <f aca="false">I67*5.5017049523</f>
        <v>117459907.170822</v>
      </c>
      <c r="R67" s="67"/>
      <c r="S67" s="67"/>
      <c r="T67" s="7"/>
      <c r="U67" s="7"/>
      <c r="V67" s="67" t="n">
        <f aca="false">K67*5.5017049523</f>
        <v>9239001.99736179</v>
      </c>
      <c r="W67" s="67" t="n">
        <f aca="false">M67*5.5017049523</f>
        <v>285742.329815312</v>
      </c>
      <c r="X67" s="67" t="n">
        <f aca="false">N67*5.1890047538+L67*5.5017049523</f>
        <v>20703334.108738</v>
      </c>
      <c r="Y67" s="67" t="n">
        <f aca="false">N67*5.1890047538</f>
        <v>15449148.2812349</v>
      </c>
      <c r="Z67" s="67" t="n">
        <f aca="false">L67*5.5017049523</f>
        <v>5254185.82750311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24181043.1732948</v>
      </c>
      <c r="G68" s="157" t="n">
        <f aca="false">low_v2_m!E56+temporary_pension_bonus_low!B56</f>
        <v>23166434.1869714</v>
      </c>
      <c r="H68" s="67" t="n">
        <f aca="false">F68-J68</f>
        <v>22426542.8730837</v>
      </c>
      <c r="I68" s="67" t="n">
        <f aca="false">G68-K68</f>
        <v>21464568.8957667</v>
      </c>
      <c r="J68" s="157" t="n">
        <f aca="false">low_v2_m!J56</f>
        <v>1754500.30021108</v>
      </c>
      <c r="K68" s="157" t="n">
        <f aca="false">low_v2_m!K56</f>
        <v>1701865.29120475</v>
      </c>
      <c r="L68" s="67" t="n">
        <f aca="false">H68-I68</f>
        <v>961973.977317039</v>
      </c>
      <c r="M68" s="67" t="n">
        <f aca="false">J68-K68</f>
        <v>52635.0090063328</v>
      </c>
      <c r="N68" s="157" t="n">
        <f aca="false">SUM(low_v5_m!C56:J56)</f>
        <v>2952066.70321284</v>
      </c>
      <c r="O68" s="7"/>
      <c r="P68" s="7"/>
      <c r="Q68" s="67" t="n">
        <f aca="false">I68*5.5017049523</f>
        <v>118091724.992824</v>
      </c>
      <c r="R68" s="67"/>
      <c r="S68" s="67"/>
      <c r="T68" s="7"/>
      <c r="U68" s="7"/>
      <c r="V68" s="67" t="n">
        <f aca="false">K68*5.5017049523</f>
        <v>9363160.70076865</v>
      </c>
      <c r="W68" s="67" t="n">
        <f aca="false">M68*5.5017049523</f>
        <v>289582.289714496</v>
      </c>
      <c r="X68" s="67" t="n">
        <f aca="false">N68*5.1890047538+L68*5.5017049523</f>
        <v>20610785.151495</v>
      </c>
      <c r="Y68" s="67" t="n">
        <f aca="false">N68*5.1890047538</f>
        <v>15318288.1565061</v>
      </c>
      <c r="Z68" s="67" t="n">
        <f aca="false">L68*5.5017049523</f>
        <v>5292496.99498888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24323864.1378808</v>
      </c>
      <c r="G69" s="157" t="n">
        <f aca="false">low_v2_m!E57+temporary_pension_bonus_low!B57</f>
        <v>23302506.4248081</v>
      </c>
      <c r="H69" s="67" t="n">
        <f aca="false">F69-J69</f>
        <v>22517126.4955224</v>
      </c>
      <c r="I69" s="67" t="n">
        <f aca="false">G69-K69</f>
        <v>21549970.9117205</v>
      </c>
      <c r="J69" s="157" t="n">
        <f aca="false">low_v2_m!J57</f>
        <v>1806737.64235838</v>
      </c>
      <c r="K69" s="157" t="n">
        <f aca="false">low_v2_m!K57</f>
        <v>1752535.51308762</v>
      </c>
      <c r="L69" s="67" t="n">
        <f aca="false">H69-I69</f>
        <v>967155.583801933</v>
      </c>
      <c r="M69" s="67" t="n">
        <f aca="false">J69-K69</f>
        <v>54202.1292707515</v>
      </c>
      <c r="N69" s="157" t="n">
        <f aca="false">SUM(low_v5_m!C57:J57)</f>
        <v>2978458.75724509</v>
      </c>
      <c r="O69" s="7"/>
      <c r="P69" s="7"/>
      <c r="Q69" s="67" t="n">
        <f aca="false">I69*5.5017049523</f>
        <v>118561581.686934</v>
      </c>
      <c r="R69" s="67"/>
      <c r="S69" s="67"/>
      <c r="T69" s="7"/>
      <c r="U69" s="7"/>
      <c r="V69" s="67" t="n">
        <f aca="false">K69*5.5017049523</f>
        <v>9641933.3114358</v>
      </c>
      <c r="W69" s="67" t="n">
        <f aca="false">M69*5.5017049523</f>
        <v>298204.123034098</v>
      </c>
      <c r="X69" s="67" t="n">
        <f aca="false">N69*5.1890047538+L69*5.5017049523</f>
        <v>20776241.3153897</v>
      </c>
      <c r="Y69" s="67" t="n">
        <f aca="false">N69*5.1890047538</f>
        <v>15455236.650342</v>
      </c>
      <c r="Z69" s="67" t="n">
        <f aca="false">L69*5.5017049523</f>
        <v>5321004.66504769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24428145.2614806</v>
      </c>
      <c r="G70" s="155" t="n">
        <f aca="false">low_v2_m!E58+temporary_pension_bonus_low!B58</f>
        <v>23402187.2075623</v>
      </c>
      <c r="H70" s="8" t="n">
        <f aca="false">F70-J70</f>
        <v>22517306.1683506</v>
      </c>
      <c r="I70" s="8" t="n">
        <f aca="false">G70-K70</f>
        <v>21548673.2872263</v>
      </c>
      <c r="J70" s="155" t="n">
        <f aca="false">low_v2_m!J58</f>
        <v>1910839.09312993</v>
      </c>
      <c r="K70" s="155" t="n">
        <f aca="false">low_v2_m!K58</f>
        <v>1853513.92033603</v>
      </c>
      <c r="L70" s="8" t="n">
        <f aca="false">H70-I70</f>
        <v>968632.881124351</v>
      </c>
      <c r="M70" s="8" t="n">
        <f aca="false">J70-K70</f>
        <v>57325.1727938978</v>
      </c>
      <c r="N70" s="155" t="n">
        <f aca="false">SUM(low_v5_m!C58:J58)</f>
        <v>3578945.02765339</v>
      </c>
      <c r="O70" s="5"/>
      <c r="P70" s="5"/>
      <c r="Q70" s="8" t="n">
        <f aca="false">I70*5.5017049523</f>
        <v>118554442.539828</v>
      </c>
      <c r="R70" s="8"/>
      <c r="S70" s="8"/>
      <c r="T70" s="5"/>
      <c r="U70" s="5"/>
      <c r="V70" s="8" t="n">
        <f aca="false">K70*5.5017049523</f>
        <v>10197486.7146697</v>
      </c>
      <c r="W70" s="8" t="n">
        <f aca="false">M70*5.5017049523</f>
        <v>315386.187051641</v>
      </c>
      <c r="X70" s="8" t="n">
        <f aca="false">N70*5.1890047538+L70*5.5017049523</f>
        <v>23900295.0811248</v>
      </c>
      <c r="Y70" s="8" t="n">
        <f aca="false">N70*5.1890047538</f>
        <v>18571162.7620823</v>
      </c>
      <c r="Z70" s="8" t="n">
        <f aca="false">L70*5.5017049523</f>
        <v>5329132.31904246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24511236.7827909</v>
      </c>
      <c r="G71" s="157" t="n">
        <f aca="false">low_v2_m!E59+temporary_pension_bonus_low!B59</f>
        <v>23481669.0621319</v>
      </c>
      <c r="H71" s="67" t="n">
        <f aca="false">F71-J71</f>
        <v>22520447.4072455</v>
      </c>
      <c r="I71" s="67" t="n">
        <f aca="false">G71-K71</f>
        <v>21550603.3678529</v>
      </c>
      <c r="J71" s="157" t="n">
        <f aca="false">low_v2_m!J59</f>
        <v>1990789.37554541</v>
      </c>
      <c r="K71" s="157" t="n">
        <f aca="false">low_v2_m!K59</f>
        <v>1931065.69427905</v>
      </c>
      <c r="L71" s="67" t="n">
        <f aca="false">H71-I71</f>
        <v>969844.03939262</v>
      </c>
      <c r="M71" s="67" t="n">
        <f aca="false">J71-K71</f>
        <v>59723.6812663626</v>
      </c>
      <c r="N71" s="157" t="n">
        <f aca="false">SUM(low_v5_m!C59:J59)</f>
        <v>2964224.45257206</v>
      </c>
      <c r="O71" s="7"/>
      <c r="P71" s="7"/>
      <c r="Q71" s="67" t="n">
        <f aca="false">I71*5.5017049523</f>
        <v>118565061.273969</v>
      </c>
      <c r="R71" s="67"/>
      <c r="S71" s="67"/>
      <c r="T71" s="7"/>
      <c r="U71" s="7"/>
      <c r="V71" s="67" t="n">
        <f aca="false">K71*5.5017049523</f>
        <v>10624153.6934317</v>
      </c>
      <c r="W71" s="67" t="n">
        <f aca="false">M71*5.5017049523</f>
        <v>328582.072992734</v>
      </c>
      <c r="X71" s="67" t="n">
        <f aca="false">N71*5.1890047538+L71*5.5017049523</f>
        <v>20717170.5302116</v>
      </c>
      <c r="Y71" s="67" t="n">
        <f aca="false">N71*5.1890047538</f>
        <v>15381374.7757266</v>
      </c>
      <c r="Z71" s="67" t="n">
        <f aca="false">L71*5.5017049523</f>
        <v>5335795.75448502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24602929.3659581</v>
      </c>
      <c r="G72" s="157" t="n">
        <f aca="false">low_v2_m!E60+temporary_pension_bonus_low!B60</f>
        <v>23569031.3539543</v>
      </c>
      <c r="H72" s="67" t="n">
        <f aca="false">F72-J72</f>
        <v>22572683.7788787</v>
      </c>
      <c r="I72" s="67" t="n">
        <f aca="false">G72-K72</f>
        <v>21599693.1344872</v>
      </c>
      <c r="J72" s="157" t="n">
        <f aca="false">low_v2_m!J60</f>
        <v>2030245.58707943</v>
      </c>
      <c r="K72" s="157" t="n">
        <f aca="false">low_v2_m!K60</f>
        <v>1969338.21946705</v>
      </c>
      <c r="L72" s="67" t="n">
        <f aca="false">H72-I72</f>
        <v>972990.644391459</v>
      </c>
      <c r="M72" s="67" t="n">
        <f aca="false">J72-K72</f>
        <v>60907.3676123829</v>
      </c>
      <c r="N72" s="157" t="n">
        <f aca="false">SUM(low_v5_m!C60:J60)</f>
        <v>2898113.30675555</v>
      </c>
      <c r="O72" s="7"/>
      <c r="P72" s="7"/>
      <c r="Q72" s="67" t="n">
        <f aca="false">I72*5.5017049523</f>
        <v>118835138.686169</v>
      </c>
      <c r="R72" s="67"/>
      <c r="S72" s="67"/>
      <c r="T72" s="7"/>
      <c r="U72" s="7"/>
      <c r="V72" s="67" t="n">
        <f aca="false">K72*5.5017049523</f>
        <v>10834717.8347955</v>
      </c>
      <c r="W72" s="67" t="n">
        <f aca="false">M72*5.5017049523</f>
        <v>335094.366024603</v>
      </c>
      <c r="X72" s="67" t="n">
        <f aca="false">N72*5.1890047538+L72*5.5017049523</f>
        <v>20391431.1725956</v>
      </c>
      <c r="Y72" s="67" t="n">
        <f aca="false">N72*5.1890047538</f>
        <v>15038323.7258056</v>
      </c>
      <c r="Z72" s="67" t="n">
        <f aca="false">L72*5.5017049523</f>
        <v>5353107.44679006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24635941.9426788</v>
      </c>
      <c r="G73" s="157" t="n">
        <f aca="false">low_v2_m!E61+temporary_pension_bonus_low!B61</f>
        <v>23600720.7973511</v>
      </c>
      <c r="H73" s="67" t="n">
        <f aca="false">F73-J73</f>
        <v>22561413.8141241</v>
      </c>
      <c r="I73" s="67" t="n">
        <f aca="false">G73-K73</f>
        <v>21588428.5126531</v>
      </c>
      <c r="J73" s="157" t="n">
        <f aca="false">low_v2_m!J61</f>
        <v>2074528.12855471</v>
      </c>
      <c r="K73" s="157" t="n">
        <f aca="false">low_v2_m!K61</f>
        <v>2012292.28469807</v>
      </c>
      <c r="L73" s="67" t="n">
        <f aca="false">H73-I73</f>
        <v>972985.301471006</v>
      </c>
      <c r="M73" s="67" t="n">
        <f aca="false">J73-K73</f>
        <v>62235.8438566411</v>
      </c>
      <c r="N73" s="157" t="n">
        <f aca="false">SUM(low_v5_m!C61:J61)</f>
        <v>2952463.67122097</v>
      </c>
      <c r="O73" s="7"/>
      <c r="P73" s="7"/>
      <c r="Q73" s="67" t="n">
        <f aca="false">I73*5.5017049523</f>
        <v>118773164.060438</v>
      </c>
      <c r="R73" s="67"/>
      <c r="S73" s="67"/>
      <c r="T73" s="7"/>
      <c r="U73" s="7"/>
      <c r="V73" s="67" t="n">
        <f aca="false">K73*5.5017049523</f>
        <v>11071038.4281984</v>
      </c>
      <c r="W73" s="67" t="n">
        <f aca="false">M73*5.5017049523</f>
        <v>342403.250356652</v>
      </c>
      <c r="X73" s="67" t="n">
        <f aca="false">N73*5.1890047538+L73*5.5017049523</f>
        <v>20673426.0770055</v>
      </c>
      <c r="Y73" s="67" t="n">
        <f aca="false">N73*5.1890047538</f>
        <v>15320348.0253874</v>
      </c>
      <c r="Z73" s="67" t="n">
        <f aca="false">L73*5.5017049523</f>
        <v>5353078.05161814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24676625.6872038</v>
      </c>
      <c r="G74" s="155" t="n">
        <f aca="false">low_v2_m!E62+temporary_pension_bonus_low!B62</f>
        <v>23640001.4470995</v>
      </c>
      <c r="H74" s="8" t="n">
        <f aca="false">F74-J74</f>
        <v>22526198.6832136</v>
      </c>
      <c r="I74" s="8" t="n">
        <f aca="false">G74-K74</f>
        <v>21554087.2532289</v>
      </c>
      <c r="J74" s="155" t="n">
        <f aca="false">low_v2_m!J62</f>
        <v>2150427.00399025</v>
      </c>
      <c r="K74" s="155" t="n">
        <f aca="false">low_v2_m!K62</f>
        <v>2085914.19387054</v>
      </c>
      <c r="L74" s="8" t="n">
        <f aca="false">H74-I74</f>
        <v>972111.429984648</v>
      </c>
      <c r="M74" s="8" t="n">
        <f aca="false">J74-K74</f>
        <v>64512.8101197074</v>
      </c>
      <c r="N74" s="155" t="n">
        <f aca="false">SUM(low_v5_m!C62:J62)</f>
        <v>3504896.28412798</v>
      </c>
      <c r="O74" s="5"/>
      <c r="P74" s="5"/>
      <c r="Q74" s="8" t="n">
        <f aca="false">I74*5.5017049523</f>
        <v>118584228.583396</v>
      </c>
      <c r="R74" s="8"/>
      <c r="S74" s="8"/>
      <c r="T74" s="5"/>
      <c r="U74" s="5"/>
      <c r="V74" s="8" t="n">
        <f aca="false">K74*5.5017049523</f>
        <v>11476084.4504904</v>
      </c>
      <c r="W74" s="8" t="n">
        <f aca="false">M74*5.5017049523</f>
        <v>354930.446922384</v>
      </c>
      <c r="X74" s="8" t="n">
        <f aca="false">N74*5.1890047538+L74*5.5017049523</f>
        <v>23535193.74845</v>
      </c>
      <c r="Y74" s="8" t="n">
        <f aca="false">N74*5.1890047538</f>
        <v>18186923.4799161</v>
      </c>
      <c r="Z74" s="8" t="n">
        <f aca="false">L74*5.5017049523</f>
        <v>5348270.26853397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24772288.4261511</v>
      </c>
      <c r="G75" s="157" t="n">
        <f aca="false">low_v2_m!E63+temporary_pension_bonus_low!B63</f>
        <v>23730616.2139354</v>
      </c>
      <c r="H75" s="67" t="n">
        <f aca="false">F75-J75</f>
        <v>22570823.5945318</v>
      </c>
      <c r="I75" s="67" t="n">
        <f aca="false">G75-K75</f>
        <v>21595195.3272647</v>
      </c>
      <c r="J75" s="157" t="n">
        <f aca="false">low_v2_m!J63</f>
        <v>2201464.83161935</v>
      </c>
      <c r="K75" s="157" t="n">
        <f aca="false">low_v2_m!K63</f>
        <v>2135420.88667077</v>
      </c>
      <c r="L75" s="67" t="n">
        <f aca="false">H75-I75</f>
        <v>975628.267267116</v>
      </c>
      <c r="M75" s="67" t="n">
        <f aca="false">J75-K75</f>
        <v>66043.9449485801</v>
      </c>
      <c r="N75" s="157" t="n">
        <f aca="false">SUM(low_v5_m!C63:J63)</f>
        <v>2887929.71811735</v>
      </c>
      <c r="O75" s="7"/>
      <c r="P75" s="7"/>
      <c r="Q75" s="67" t="n">
        <f aca="false">I75*5.5017049523</f>
        <v>118810393.077898</v>
      </c>
      <c r="R75" s="67"/>
      <c r="S75" s="67"/>
      <c r="T75" s="7"/>
      <c r="U75" s="7"/>
      <c r="V75" s="67" t="n">
        <f aca="false">K75*5.5017049523</f>
        <v>11748455.6674414</v>
      </c>
      <c r="W75" s="67" t="n">
        <f aca="false">M75*5.5017049523</f>
        <v>363354.298993032</v>
      </c>
      <c r="X75" s="67" t="n">
        <f aca="false">N75*5.1890047538+L75*5.5017049523</f>
        <v>20353099.9055786</v>
      </c>
      <c r="Y75" s="67" t="n">
        <f aca="false">N75*5.1890047538</f>
        <v>14985481.0359512</v>
      </c>
      <c r="Z75" s="67" t="n">
        <f aca="false">L75*5.5017049523</f>
        <v>5367618.86962736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24917450.6035569</v>
      </c>
      <c r="G76" s="157" t="n">
        <f aca="false">low_v2_m!E64+temporary_pension_bonus_low!B64</f>
        <v>23867849.8039984</v>
      </c>
      <c r="H76" s="67" t="n">
        <f aca="false">F76-J76</f>
        <v>22690776.3517523</v>
      </c>
      <c r="I76" s="67" t="n">
        <f aca="false">G76-K76</f>
        <v>21707975.7797479</v>
      </c>
      <c r="J76" s="157" t="n">
        <f aca="false">low_v2_m!J64</f>
        <v>2226674.25180461</v>
      </c>
      <c r="K76" s="157" t="n">
        <f aca="false">low_v2_m!K64</f>
        <v>2159874.02425047</v>
      </c>
      <c r="L76" s="67" t="n">
        <f aca="false">H76-I76</f>
        <v>982800.572004378</v>
      </c>
      <c r="M76" s="67" t="n">
        <f aca="false">J76-K76</f>
        <v>66800.2275541383</v>
      </c>
      <c r="N76" s="157" t="n">
        <f aca="false">SUM(low_v5_m!C64:J64)</f>
        <v>2860271.84351929</v>
      </c>
      <c r="O76" s="7"/>
      <c r="P76" s="7"/>
      <c r="Q76" s="67" t="n">
        <f aca="false">I76*5.5017049523</f>
        <v>119430877.851847</v>
      </c>
      <c r="R76" s="67"/>
      <c r="S76" s="67"/>
      <c r="T76" s="7"/>
      <c r="U76" s="7"/>
      <c r="V76" s="67" t="n">
        <f aca="false">K76*5.5017049523</f>
        <v>11882989.6155629</v>
      </c>
      <c r="W76" s="67" t="n">
        <f aca="false">M76*5.5017049523</f>
        <v>367515.142749369</v>
      </c>
      <c r="X76" s="67" t="n">
        <f aca="false">N76*5.1890047538+L76*5.5017049523</f>
        <v>20249042.9673017</v>
      </c>
      <c r="Y76" s="67" t="n">
        <f aca="false">N76*5.1890047538</f>
        <v>14841964.1931819</v>
      </c>
      <c r="Z76" s="67" t="n">
        <f aca="false">L76*5.5017049523</f>
        <v>5407078.77411976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25045729.708791</v>
      </c>
      <c r="G77" s="157" t="n">
        <f aca="false">low_v2_m!E65+temporary_pension_bonus_low!B65</f>
        <v>23989607.9274444</v>
      </c>
      <c r="H77" s="67" t="n">
        <f aca="false">F77-J77</f>
        <v>22787119.9560658</v>
      </c>
      <c r="I77" s="67" t="n">
        <f aca="false">G77-K77</f>
        <v>21798756.467301</v>
      </c>
      <c r="J77" s="157" t="n">
        <f aca="false">low_v2_m!J65</f>
        <v>2258609.75272517</v>
      </c>
      <c r="K77" s="157" t="n">
        <f aca="false">low_v2_m!K65</f>
        <v>2190851.46014342</v>
      </c>
      <c r="L77" s="67" t="n">
        <f aca="false">H77-I77</f>
        <v>988363.488764811</v>
      </c>
      <c r="M77" s="67" t="n">
        <f aca="false">J77-K77</f>
        <v>67758.2925817552</v>
      </c>
      <c r="N77" s="157" t="n">
        <f aca="false">SUM(low_v5_m!C65:J65)</f>
        <v>2855724.34895756</v>
      </c>
      <c r="O77" s="7"/>
      <c r="P77" s="7"/>
      <c r="Q77" s="67" t="n">
        <f aca="false">I77*5.5017049523</f>
        <v>119930326.410132</v>
      </c>
      <c r="R77" s="67"/>
      <c r="S77" s="67"/>
      <c r="T77" s="7"/>
      <c r="U77" s="7"/>
      <c r="V77" s="67" t="n">
        <f aca="false">K77*5.5017049523</f>
        <v>12053418.3280247</v>
      </c>
      <c r="W77" s="67" t="n">
        <f aca="false">M77*5.5017049523</f>
        <v>372786.133856435</v>
      </c>
      <c r="X77" s="67" t="n">
        <f aca="false">N77*5.1890047538+L77*5.5017049523</f>
        <v>20256051.5230931</v>
      </c>
      <c r="Y77" s="67" t="n">
        <f aca="false">N77*5.1890047538</f>
        <v>14818367.2222832</v>
      </c>
      <c r="Z77" s="67" t="n">
        <f aca="false">L77*5.5017049523</f>
        <v>5437684.30080987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25154500.300345</v>
      </c>
      <c r="G78" s="155" t="n">
        <f aca="false">low_v2_m!E66+temporary_pension_bonus_low!B66</f>
        <v>24093339.0160174</v>
      </c>
      <c r="H78" s="8" t="n">
        <f aca="false">F78-J78</f>
        <v>22862088.8057498</v>
      </c>
      <c r="I78" s="8" t="n">
        <f aca="false">G78-K78</f>
        <v>21869699.86626</v>
      </c>
      <c r="J78" s="155" t="n">
        <f aca="false">low_v2_m!J66</f>
        <v>2292411.49459524</v>
      </c>
      <c r="K78" s="155" t="n">
        <f aca="false">low_v2_m!K66</f>
        <v>2223639.14975738</v>
      </c>
      <c r="L78" s="8" t="n">
        <f aca="false">H78-I78</f>
        <v>992388.939489774</v>
      </c>
      <c r="M78" s="8" t="n">
        <f aca="false">J78-K78</f>
        <v>68772.3448378574</v>
      </c>
      <c r="N78" s="155" t="n">
        <f aca="false">SUM(low_v5_m!C66:J66)</f>
        <v>3487698.08652385</v>
      </c>
      <c r="O78" s="5"/>
      <c r="P78" s="5"/>
      <c r="Q78" s="8" t="n">
        <f aca="false">I78*5.5017049523</f>
        <v>120320636.059517</v>
      </c>
      <c r="R78" s="8"/>
      <c r="S78" s="8"/>
      <c r="T78" s="5"/>
      <c r="U78" s="5"/>
      <c r="V78" s="8" t="n">
        <f aca="false">K78*5.5017049523</f>
        <v>12233806.5223484</v>
      </c>
      <c r="W78" s="8" t="n">
        <f aca="false">M78*5.5017049523</f>
        <v>378365.150175723</v>
      </c>
      <c r="X78" s="8" t="n">
        <f aca="false">N78*5.1890047538+L78*5.5017049523</f>
        <v>23557513.0937901</v>
      </c>
      <c r="Y78" s="8" t="n">
        <f aca="false">N78*5.1890047538</f>
        <v>18097681.9507914</v>
      </c>
      <c r="Z78" s="8" t="n">
        <f aca="false">L78*5.5017049523</f>
        <v>5459831.14299864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25209786.1010523</v>
      </c>
      <c r="G79" s="157" t="n">
        <f aca="false">low_v2_m!E67+temporary_pension_bonus_low!B67</f>
        <v>24146038.5695876</v>
      </c>
      <c r="H79" s="67" t="n">
        <f aca="false">F79-J79</f>
        <v>22867939.8232219</v>
      </c>
      <c r="I79" s="67" t="n">
        <f aca="false">G79-K79</f>
        <v>21874447.6800921</v>
      </c>
      <c r="J79" s="157" t="n">
        <f aca="false">low_v2_m!J67</f>
        <v>2341846.2778304</v>
      </c>
      <c r="K79" s="157" t="n">
        <f aca="false">low_v2_m!K67</f>
        <v>2271590.88949549</v>
      </c>
      <c r="L79" s="67" t="n">
        <f aca="false">H79-I79</f>
        <v>993492.143129833</v>
      </c>
      <c r="M79" s="67" t="n">
        <f aca="false">J79-K79</f>
        <v>70255.3883349122</v>
      </c>
      <c r="N79" s="157" t="n">
        <f aca="false">SUM(low_v5_m!C67:J67)</f>
        <v>2841548.66389634</v>
      </c>
      <c r="O79" s="7"/>
      <c r="P79" s="7"/>
      <c r="Q79" s="67" t="n">
        <f aca="false">I79*5.5017049523</f>
        <v>120346757.13039</v>
      </c>
      <c r="R79" s="67"/>
      <c r="S79" s="67"/>
      <c r="T79" s="7"/>
      <c r="U79" s="7"/>
      <c r="V79" s="67" t="n">
        <f aca="false">K79*5.5017049523</f>
        <v>12497622.8463369</v>
      </c>
      <c r="W79" s="67" t="n">
        <f aca="false">M79*5.5017049523</f>
        <v>386524.417927946</v>
      </c>
      <c r="X79" s="67" t="n">
        <f aca="false">N79*5.1890047538+L79*5.5017049523</f>
        <v>20210710.1690407</v>
      </c>
      <c r="Y79" s="67" t="n">
        <f aca="false">N79*5.1890047538</f>
        <v>14744809.5251122</v>
      </c>
      <c r="Z79" s="67" t="n">
        <f aca="false">L79*5.5017049523</f>
        <v>5465900.64392854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25274465.9045309</v>
      </c>
      <c r="G80" s="157" t="n">
        <f aca="false">low_v2_m!E68+temporary_pension_bonus_low!B68</f>
        <v>24207201.1829417</v>
      </c>
      <c r="H80" s="67" t="n">
        <f aca="false">F80-J80</f>
        <v>22863861.1290789</v>
      </c>
      <c r="I80" s="67" t="n">
        <f aca="false">G80-K80</f>
        <v>21868914.5507532</v>
      </c>
      <c r="J80" s="157" t="n">
        <f aca="false">low_v2_m!J68</f>
        <v>2410604.77545204</v>
      </c>
      <c r="K80" s="157" t="n">
        <f aca="false">low_v2_m!K68</f>
        <v>2338286.63218847</v>
      </c>
      <c r="L80" s="67" t="n">
        <f aca="false">H80-I80</f>
        <v>994946.578325607</v>
      </c>
      <c r="M80" s="67" t="n">
        <f aca="false">J80-K80</f>
        <v>72318.1432635612</v>
      </c>
      <c r="N80" s="157" t="n">
        <f aca="false">SUM(low_v5_m!C68:J68)</f>
        <v>2721339.5074812</v>
      </c>
      <c r="O80" s="7"/>
      <c r="P80" s="7"/>
      <c r="Q80" s="67" t="n">
        <f aca="false">I80*5.5017049523</f>
        <v>120316315.485305</v>
      </c>
      <c r="R80" s="67"/>
      <c r="S80" s="67"/>
      <c r="T80" s="7"/>
      <c r="U80" s="7"/>
      <c r="V80" s="67" t="n">
        <f aca="false">K80*5.5017049523</f>
        <v>12864563.1442082</v>
      </c>
      <c r="W80" s="67" t="n">
        <f aca="false">M80*5.5017049523</f>
        <v>397873.086934275</v>
      </c>
      <c r="X80" s="67" t="n">
        <f aca="false">N80*5.1890047538+L80*5.5017049523</f>
        <v>19594946.1582716</v>
      </c>
      <c r="Y80" s="67" t="n">
        <f aca="false">N80*5.1890047538</f>
        <v>14121043.6410237</v>
      </c>
      <c r="Z80" s="67" t="n">
        <f aca="false">L80*5.5017049523</f>
        <v>5473902.51724793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25458345.3336764</v>
      </c>
      <c r="G81" s="157" t="n">
        <f aca="false">low_v2_m!E69+temporary_pension_bonus_low!B69</f>
        <v>24382186.3596088</v>
      </c>
      <c r="H81" s="67" t="n">
        <f aca="false">F81-J81</f>
        <v>22991933.3668682</v>
      </c>
      <c r="I81" s="67" t="n">
        <f aca="false">G81-K81</f>
        <v>21989766.7518048</v>
      </c>
      <c r="J81" s="157" t="n">
        <f aca="false">low_v2_m!J69</f>
        <v>2466411.9668082</v>
      </c>
      <c r="K81" s="157" t="n">
        <f aca="false">low_v2_m!K69</f>
        <v>2392419.60780395</v>
      </c>
      <c r="L81" s="67" t="n">
        <f aca="false">H81-I81</f>
        <v>1002166.6150634</v>
      </c>
      <c r="M81" s="67" t="n">
        <f aca="false">J81-K81</f>
        <v>73992.3590042461</v>
      </c>
      <c r="N81" s="157" t="n">
        <f aca="false">SUM(low_v5_m!C69:J69)</f>
        <v>2714631.47166112</v>
      </c>
      <c r="O81" s="7"/>
      <c r="P81" s="7"/>
      <c r="Q81" s="67" t="n">
        <f aca="false">I81*5.5017049523</f>
        <v>120981208.638326</v>
      </c>
      <c r="R81" s="67"/>
      <c r="S81" s="67"/>
      <c r="T81" s="7"/>
      <c r="U81" s="7"/>
      <c r="V81" s="67" t="n">
        <f aca="false">K81*5.5017049523</f>
        <v>13162386.8042346</v>
      </c>
      <c r="W81" s="67" t="n">
        <f aca="false">M81*5.5017049523</f>
        <v>407084.12796602</v>
      </c>
      <c r="X81" s="67" t="n">
        <f aca="false">N81*5.1890047538+L81*5.5017049523</f>
        <v>19599860.6403886</v>
      </c>
      <c r="Y81" s="67" t="n">
        <f aca="false">N81*5.1890047538</f>
        <v>14086235.6112646</v>
      </c>
      <c r="Z81" s="67" t="n">
        <f aca="false">L81*5.5017049523</f>
        <v>5513625.02912401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25505718.9209392</v>
      </c>
      <c r="G82" s="155" t="n">
        <f aca="false">low_v2_m!E70+temporary_pension_bonus_low!B70</f>
        <v>24428068.0845326</v>
      </c>
      <c r="H82" s="8" t="n">
        <f aca="false">F82-J82</f>
        <v>22938285.7598591</v>
      </c>
      <c r="I82" s="8" t="n">
        <f aca="false">G82-K82</f>
        <v>21937657.9182849</v>
      </c>
      <c r="J82" s="155" t="n">
        <f aca="false">low_v2_m!J70</f>
        <v>2567433.16108014</v>
      </c>
      <c r="K82" s="155" t="n">
        <f aca="false">low_v2_m!K70</f>
        <v>2490410.16624774</v>
      </c>
      <c r="L82" s="8" t="n">
        <f aca="false">H82-I82</f>
        <v>1000627.84157418</v>
      </c>
      <c r="M82" s="8" t="n">
        <f aca="false">J82-K82</f>
        <v>77022.9948324044</v>
      </c>
      <c r="N82" s="155" t="n">
        <f aca="false">SUM(low_v5_m!C70:J70)</f>
        <v>3252213.54776822</v>
      </c>
      <c r="O82" s="5"/>
      <c r="P82" s="5"/>
      <c r="Q82" s="8" t="n">
        <f aca="false">I82*5.5017049523</f>
        <v>120694521.210891</v>
      </c>
      <c r="R82" s="8"/>
      <c r="S82" s="8"/>
      <c r="T82" s="5"/>
      <c r="U82" s="5"/>
      <c r="V82" s="8" t="n">
        <f aca="false">K82*5.5017049523</f>
        <v>13701501.9449035</v>
      </c>
      <c r="W82" s="8" t="n">
        <f aca="false">M82*5.5017049523</f>
        <v>423757.792110417</v>
      </c>
      <c r="X82" s="8" t="n">
        <f aca="false">N82*5.1890047538+L82*5.5017049523</f>
        <v>22380910.71114</v>
      </c>
      <c r="Y82" s="8" t="n">
        <f aca="false">N82*5.1890047538</f>
        <v>16875751.5597421</v>
      </c>
      <c r="Z82" s="8" t="n">
        <f aca="false">L82*5.5017049523</f>
        <v>5505159.15139791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25613131.4411511</v>
      </c>
      <c r="G83" s="157" t="n">
        <f aca="false">low_v2_m!E71+temporary_pension_bonus_low!B71</f>
        <v>24529871.7850146</v>
      </c>
      <c r="H83" s="67" t="n">
        <f aca="false">F83-J83</f>
        <v>22964648.2880461</v>
      </c>
      <c r="I83" s="67" t="n">
        <f aca="false">G83-K83</f>
        <v>21960843.1265028</v>
      </c>
      <c r="J83" s="157" t="n">
        <f aca="false">low_v2_m!J71</f>
        <v>2648483.15310495</v>
      </c>
      <c r="K83" s="157" t="n">
        <f aca="false">low_v2_m!K71</f>
        <v>2569028.65851181</v>
      </c>
      <c r="L83" s="67" t="n">
        <f aca="false">H83-I83</f>
        <v>1003805.16154335</v>
      </c>
      <c r="M83" s="67" t="n">
        <f aca="false">J83-K83</f>
        <v>79454.4945931491</v>
      </c>
      <c r="N83" s="157" t="n">
        <f aca="false">SUM(low_v5_m!C71:J71)</f>
        <v>2724939.44556351</v>
      </c>
      <c r="O83" s="7"/>
      <c r="P83" s="7"/>
      <c r="Q83" s="67" t="n">
        <f aca="false">I83*5.5017049523</f>
        <v>120822079.385764</v>
      </c>
      <c r="R83" s="67"/>
      <c r="S83" s="67"/>
      <c r="T83" s="7"/>
      <c r="U83" s="7"/>
      <c r="V83" s="67" t="n">
        <f aca="false">K83*5.5017049523</f>
        <v>14134037.693135</v>
      </c>
      <c r="W83" s="67" t="n">
        <f aca="false">M83*5.5017049523</f>
        <v>437135.186385622</v>
      </c>
      <c r="X83" s="67" t="n">
        <f aca="false">N83*5.1890047538+L83*5.5017049523</f>
        <v>19662363.5652535</v>
      </c>
      <c r="Y83" s="67" t="n">
        <f aca="false">N83*5.1890047538</f>
        <v>14139723.7368462</v>
      </c>
      <c r="Z83" s="67" t="n">
        <f aca="false">L83*5.5017049523</f>
        <v>5522639.82840735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25786117.8795083</v>
      </c>
      <c r="G84" s="157" t="n">
        <f aca="false">low_v2_m!E72+temporary_pension_bonus_low!B72</f>
        <v>24694292.069191</v>
      </c>
      <c r="H84" s="67" t="n">
        <f aca="false">F84-J84</f>
        <v>23022994.5818422</v>
      </c>
      <c r="I84" s="67" t="n">
        <f aca="false">G84-K84</f>
        <v>22014062.4704549</v>
      </c>
      <c r="J84" s="157" t="n">
        <f aca="false">low_v2_m!J72</f>
        <v>2763123.29766604</v>
      </c>
      <c r="K84" s="157" t="n">
        <f aca="false">low_v2_m!K72</f>
        <v>2680229.59873606</v>
      </c>
      <c r="L84" s="67" t="n">
        <f aca="false">H84-I84</f>
        <v>1008932.11138732</v>
      </c>
      <c r="M84" s="67" t="n">
        <f aca="false">J84-K84</f>
        <v>82893.6989299818</v>
      </c>
      <c r="N84" s="157" t="n">
        <f aca="false">SUM(low_v5_m!C72:J72)</f>
        <v>2653697.27665094</v>
      </c>
      <c r="O84" s="7"/>
      <c r="P84" s="7"/>
      <c r="Q84" s="67" t="n">
        <f aca="false">I84*5.5017049523</f>
        <v>121114876.513943</v>
      </c>
      <c r="R84" s="67"/>
      <c r="S84" s="67"/>
      <c r="T84" s="7"/>
      <c r="U84" s="7"/>
      <c r="V84" s="67" t="n">
        <f aca="false">K84*5.5017049523</f>
        <v>14745832.4566672</v>
      </c>
      <c r="W84" s="67" t="n">
        <f aca="false">M84*5.5017049523</f>
        <v>456056.673917546</v>
      </c>
      <c r="X84" s="67" t="n">
        <f aca="false">N84*5.1890047538+L84*5.5017049523</f>
        <v>19320894.5774419</v>
      </c>
      <c r="Y84" s="67" t="n">
        <f aca="false">N84*5.1890047538</f>
        <v>13770047.7836878</v>
      </c>
      <c r="Z84" s="67" t="n">
        <f aca="false">L84*5.5017049523</f>
        <v>5550846.79375409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25819372.8514056</v>
      </c>
      <c r="G85" s="157" t="n">
        <f aca="false">low_v2_m!E73+temporary_pension_bonus_low!B73</f>
        <v>24725901.8059899</v>
      </c>
      <c r="H85" s="67" t="n">
        <f aca="false">F85-J85</f>
        <v>22977455.5381382</v>
      </c>
      <c r="I85" s="67" t="n">
        <f aca="false">G85-K85</f>
        <v>21969242.0121205</v>
      </c>
      <c r="J85" s="157" t="n">
        <f aca="false">low_v2_m!J73</f>
        <v>2841917.31326738</v>
      </c>
      <c r="K85" s="157" t="n">
        <f aca="false">low_v2_m!K73</f>
        <v>2756659.79386936</v>
      </c>
      <c r="L85" s="67" t="n">
        <f aca="false">H85-I85</f>
        <v>1008213.52601768</v>
      </c>
      <c r="M85" s="67" t="n">
        <f aca="false">J85-K85</f>
        <v>85257.519398021</v>
      </c>
      <c r="N85" s="157" t="n">
        <f aca="false">SUM(low_v5_m!C73:J73)</f>
        <v>2724920.23050889</v>
      </c>
      <c r="O85" s="7"/>
      <c r="P85" s="7"/>
      <c r="Q85" s="67" t="n">
        <f aca="false">I85*5.5017049523</f>
        <v>120868287.576361</v>
      </c>
      <c r="R85" s="67"/>
      <c r="S85" s="67"/>
      <c r="T85" s="7"/>
      <c r="U85" s="7"/>
      <c r="V85" s="67" t="n">
        <f aca="false">K85*5.5017049523</f>
        <v>15166328.8397373</v>
      </c>
      <c r="W85" s="67" t="n">
        <f aca="false">M85*5.5017049523</f>
        <v>469061.716692906</v>
      </c>
      <c r="X85" s="67" t="n">
        <f aca="false">N85*5.1890047538+L85*5.5017049523</f>
        <v>19686517.3789038</v>
      </c>
      <c r="Y85" s="67" t="n">
        <f aca="false">N85*5.1890047538</f>
        <v>14139624.0298364</v>
      </c>
      <c r="Z85" s="67" t="n">
        <f aca="false">L85*5.5017049523</f>
        <v>5546893.34906734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25905815.7015526</v>
      </c>
      <c r="G86" s="155" t="n">
        <f aca="false">low_v2_m!E74+temporary_pension_bonus_low!B74</f>
        <v>24808403.5925527</v>
      </c>
      <c r="H86" s="8" t="n">
        <f aca="false">F86-J86</f>
        <v>22992548.0625506</v>
      </c>
      <c r="I86" s="8" t="n">
        <f aca="false">G86-K86</f>
        <v>21982533.9827208</v>
      </c>
      <c r="J86" s="155" t="n">
        <f aca="false">low_v2_m!J74</f>
        <v>2913267.63900196</v>
      </c>
      <c r="K86" s="155" t="n">
        <f aca="false">low_v2_m!K74</f>
        <v>2825869.6098319</v>
      </c>
      <c r="L86" s="8" t="n">
        <f aca="false">H86-I86</f>
        <v>1010014.07982982</v>
      </c>
      <c r="M86" s="8" t="n">
        <f aca="false">J86-K86</f>
        <v>87398.0291700591</v>
      </c>
      <c r="N86" s="155" t="n">
        <f aca="false">SUM(low_v5_m!C74:J74)</f>
        <v>3289103.61753515</v>
      </c>
      <c r="O86" s="5"/>
      <c r="P86" s="5"/>
      <c r="Q86" s="8" t="n">
        <f aca="false">I86*5.5017049523</f>
        <v>120941416.076838</v>
      </c>
      <c r="R86" s="8"/>
      <c r="S86" s="8"/>
      <c r="T86" s="5"/>
      <c r="U86" s="5"/>
      <c r="V86" s="8" t="n">
        <f aca="false">K86*5.5017049523</f>
        <v>15547100.8269663</v>
      </c>
      <c r="W86" s="8" t="n">
        <f aca="false">M86*5.5017049523</f>
        <v>480838.169906174</v>
      </c>
      <c r="X86" s="8" t="n">
        <f aca="false">N86*5.1890047538+L86*5.5017049523</f>
        <v>22623973.7720231</v>
      </c>
      <c r="Y86" s="8" t="n">
        <f aca="false">N86*5.1890047538</f>
        <v>17067174.3071307</v>
      </c>
      <c r="Z86" s="8" t="n">
        <f aca="false">L86*5.5017049523</f>
        <v>5556799.46489245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25937856.3307757</v>
      </c>
      <c r="G87" s="157" t="n">
        <f aca="false">low_v2_m!E75+temporary_pension_bonus_low!B75</f>
        <v>24838689.1820872</v>
      </c>
      <c r="H87" s="67" t="n">
        <f aca="false">F87-J87</f>
        <v>22952683.0095462</v>
      </c>
      <c r="I87" s="67" t="n">
        <f aca="false">G87-K87</f>
        <v>21943071.0604945</v>
      </c>
      <c r="J87" s="157" t="n">
        <f aca="false">low_v2_m!J75</f>
        <v>2985173.32122951</v>
      </c>
      <c r="K87" s="157" t="n">
        <f aca="false">low_v2_m!K75</f>
        <v>2895618.12159263</v>
      </c>
      <c r="L87" s="67" t="n">
        <f aca="false">H87-I87</f>
        <v>1009611.94905164</v>
      </c>
      <c r="M87" s="67" t="n">
        <f aca="false">J87-K87</f>
        <v>89555.1996368854</v>
      </c>
      <c r="N87" s="157" t="n">
        <f aca="false">SUM(low_v5_m!C75:J75)</f>
        <v>2788216.06431507</v>
      </c>
      <c r="O87" s="7"/>
      <c r="P87" s="7"/>
      <c r="Q87" s="67" t="n">
        <f aca="false">I87*5.5017049523</f>
        <v>120724302.722194</v>
      </c>
      <c r="R87" s="67"/>
      <c r="S87" s="67"/>
      <c r="T87" s="7"/>
      <c r="U87" s="7"/>
      <c r="V87" s="67" t="n">
        <f aca="false">K87*5.5017049523</f>
        <v>15930836.5595358</v>
      </c>
      <c r="W87" s="67" t="n">
        <f aca="false">M87*5.5017049523</f>
        <v>492706.285346468</v>
      </c>
      <c r="X87" s="67" t="n">
        <f aca="false">N87*5.1890047538+L87*5.5017049523</f>
        <v>20022653.4723511</v>
      </c>
      <c r="Y87" s="67" t="n">
        <f aca="false">N87*5.1890047538</f>
        <v>14468066.4123524</v>
      </c>
      <c r="Z87" s="67" t="n">
        <f aca="false">L87*5.5017049523</f>
        <v>5554587.05999865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26024330.4993881</v>
      </c>
      <c r="G88" s="157" t="n">
        <f aca="false">low_v2_m!E76+temporary_pension_bonus_low!B76</f>
        <v>24920944.1323495</v>
      </c>
      <c r="H88" s="67" t="n">
        <f aca="false">F88-J88</f>
        <v>22963365.42235</v>
      </c>
      <c r="I88" s="67" t="n">
        <f aca="false">G88-K88</f>
        <v>21951808.0076225</v>
      </c>
      <c r="J88" s="157" t="n">
        <f aca="false">low_v2_m!J76</f>
        <v>3060965.07703806</v>
      </c>
      <c r="K88" s="157" t="n">
        <f aca="false">low_v2_m!K76</f>
        <v>2969136.12472692</v>
      </c>
      <c r="L88" s="67" t="n">
        <f aca="false">H88-I88</f>
        <v>1011557.41472751</v>
      </c>
      <c r="M88" s="67" t="n">
        <f aca="false">J88-K88</f>
        <v>91828.9523111419</v>
      </c>
      <c r="N88" s="157" t="n">
        <f aca="false">SUM(low_v5_m!C76:J76)</f>
        <v>2744550.11970144</v>
      </c>
      <c r="O88" s="7"/>
      <c r="P88" s="7"/>
      <c r="Q88" s="67" t="n">
        <f aca="false">I88*5.5017049523</f>
        <v>120772370.827476</v>
      </c>
      <c r="R88" s="67"/>
      <c r="S88" s="67"/>
      <c r="T88" s="7"/>
      <c r="U88" s="7"/>
      <c r="V88" s="67" t="n">
        <f aca="false">K88*5.5017049523</f>
        <v>16335310.9214629</v>
      </c>
      <c r="W88" s="67" t="n">
        <f aca="false">M88*5.5017049523</f>
        <v>505215.80169473</v>
      </c>
      <c r="X88" s="67" t="n">
        <f aca="false">N88*5.1890047538+L88*5.5017049523</f>
        <v>19806774.0563152</v>
      </c>
      <c r="Y88" s="67" t="n">
        <f aca="false">N88*5.1890047538</f>
        <v>14241483.6181731</v>
      </c>
      <c r="Z88" s="67" t="n">
        <f aca="false">L88*5.5017049523</f>
        <v>5565290.43814212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26153187.8743026</v>
      </c>
      <c r="G89" s="157" t="n">
        <f aca="false">low_v2_m!E77+temporary_pension_bonus_low!B77</f>
        <v>25043635.8394274</v>
      </c>
      <c r="H89" s="67" t="n">
        <f aca="false">F89-J89</f>
        <v>23026391.6546288</v>
      </c>
      <c r="I89" s="67" t="n">
        <f aca="false">G89-K89</f>
        <v>22010643.5063438</v>
      </c>
      <c r="J89" s="157" t="n">
        <f aca="false">low_v2_m!J77</f>
        <v>3126796.21967382</v>
      </c>
      <c r="K89" s="157" t="n">
        <f aca="false">low_v2_m!K77</f>
        <v>3032992.33308361</v>
      </c>
      <c r="L89" s="67" t="n">
        <f aca="false">H89-I89</f>
        <v>1015748.14828497</v>
      </c>
      <c r="M89" s="67" t="n">
        <f aca="false">J89-K89</f>
        <v>93803.8865902154</v>
      </c>
      <c r="N89" s="157" t="n">
        <f aca="false">SUM(low_v5_m!C77:J77)</f>
        <v>2728851.00953499</v>
      </c>
      <c r="O89" s="7"/>
      <c r="P89" s="7"/>
      <c r="Q89" s="67" t="n">
        <f aca="false">I89*5.5017049523</f>
        <v>121096066.382162</v>
      </c>
      <c r="R89" s="67"/>
      <c r="S89" s="67"/>
      <c r="T89" s="7"/>
      <c r="U89" s="7"/>
      <c r="V89" s="67" t="n">
        <f aca="false">K89*5.5017049523</f>
        <v>16686628.939214</v>
      </c>
      <c r="W89" s="67" t="n">
        <f aca="false">M89*5.5017049523</f>
        <v>516081.307398375</v>
      </c>
      <c r="X89" s="67" t="n">
        <f aca="false">N89*5.1890047538+L89*5.5017049523</f>
        <v>19748367.478598</v>
      </c>
      <c r="Y89" s="67" t="n">
        <f aca="false">N89*5.1890047538</f>
        <v>14160020.860889</v>
      </c>
      <c r="Z89" s="67" t="n">
        <f aca="false">L89*5.5017049523</f>
        <v>5588346.61770898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26225392.6142196</v>
      </c>
      <c r="G90" s="155" t="n">
        <f aca="false">low_v2_m!E78+temporary_pension_bonus_low!B78</f>
        <v>25112866.9511708</v>
      </c>
      <c r="H90" s="8" t="n">
        <f aca="false">F90-J90</f>
        <v>23052578.0351029</v>
      </c>
      <c r="I90" s="8" t="n">
        <f aca="false">G90-K90</f>
        <v>22035236.8094277</v>
      </c>
      <c r="J90" s="155" t="n">
        <f aca="false">low_v2_m!J78</f>
        <v>3172814.57911663</v>
      </c>
      <c r="K90" s="155" t="n">
        <f aca="false">low_v2_m!K78</f>
        <v>3077630.14174313</v>
      </c>
      <c r="L90" s="8" t="n">
        <f aca="false">H90-I90</f>
        <v>1017341.22567525</v>
      </c>
      <c r="M90" s="8" t="n">
        <f aca="false">J90-K90</f>
        <v>95184.4373734989</v>
      </c>
      <c r="N90" s="155" t="n">
        <f aca="false">SUM(low_v5_m!C78:J78)</f>
        <v>3289982.93792232</v>
      </c>
      <c r="O90" s="5"/>
      <c r="P90" s="5"/>
      <c r="Q90" s="8" t="n">
        <f aca="false">I90*5.5017049523</f>
        <v>121231371.479532</v>
      </c>
      <c r="R90" s="8"/>
      <c r="S90" s="8"/>
      <c r="T90" s="5"/>
      <c r="U90" s="5"/>
      <c r="V90" s="8" t="n">
        <f aca="false">K90*5.5017049523</f>
        <v>16932212.9921759</v>
      </c>
      <c r="W90" s="8" t="n">
        <f aca="false">M90*5.5017049523</f>
        <v>523676.690479668</v>
      </c>
      <c r="X90" s="8" t="n">
        <f aca="false">N90*5.1890047538+L90*5.5017049523</f>
        <v>22668848.3642763</v>
      </c>
      <c r="Y90" s="8" t="n">
        <f aca="false">N90*5.1890047538</f>
        <v>17071737.1047998</v>
      </c>
      <c r="Z90" s="8" t="n">
        <f aca="false">L90*5.5017049523</f>
        <v>5597111.25947646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26369745.8171918</v>
      </c>
      <c r="G91" s="157" t="n">
        <f aca="false">low_v2_m!E79+temporary_pension_bonus_low!B79</f>
        <v>25250711.3904764</v>
      </c>
      <c r="H91" s="67" t="n">
        <f aca="false">F91-J91</f>
        <v>23096155.7215286</v>
      </c>
      <c r="I91" s="67" t="n">
        <f aca="false">G91-K91</f>
        <v>22075328.9976831</v>
      </c>
      <c r="J91" s="157" t="n">
        <f aca="false">low_v2_m!J79</f>
        <v>3273590.09566316</v>
      </c>
      <c r="K91" s="157" t="n">
        <f aca="false">low_v2_m!K79</f>
        <v>3175382.39279326</v>
      </c>
      <c r="L91" s="67" t="n">
        <f aca="false">H91-I91</f>
        <v>1020826.72384547</v>
      </c>
      <c r="M91" s="67" t="n">
        <f aca="false">J91-K91</f>
        <v>98207.7028698954</v>
      </c>
      <c r="N91" s="157" t="n">
        <f aca="false">SUM(low_v5_m!C79:J79)</f>
        <v>2715147.14253632</v>
      </c>
      <c r="O91" s="7"/>
      <c r="P91" s="7"/>
      <c r="Q91" s="67" t="n">
        <f aca="false">I91*5.5017049523</f>
        <v>121451946.870205</v>
      </c>
      <c r="R91" s="67"/>
      <c r="S91" s="67"/>
      <c r="T91" s="7"/>
      <c r="U91" s="7"/>
      <c r="V91" s="67" t="n">
        <f aca="false">K91*5.5017049523</f>
        <v>17470017.0358769</v>
      </c>
      <c r="W91" s="67" t="n">
        <f aca="false">M91*5.5017049523</f>
        <v>540309.80523331</v>
      </c>
      <c r="X91" s="67" t="n">
        <f aca="false">N91*5.1890047538+L91*5.5017049523</f>
        <v>19705198.8719083</v>
      </c>
      <c r="Y91" s="67" t="n">
        <f aca="false">N91*5.1890047538</f>
        <v>14088911.4298874</v>
      </c>
      <c r="Z91" s="67" t="n">
        <f aca="false">L91*5.5017049523</f>
        <v>5616287.44202081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26350033.7677976</v>
      </c>
      <c r="G92" s="157" t="n">
        <f aca="false">low_v2_m!E80+temporary_pension_bonus_low!B80</f>
        <v>25231473.3696633</v>
      </c>
      <c r="H92" s="67" t="n">
        <f aca="false">F92-J92</f>
        <v>23054328.4576247</v>
      </c>
      <c r="I92" s="67" t="n">
        <f aca="false">G92-K92</f>
        <v>22034639.2187956</v>
      </c>
      <c r="J92" s="157" t="n">
        <f aca="false">low_v2_m!J80</f>
        <v>3295705.31017294</v>
      </c>
      <c r="K92" s="157" t="n">
        <f aca="false">low_v2_m!K80</f>
        <v>3196834.15086775</v>
      </c>
      <c r="L92" s="67" t="n">
        <f aca="false">H92-I92</f>
        <v>1019689.23882909</v>
      </c>
      <c r="M92" s="67" t="n">
        <f aca="false">J92-K92</f>
        <v>98871.1593051879</v>
      </c>
      <c r="N92" s="157" t="n">
        <f aca="false">SUM(low_v5_m!C80:J80)</f>
        <v>2709861.62080921</v>
      </c>
      <c r="O92" s="7"/>
      <c r="P92" s="7"/>
      <c r="Q92" s="67" t="n">
        <f aca="false">I92*5.5017049523</f>
        <v>121228083.712192</v>
      </c>
      <c r="R92" s="67"/>
      <c r="S92" s="67"/>
      <c r="T92" s="7"/>
      <c r="U92" s="7"/>
      <c r="V92" s="67" t="n">
        <f aca="false">K92*5.5017049523</f>
        <v>17588038.2795109</v>
      </c>
      <c r="W92" s="67" t="n">
        <f aca="false">M92*5.5017049523</f>
        <v>543959.946788994</v>
      </c>
      <c r="X92" s="67" t="n">
        <f aca="false">N92*5.1890047538+L92*5.5017049523</f>
        <v>19671514.1675922</v>
      </c>
      <c r="Y92" s="67" t="n">
        <f aca="false">N92*5.1890047538</f>
        <v>14061484.8325192</v>
      </c>
      <c r="Z92" s="67" t="n">
        <f aca="false">L92*5.5017049523</f>
        <v>5610029.33507301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26430189.998661</v>
      </c>
      <c r="G93" s="157" t="n">
        <f aca="false">low_v2_m!E81+temporary_pension_bonus_low!B81</f>
        <v>25307871.1136698</v>
      </c>
      <c r="H93" s="67" t="n">
        <f aca="false">F93-J93</f>
        <v>23069697.4776343</v>
      </c>
      <c r="I93" s="67" t="n">
        <f aca="false">G93-K93</f>
        <v>22048193.3682739</v>
      </c>
      <c r="J93" s="157" t="n">
        <f aca="false">low_v2_m!J81</f>
        <v>3360492.52102668</v>
      </c>
      <c r="K93" s="157" t="n">
        <f aca="false">low_v2_m!K81</f>
        <v>3259677.74539588</v>
      </c>
      <c r="L93" s="67" t="n">
        <f aca="false">H93-I93</f>
        <v>1021504.10936045</v>
      </c>
      <c r="M93" s="67" t="n">
        <f aca="false">J93-K93</f>
        <v>100814.775630801</v>
      </c>
      <c r="N93" s="157" t="n">
        <f aca="false">SUM(low_v5_m!C81:J81)</f>
        <v>2650422.29614731</v>
      </c>
      <c r="O93" s="7"/>
      <c r="P93" s="7"/>
      <c r="Q93" s="67" t="n">
        <f aca="false">I93*5.5017049523</f>
        <v>121302654.6435</v>
      </c>
      <c r="R93" s="67"/>
      <c r="S93" s="67"/>
      <c r="T93" s="7"/>
      <c r="U93" s="7"/>
      <c r="V93" s="67" t="n">
        <f aca="false">K93*5.5017049523</f>
        <v>17933785.1947466</v>
      </c>
      <c r="W93" s="67" t="n">
        <f aca="false">M93*5.5017049523</f>
        <v>554653.150352991</v>
      </c>
      <c r="X93" s="67" t="n">
        <f aca="false">N93*5.1890047538+L93*5.5017049523</f>
        <v>19373068.1115491</v>
      </c>
      <c r="Y93" s="67" t="n">
        <f aca="false">N93*5.1890047538</f>
        <v>13753053.8942859</v>
      </c>
      <c r="Z93" s="67" t="n">
        <f aca="false">L93*5.5017049523</f>
        <v>5620014.21726318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26618765.1616255</v>
      </c>
      <c r="G94" s="155" t="n">
        <f aca="false">low_v2_m!E82+temporary_pension_bonus_low!B82</f>
        <v>25488576.6774815</v>
      </c>
      <c r="H94" s="8" t="n">
        <f aca="false">F94-J94</f>
        <v>23148586.9980765</v>
      </c>
      <c r="I94" s="8" t="n">
        <f aca="false">G94-K94</f>
        <v>22122503.8588389</v>
      </c>
      <c r="J94" s="155" t="n">
        <f aca="false">low_v2_m!J82</f>
        <v>3470178.16354898</v>
      </c>
      <c r="K94" s="155" t="n">
        <f aca="false">low_v2_m!K82</f>
        <v>3366072.81864251</v>
      </c>
      <c r="L94" s="8" t="n">
        <f aca="false">H94-I94</f>
        <v>1026083.13923755</v>
      </c>
      <c r="M94" s="8" t="n">
        <f aca="false">J94-K94</f>
        <v>104105.344906469</v>
      </c>
      <c r="N94" s="155" t="n">
        <f aca="false">SUM(low_v5_m!C82:J82)</f>
        <v>3306800.27441207</v>
      </c>
      <c r="O94" s="5"/>
      <c r="P94" s="5"/>
      <c r="Q94" s="8" t="n">
        <f aca="false">I94*5.5017049523</f>
        <v>121711489.03745</v>
      </c>
      <c r="R94" s="8"/>
      <c r="S94" s="8"/>
      <c r="T94" s="5"/>
      <c r="U94" s="5"/>
      <c r="V94" s="8" t="n">
        <f aca="false">K94*5.5017049523</f>
        <v>18519139.4961279</v>
      </c>
      <c r="W94" s="8" t="n">
        <f aca="false">M94*5.5017049523</f>
        <v>572756.891632822</v>
      </c>
      <c r="X94" s="8" t="n">
        <f aca="false">N94*5.1890047538+L94*5.5017049523</f>
        <v>22804209.0324061</v>
      </c>
      <c r="Y94" s="8" t="n">
        <f aca="false">N94*5.1890047538</f>
        <v>17159002.3437914</v>
      </c>
      <c r="Z94" s="8" t="n">
        <f aca="false">L94*5.5017049523</f>
        <v>5645206.68861478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26701310.7559214</v>
      </c>
      <c r="G95" s="157" t="n">
        <f aca="false">low_v2_m!E83+temporary_pension_bonus_low!B83</f>
        <v>25567611.4841716</v>
      </c>
      <c r="H95" s="67" t="n">
        <f aca="false">F95-J95</f>
        <v>23172366.4500404</v>
      </c>
      <c r="I95" s="67" t="n">
        <f aca="false">G95-K95</f>
        <v>22144535.507467</v>
      </c>
      <c r="J95" s="157" t="n">
        <f aca="false">low_v2_m!J83</f>
        <v>3528944.30588099</v>
      </c>
      <c r="K95" s="157" t="n">
        <f aca="false">low_v2_m!K83</f>
        <v>3423075.97670456</v>
      </c>
      <c r="L95" s="67" t="n">
        <f aca="false">H95-I95</f>
        <v>1027830.94257337</v>
      </c>
      <c r="M95" s="67" t="n">
        <f aca="false">J95-K95</f>
        <v>105868.32917643</v>
      </c>
      <c r="N95" s="157" t="n">
        <f aca="false">SUM(low_v5_m!C83:J83)</f>
        <v>2711545.87744512</v>
      </c>
      <c r="O95" s="7"/>
      <c r="P95" s="7"/>
      <c r="Q95" s="67" t="n">
        <f aca="false">I95*5.5017049523</f>
        <v>121832700.667815</v>
      </c>
      <c r="R95" s="67"/>
      <c r="S95" s="67"/>
      <c r="T95" s="7"/>
      <c r="U95" s="7"/>
      <c r="V95" s="67" t="n">
        <f aca="false">K95*5.5017049523</f>
        <v>18832754.0531347</v>
      </c>
      <c r="W95" s="67" t="n">
        <f aca="false">M95*5.5017049523</f>
        <v>582456.310921692</v>
      </c>
      <c r="X95" s="67" t="n">
        <f aca="false">N95*5.1890047538+L95*5.5017049523</f>
        <v>19725047.0350926</v>
      </c>
      <c r="Y95" s="67" t="n">
        <f aca="false">N95*5.1890047538</f>
        <v>14070224.4482095</v>
      </c>
      <c r="Z95" s="67" t="n">
        <f aca="false">L95*5.5017049523</f>
        <v>5654822.5868831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26760810.176452</v>
      </c>
      <c r="G96" s="157" t="n">
        <f aca="false">low_v2_m!E84+temporary_pension_bonus_low!B84</f>
        <v>25624290.8334948</v>
      </c>
      <c r="H96" s="67" t="n">
        <f aca="false">F96-J96</f>
        <v>23160679.7474545</v>
      </c>
      <c r="I96" s="67" t="n">
        <f aca="false">G96-K96</f>
        <v>22132164.3173673</v>
      </c>
      <c r="J96" s="157" t="n">
        <f aca="false">low_v2_m!J84</f>
        <v>3600130.42899749</v>
      </c>
      <c r="K96" s="157" t="n">
        <f aca="false">low_v2_m!K84</f>
        <v>3492126.51612756</v>
      </c>
      <c r="L96" s="67" t="n">
        <f aca="false">H96-I96</f>
        <v>1028515.43008723</v>
      </c>
      <c r="M96" s="67" t="n">
        <f aca="false">J96-K96</f>
        <v>108003.912869925</v>
      </c>
      <c r="N96" s="157" t="n">
        <f aca="false">SUM(low_v5_m!C84:J84)</f>
        <v>2751139.78538798</v>
      </c>
      <c r="O96" s="7"/>
      <c r="P96" s="7"/>
      <c r="Q96" s="67" t="n">
        <f aca="false">I96*5.5017049523</f>
        <v>121764638.029977</v>
      </c>
      <c r="R96" s="67"/>
      <c r="S96" s="67"/>
      <c r="T96" s="7"/>
      <c r="U96" s="7"/>
      <c r="V96" s="67" t="n">
        <f aca="false">K96*5.5017049523</f>
        <v>19212649.7478372</v>
      </c>
      <c r="W96" s="67" t="n">
        <f aca="false">M96*5.5017049523</f>
        <v>594205.662304245</v>
      </c>
      <c r="X96" s="67" t="n">
        <f aca="false">N96*5.1890047538+L96*5.5017049523</f>
        <v>19934265.8599744</v>
      </c>
      <c r="Y96" s="67" t="n">
        <f aca="false">N96*5.1890047538</f>
        <v>14275677.4247465</v>
      </c>
      <c r="Z96" s="67" t="n">
        <f aca="false">L96*5.5017049523</f>
        <v>5658588.4352279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26810030.3091339</v>
      </c>
      <c r="G97" s="157" t="n">
        <f aca="false">low_v2_m!E85+temporary_pension_bonus_low!B85</f>
        <v>25671574.3847716</v>
      </c>
      <c r="H97" s="67" t="n">
        <f aca="false">F97-J97</f>
        <v>23134328.3628907</v>
      </c>
      <c r="I97" s="67" t="n">
        <f aca="false">G97-K97</f>
        <v>22106143.4969157</v>
      </c>
      <c r="J97" s="157" t="n">
        <f aca="false">low_v2_m!J85</f>
        <v>3675701.94624316</v>
      </c>
      <c r="K97" s="157" t="n">
        <f aca="false">low_v2_m!K85</f>
        <v>3565430.88785587</v>
      </c>
      <c r="L97" s="67" t="n">
        <f aca="false">H97-I97</f>
        <v>1028184.86597496</v>
      </c>
      <c r="M97" s="67" t="n">
        <f aca="false">J97-K97</f>
        <v>110271.058387295</v>
      </c>
      <c r="N97" s="157" t="n">
        <f aca="false">SUM(low_v5_m!C85:J85)</f>
        <v>2665881.01726441</v>
      </c>
      <c r="O97" s="7"/>
      <c r="P97" s="7"/>
      <c r="Q97" s="67" t="n">
        <f aca="false">I97*5.5017049523</f>
        <v>121621479.153236</v>
      </c>
      <c r="R97" s="67"/>
      <c r="S97" s="67"/>
      <c r="T97" s="7"/>
      <c r="U97" s="7"/>
      <c r="V97" s="67" t="n">
        <f aca="false">K97*5.5017049523</f>
        <v>19615948.7728</v>
      </c>
      <c r="W97" s="67" t="n">
        <f aca="false">M97*5.5017049523</f>
        <v>606678.828024745</v>
      </c>
      <c r="X97" s="67" t="n">
        <f aca="false">N97*5.1890047538+L97*5.5017049523</f>
        <v>19490039.0406645</v>
      </c>
      <c r="Y97" s="67" t="n">
        <f aca="false">N97*5.1890047538</f>
        <v>13833269.2716502</v>
      </c>
      <c r="Z97" s="67" t="n">
        <f aca="false">L97*5.5017049523</f>
        <v>5656769.76901432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26880862.0860745</v>
      </c>
      <c r="G98" s="155" t="n">
        <f aca="false">low_v2_m!E86+temporary_pension_bonus_low!B86</f>
        <v>25740385.8799985</v>
      </c>
      <c r="H98" s="8" t="n">
        <f aca="false">F98-J98</f>
        <v>23135345.3061715</v>
      </c>
      <c r="I98" s="8" t="n">
        <f aca="false">G98-K98</f>
        <v>22107234.6034926</v>
      </c>
      <c r="J98" s="155" t="n">
        <f aca="false">low_v2_m!J86</f>
        <v>3745516.77990305</v>
      </c>
      <c r="K98" s="155" t="n">
        <f aca="false">low_v2_m!K86</f>
        <v>3633151.27650596</v>
      </c>
      <c r="L98" s="8" t="n">
        <f aca="false">H98-I98</f>
        <v>1028110.70267892</v>
      </c>
      <c r="M98" s="8" t="n">
        <f aca="false">J98-K98</f>
        <v>112365.503397092</v>
      </c>
      <c r="N98" s="155" t="n">
        <f aca="false">SUM(low_v5_m!C86:J86)</f>
        <v>3305595.39861455</v>
      </c>
      <c r="O98" s="5"/>
      <c r="P98" s="5"/>
      <c r="Q98" s="8" t="n">
        <f aca="false">I98*5.5017049523</f>
        <v>121627482.099693</v>
      </c>
      <c r="R98" s="8"/>
      <c r="S98" s="8"/>
      <c r="T98" s="5"/>
      <c r="U98" s="5"/>
      <c r="V98" s="8" t="n">
        <f aca="false">K98*5.5017049523</f>
        <v>19988526.3704079</v>
      </c>
      <c r="W98" s="8" t="n">
        <f aca="false">M98*5.5017049523</f>
        <v>618201.846507462</v>
      </c>
      <c r="X98" s="8" t="n">
        <f aca="false">N98*5.1890047538+L98*5.5017049523</f>
        <v>22809111.9819915</v>
      </c>
      <c r="Y98" s="8" t="n">
        <f aca="false">N98*5.1890047538</f>
        <v>17152750.2375503</v>
      </c>
      <c r="Z98" s="8" t="n">
        <f aca="false">L98*5.5017049523</f>
        <v>5656361.74444124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26943809.1490635</v>
      </c>
      <c r="G99" s="157" t="n">
        <f aca="false">low_v2_m!E87+temporary_pension_bonus_low!B87</f>
        <v>25801227.5091878</v>
      </c>
      <c r="H99" s="67" t="n">
        <f aca="false">F99-J99</f>
        <v>23119356.6695606</v>
      </c>
      <c r="I99" s="67" t="n">
        <f aca="false">G99-K99</f>
        <v>22091508.60407</v>
      </c>
      <c r="J99" s="157" t="n">
        <f aca="false">low_v2_m!J87</f>
        <v>3824452.47950287</v>
      </c>
      <c r="K99" s="157" t="n">
        <f aca="false">low_v2_m!K87</f>
        <v>3709718.90511779</v>
      </c>
      <c r="L99" s="67" t="n">
        <f aca="false">H99-I99</f>
        <v>1027848.06549054</v>
      </c>
      <c r="M99" s="67" t="n">
        <f aca="false">J99-K99</f>
        <v>114733.574385086</v>
      </c>
      <c r="N99" s="157" t="n">
        <f aca="false">SUM(low_v5_m!C87:J87)</f>
        <v>2678717.04413281</v>
      </c>
      <c r="O99" s="7"/>
      <c r="P99" s="7"/>
      <c r="Q99" s="67" t="n">
        <f aca="false">I99*5.5017049523</f>
        <v>121540962.29079</v>
      </c>
      <c r="R99" s="67"/>
      <c r="S99" s="67"/>
      <c r="T99" s="7"/>
      <c r="U99" s="7"/>
      <c r="V99" s="67" t="n">
        <f aca="false">K99*5.5017049523</f>
        <v>20409778.8719275</v>
      </c>
      <c r="W99" s="67" t="n">
        <f aca="false">M99*5.5017049523</f>
        <v>631230.274389508</v>
      </c>
      <c r="X99" s="67" t="n">
        <f aca="false">N99*5.1890047538+L99*5.5017049523</f>
        <v>19554792.2682115</v>
      </c>
      <c r="Y99" s="67" t="n">
        <f aca="false">N99*5.1890047538</f>
        <v>13899875.4760903</v>
      </c>
      <c r="Z99" s="67" t="n">
        <f aca="false">L99*5.5017049523</f>
        <v>5654916.79212128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27032142.0659754</v>
      </c>
      <c r="G100" s="157" t="n">
        <f aca="false">low_v2_m!E88+temporary_pension_bonus_low!B88</f>
        <v>25886358.8789529</v>
      </c>
      <c r="H100" s="67" t="n">
        <f aca="false">F100-J100</f>
        <v>23116113.4520364</v>
      </c>
      <c r="I100" s="67" t="n">
        <f aca="false">G100-K100</f>
        <v>22087811.1234321</v>
      </c>
      <c r="J100" s="157" t="n">
        <f aca="false">low_v2_m!J88</f>
        <v>3916028.61393903</v>
      </c>
      <c r="K100" s="157" t="n">
        <f aca="false">low_v2_m!K88</f>
        <v>3798547.75552086</v>
      </c>
      <c r="L100" s="67" t="n">
        <f aca="false">H100-I100</f>
        <v>1028302.3286043</v>
      </c>
      <c r="M100" s="67" t="n">
        <f aca="false">J100-K100</f>
        <v>117480.858418171</v>
      </c>
      <c r="N100" s="157" t="n">
        <f aca="false">SUM(low_v5_m!C88:J88)</f>
        <v>2665572.73706125</v>
      </c>
      <c r="O100" s="7"/>
      <c r="P100" s="7"/>
      <c r="Q100" s="67" t="n">
        <f aca="false">I100*5.5017049523</f>
        <v>121520619.843253</v>
      </c>
      <c r="R100" s="67"/>
      <c r="S100" s="67"/>
      <c r="T100" s="7"/>
      <c r="U100" s="7"/>
      <c r="V100" s="67" t="n">
        <f aca="false">K100*5.5017049523</f>
        <v>20898488.9980971</v>
      </c>
      <c r="W100" s="67" t="n">
        <f aca="false">M100*5.5017049523</f>
        <v>646345.020559708</v>
      </c>
      <c r="X100" s="67" t="n">
        <f aca="false">N100*5.1890047538+L100*5.5017049523</f>
        <v>19489085.6179544</v>
      </c>
      <c r="Y100" s="67" t="n">
        <f aca="false">N100*5.1890047538</f>
        <v>13831669.6042105</v>
      </c>
      <c r="Z100" s="67" t="n">
        <f aca="false">L100*5.5017049523</f>
        <v>5657416.01374392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27104294.3318536</v>
      </c>
      <c r="G101" s="157" t="n">
        <f aca="false">low_v2_m!E89+temporary_pension_bonus_low!B89</f>
        <v>25955298.562986</v>
      </c>
      <c r="H101" s="67" t="n">
        <f aca="false">F101-J101</f>
        <v>23141216.2721288</v>
      </c>
      <c r="I101" s="67" t="n">
        <f aca="false">G101-K101</f>
        <v>22111112.845053</v>
      </c>
      <c r="J101" s="157" t="n">
        <f aca="false">low_v2_m!J89</f>
        <v>3963078.05972476</v>
      </c>
      <c r="K101" s="157" t="n">
        <f aca="false">low_v2_m!K89</f>
        <v>3844185.71793302</v>
      </c>
      <c r="L101" s="67" t="n">
        <f aca="false">H101-I101</f>
        <v>1030103.4270758</v>
      </c>
      <c r="M101" s="67" t="n">
        <f aca="false">J101-K101</f>
        <v>118892.341791744</v>
      </c>
      <c r="N101" s="157" t="n">
        <f aca="false">SUM(low_v5_m!C89:J89)</f>
        <v>2652051.04392256</v>
      </c>
      <c r="O101" s="7"/>
      <c r="P101" s="7"/>
      <c r="Q101" s="67" t="n">
        <f aca="false">I101*5.5017049523</f>
        <v>121648819.040492</v>
      </c>
      <c r="R101" s="67"/>
      <c r="S101" s="67"/>
      <c r="T101" s="7"/>
      <c r="U101" s="7"/>
      <c r="V101" s="67" t="n">
        <f aca="false">K101*5.5017049523</f>
        <v>21149575.601913</v>
      </c>
      <c r="W101" s="67" t="n">
        <f aca="false">M101*5.5017049523</f>
        <v>654110.585626182</v>
      </c>
      <c r="X101" s="67" t="n">
        <f aca="false">N101*5.1890047538+L101*5.5017049523</f>
        <v>19428830.6003585</v>
      </c>
      <c r="Y101" s="67" t="n">
        <f aca="false">N101*5.1890047538</f>
        <v>13761505.4742344</v>
      </c>
      <c r="Z101" s="67" t="n">
        <f aca="false">L101*5.5017049523</f>
        <v>5667325.12612411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27237731.8896434</v>
      </c>
      <c r="G102" s="155" t="n">
        <f aca="false">low_v2_m!E90+temporary_pension_bonus_low!B90</f>
        <v>26082815.2144377</v>
      </c>
      <c r="H102" s="8" t="n">
        <f aca="false">F102-J102</f>
        <v>23187960.6803689</v>
      </c>
      <c r="I102" s="8" t="n">
        <f aca="false">G102-K102</f>
        <v>22154537.1414415</v>
      </c>
      <c r="J102" s="155" t="n">
        <f aca="false">low_v2_m!J90</f>
        <v>4049771.20927448</v>
      </c>
      <c r="K102" s="155" t="n">
        <f aca="false">low_v2_m!K90</f>
        <v>3928278.07299625</v>
      </c>
      <c r="L102" s="8" t="n">
        <f aca="false">H102-I102</f>
        <v>1033423.53892742</v>
      </c>
      <c r="M102" s="8" t="n">
        <f aca="false">J102-K102</f>
        <v>121493.136278235</v>
      </c>
      <c r="N102" s="155" t="n">
        <f aca="false">SUM(low_v5_m!C90:J90)</f>
        <v>3171606.53390662</v>
      </c>
      <c r="O102" s="5"/>
      <c r="P102" s="5"/>
      <c r="Q102" s="8" t="n">
        <f aca="false">I102*5.5017049523</f>
        <v>121887726.706983</v>
      </c>
      <c r="R102" s="8"/>
      <c r="S102" s="8"/>
      <c r="T102" s="5"/>
      <c r="U102" s="5"/>
      <c r="V102" s="8" t="n">
        <f aca="false">K102*5.5017049523</f>
        <v>21612226.9282149</v>
      </c>
      <c r="W102" s="8" t="n">
        <f aca="false">M102*5.5017049523</f>
        <v>668419.389532424</v>
      </c>
      <c r="X102" s="8" t="n">
        <f aca="false">N102*5.1890047538+L102*5.5017049523</f>
        <v>22143072.783565</v>
      </c>
      <c r="Y102" s="8" t="n">
        <f aca="false">N102*5.1890047538</f>
        <v>16457481.3816246</v>
      </c>
      <c r="Z102" s="8" t="n">
        <f aca="false">L102*5.5017049523</f>
        <v>5685591.40194036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27354816.2299455</v>
      </c>
      <c r="G103" s="157" t="n">
        <f aca="false">low_v2_m!E91+temporary_pension_bonus_low!B91</f>
        <v>26194811.8611322</v>
      </c>
      <c r="H103" s="67" t="n">
        <f aca="false">F103-J103</f>
        <v>23219856.4536525</v>
      </c>
      <c r="I103" s="67" t="n">
        <f aca="false">G103-K103</f>
        <v>22183900.8781279</v>
      </c>
      <c r="J103" s="157" t="n">
        <f aca="false">low_v2_m!J91</f>
        <v>4134959.77629304</v>
      </c>
      <c r="K103" s="157" t="n">
        <f aca="false">low_v2_m!K91</f>
        <v>4010910.98300425</v>
      </c>
      <c r="L103" s="67" t="n">
        <f aca="false">H103-I103</f>
        <v>1035955.57552456</v>
      </c>
      <c r="M103" s="67" t="n">
        <f aca="false">J103-K103</f>
        <v>124048.793288791</v>
      </c>
      <c r="N103" s="157" t="n">
        <f aca="false">SUM(low_v5_m!C91:J91)</f>
        <v>2591963.24856487</v>
      </c>
      <c r="O103" s="7"/>
      <c r="P103" s="7"/>
      <c r="Q103" s="67" t="n">
        <f aca="false">I103*5.5017049523</f>
        <v>122049277.322529</v>
      </c>
      <c r="R103" s="67"/>
      <c r="S103" s="67"/>
      <c r="T103" s="7"/>
      <c r="U103" s="7"/>
      <c r="V103" s="67" t="n">
        <f aca="false">K103*5.5017049523</f>
        <v>22066848.8184289</v>
      </c>
      <c r="W103" s="67" t="n">
        <f aca="false">M103*5.5017049523</f>
        <v>682479.860363781</v>
      </c>
      <c r="X103" s="67" t="n">
        <f aca="false">N103*5.1890047538+L103*5.5017049523</f>
        <v>19149231.5387042</v>
      </c>
      <c r="Y103" s="67" t="n">
        <f aca="false">N103*5.1890047538</f>
        <v>13449709.618478</v>
      </c>
      <c r="Z103" s="67" t="n">
        <f aca="false">L103*5.5017049523</f>
        <v>5699521.92022625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27384716.0408406</v>
      </c>
      <c r="G104" s="157" t="n">
        <f aca="false">low_v2_m!E92+temporary_pension_bonus_low!B92</f>
        <v>26224341.5778017</v>
      </c>
      <c r="H104" s="67" t="n">
        <f aca="false">F104-J104</f>
        <v>23163590.183978</v>
      </c>
      <c r="I104" s="67" t="n">
        <f aca="false">G104-K104</f>
        <v>22129849.4966449</v>
      </c>
      <c r="J104" s="157" t="n">
        <f aca="false">low_v2_m!J92</f>
        <v>4221125.85686265</v>
      </c>
      <c r="K104" s="157" t="n">
        <f aca="false">low_v2_m!K92</f>
        <v>4094492.08115677</v>
      </c>
      <c r="L104" s="67" t="n">
        <f aca="false">H104-I104</f>
        <v>1033740.68733304</v>
      </c>
      <c r="M104" s="67" t="n">
        <f aca="false">J104-K104</f>
        <v>126633.77570588</v>
      </c>
      <c r="N104" s="157" t="n">
        <f aca="false">SUM(low_v5_m!C92:J92)</f>
        <v>2634049.8572553</v>
      </c>
      <c r="O104" s="7"/>
      <c r="P104" s="7"/>
      <c r="Q104" s="67" t="n">
        <f aca="false">I104*5.5017049523</f>
        <v>121751902.569345</v>
      </c>
      <c r="R104" s="67"/>
      <c r="S104" s="67"/>
      <c r="T104" s="7"/>
      <c r="U104" s="7"/>
      <c r="V104" s="67" t="n">
        <f aca="false">K104*5.5017049523</f>
        <v>22526687.3600534</v>
      </c>
      <c r="W104" s="67" t="n">
        <f aca="false">M104*5.5017049523</f>
        <v>696701.670929488</v>
      </c>
      <c r="X104" s="67" t="n">
        <f aca="false">N104*5.1890047538+L104*5.5017049523</f>
        <v>19355433.4899381</v>
      </c>
      <c r="Y104" s="67" t="n">
        <f aca="false">N104*5.1890047538</f>
        <v>13668097.231044</v>
      </c>
      <c r="Z104" s="67" t="n">
        <f aca="false">L104*5.5017049523</f>
        <v>5687336.25889417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27519460.742134</v>
      </c>
      <c r="G105" s="157" t="n">
        <f aca="false">low_v2_m!E93+temporary_pension_bonus_low!B93</f>
        <v>26354461.278605</v>
      </c>
      <c r="H105" s="67" t="n">
        <f aca="false">F105-J105</f>
        <v>23172206.1122758</v>
      </c>
      <c r="I105" s="67" t="n">
        <f aca="false">G105-K105</f>
        <v>22137624.2876425</v>
      </c>
      <c r="J105" s="157" t="n">
        <f aca="false">low_v2_m!J93</f>
        <v>4347254.6298582</v>
      </c>
      <c r="K105" s="157" t="n">
        <f aca="false">low_v2_m!K93</f>
        <v>4216836.99096245</v>
      </c>
      <c r="L105" s="67" t="n">
        <f aca="false">H105-I105</f>
        <v>1034581.82463325</v>
      </c>
      <c r="M105" s="67" t="n">
        <f aca="false">J105-K105</f>
        <v>130417.638895746</v>
      </c>
      <c r="N105" s="157" t="n">
        <f aca="false">SUM(low_v5_m!C93:J93)</f>
        <v>2617218.80490136</v>
      </c>
      <c r="O105" s="7"/>
      <c r="P105" s="7"/>
      <c r="Q105" s="67" t="n">
        <f aca="false">I105*5.5017049523</f>
        <v>121794677.17548</v>
      </c>
      <c r="R105" s="67"/>
      <c r="S105" s="67"/>
      <c r="T105" s="7"/>
      <c r="U105" s="7"/>
      <c r="V105" s="67" t="n">
        <f aca="false">K105*5.5017049523</f>
        <v>23199792.95622</v>
      </c>
      <c r="W105" s="67" t="n">
        <f aca="false">M105*5.5017049523</f>
        <v>717519.369780001</v>
      </c>
      <c r="X105" s="67" t="n">
        <f aca="false">N105*5.1890047538+L105*5.5017049523</f>
        <v>19272724.7685122</v>
      </c>
      <c r="Y105" s="67" t="n">
        <f aca="false">N105*5.1890047538</f>
        <v>13580760.8203679</v>
      </c>
      <c r="Z105" s="67" t="n">
        <f aca="false">L105*5.5017049523</f>
        <v>5691963.94814431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27621748.7965211</v>
      </c>
      <c r="G106" s="155" t="n">
        <f aca="false">low_v2_m!E94+temporary_pension_bonus_low!B94</f>
        <v>26452576.2496</v>
      </c>
      <c r="H106" s="8" t="n">
        <f aca="false">F106-J106</f>
        <v>23212368.4299329</v>
      </c>
      <c r="I106" s="8" t="n">
        <f aca="false">G106-K106</f>
        <v>22175477.2940095</v>
      </c>
      <c r="J106" s="155" t="n">
        <f aca="false">low_v2_m!J94</f>
        <v>4409380.36658815</v>
      </c>
      <c r="K106" s="155" t="n">
        <f aca="false">low_v2_m!K94</f>
        <v>4277098.9555905</v>
      </c>
      <c r="L106" s="8" t="n">
        <f aca="false">H106-I106</f>
        <v>1036891.13592344</v>
      </c>
      <c r="M106" s="8" t="n">
        <f aca="false">J106-K106</f>
        <v>132281.410997645</v>
      </c>
      <c r="N106" s="155" t="n">
        <f aca="false">SUM(low_v5_m!C94:J94)</f>
        <v>3208060.34329886</v>
      </c>
      <c r="O106" s="5"/>
      <c r="P106" s="5"/>
      <c r="Q106" s="8" t="n">
        <f aca="false">I106*5.5017049523</f>
        <v>122002933.248068</v>
      </c>
      <c r="R106" s="8"/>
      <c r="S106" s="8"/>
      <c r="T106" s="5"/>
      <c r="U106" s="5"/>
      <c r="V106" s="8" t="n">
        <f aca="false">K106*5.5017049523</f>
        <v>23531336.5054494</v>
      </c>
      <c r="W106" s="8" t="n">
        <f aca="false">M106*5.5017049523</f>
        <v>727773.293982975</v>
      </c>
      <c r="X106" s="8" t="n">
        <f aca="false">N106*5.1890047538+L106*5.5017049523</f>
        <v>22351309.469361</v>
      </c>
      <c r="Y106" s="8" t="n">
        <f aca="false">N106*5.1890047538</f>
        <v>16646640.3718551</v>
      </c>
      <c r="Z106" s="8" t="n">
        <f aca="false">L106*5.5017049523</f>
        <v>5704669.09750595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27732315.4493983</v>
      </c>
      <c r="G107" s="157" t="n">
        <f aca="false">low_v2_m!E95+temporary_pension_bonus_low!B95</f>
        <v>26558818.2941643</v>
      </c>
      <c r="H107" s="67" t="n">
        <f aca="false">F107-J107</f>
        <v>23242504.7996811</v>
      </c>
      <c r="I107" s="67" t="n">
        <f aca="false">G107-K107</f>
        <v>22203701.9639387</v>
      </c>
      <c r="J107" s="157" t="n">
        <f aca="false">low_v2_m!J95</f>
        <v>4489810.64971714</v>
      </c>
      <c r="K107" s="157" t="n">
        <f aca="false">low_v2_m!K95</f>
        <v>4355116.33022563</v>
      </c>
      <c r="L107" s="67" t="n">
        <f aca="false">H107-I107</f>
        <v>1038802.83574241</v>
      </c>
      <c r="M107" s="67" t="n">
        <f aca="false">J107-K107</f>
        <v>134694.319491513</v>
      </c>
      <c r="N107" s="157" t="n">
        <f aca="false">SUM(low_v5_m!C95:J95)</f>
        <v>2640676.39682696</v>
      </c>
      <c r="O107" s="7"/>
      <c r="P107" s="7"/>
      <c r="Q107" s="67" t="n">
        <f aca="false">I107*5.5017049523</f>
        <v>122158217.054395</v>
      </c>
      <c r="R107" s="67"/>
      <c r="S107" s="67"/>
      <c r="T107" s="7"/>
      <c r="U107" s="7"/>
      <c r="V107" s="67" t="n">
        <f aca="false">K107*5.5017049523</f>
        <v>23960565.0818449</v>
      </c>
      <c r="W107" s="67" t="n">
        <f aca="false">M107*5.5017049523</f>
        <v>741048.404593136</v>
      </c>
      <c r="X107" s="67" t="n">
        <f aca="false">N107*5.1890047538+L107*5.5017049523</f>
        <v>19417669.0822498</v>
      </c>
      <c r="Y107" s="67" t="n">
        <f aca="false">N107*5.1890047538</f>
        <v>13702482.3763825</v>
      </c>
      <c r="Z107" s="67" t="n">
        <f aca="false">L107*5.5017049523</f>
        <v>5715186.70586728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27845352.9923827</v>
      </c>
      <c r="G108" s="157" t="n">
        <f aca="false">low_v2_m!E96+temporary_pension_bonus_low!B96</f>
        <v>26667476.8057483</v>
      </c>
      <c r="H108" s="67" t="n">
        <f aca="false">F108-J108</f>
        <v>23316831.3993074</v>
      </c>
      <c r="I108" s="67" t="n">
        <f aca="false">G108-K108</f>
        <v>22274810.8604653</v>
      </c>
      <c r="J108" s="157" t="n">
        <f aca="false">low_v2_m!J96</f>
        <v>4528521.59307526</v>
      </c>
      <c r="K108" s="157" t="n">
        <f aca="false">low_v2_m!K96</f>
        <v>4392665.945283</v>
      </c>
      <c r="L108" s="67" t="n">
        <f aca="false">H108-I108</f>
        <v>1042020.53884216</v>
      </c>
      <c r="M108" s="67" t="n">
        <f aca="false">J108-K108</f>
        <v>135855.647792257</v>
      </c>
      <c r="N108" s="157" t="n">
        <f aca="false">SUM(low_v5_m!C96:J96)</f>
        <v>2635771.09254464</v>
      </c>
      <c r="O108" s="7"/>
      <c r="P108" s="7"/>
      <c r="Q108" s="67" t="n">
        <f aca="false">I108*5.5017049523</f>
        <v>122549437.222568</v>
      </c>
      <c r="R108" s="67"/>
      <c r="S108" s="67"/>
      <c r="T108" s="7"/>
      <c r="U108" s="7"/>
      <c r="V108" s="67" t="n">
        <f aca="false">K108*5.5017049523</f>
        <v>24167151.984963</v>
      </c>
      <c r="W108" s="67" t="n">
        <f aca="false">M108*5.5017049523</f>
        <v>747437.690256587</v>
      </c>
      <c r="X108" s="67" t="n">
        <f aca="false">N108*5.1890047538+L108*5.5017049523</f>
        <v>19409918.288089</v>
      </c>
      <c r="Y108" s="67" t="n">
        <f aca="false">N108*5.1890047538</f>
        <v>13677028.7291428</v>
      </c>
      <c r="Z108" s="67" t="n">
        <f aca="false">L108*5.5017049523</f>
        <v>5732889.55894625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27875833.5628908</v>
      </c>
      <c r="G109" s="157" t="n">
        <f aca="false">low_v2_m!E97+temporary_pension_bonus_low!B97</f>
        <v>26697810.3128315</v>
      </c>
      <c r="H109" s="67" t="n">
        <f aca="false">F109-J109</f>
        <v>23283534.7690583</v>
      </c>
      <c r="I109" s="67" t="n">
        <f aca="false">G109-K109</f>
        <v>22243280.482814</v>
      </c>
      <c r="J109" s="157" t="n">
        <f aca="false">low_v2_m!J97</f>
        <v>4592298.79383245</v>
      </c>
      <c r="K109" s="157" t="n">
        <f aca="false">low_v2_m!K97</f>
        <v>4454529.83001748</v>
      </c>
      <c r="L109" s="67" t="n">
        <f aca="false">H109-I109</f>
        <v>1040254.28624433</v>
      </c>
      <c r="M109" s="67" t="n">
        <f aca="false">J109-K109</f>
        <v>137768.963814975</v>
      </c>
      <c r="N109" s="157" t="n">
        <f aca="false">SUM(low_v5_m!C97:J97)</f>
        <v>2666237.81334905</v>
      </c>
      <c r="O109" s="7"/>
      <c r="P109" s="7"/>
      <c r="Q109" s="67" t="n">
        <f aca="false">I109*5.5017049523</f>
        <v>122375966.387696</v>
      </c>
      <c r="R109" s="67"/>
      <c r="S109" s="67"/>
      <c r="T109" s="7"/>
      <c r="U109" s="7"/>
      <c r="V109" s="67" t="n">
        <f aca="false">K109*5.5017049523</f>
        <v>24507508.8259752</v>
      </c>
      <c r="W109" s="67" t="n">
        <f aca="false">M109*5.5017049523</f>
        <v>757964.190494086</v>
      </c>
      <c r="X109" s="67" t="n">
        <f aca="false">N109*5.1890047538+L109*5.5017049523</f>
        <v>19558292.8465112</v>
      </c>
      <c r="Y109" s="67" t="n">
        <f aca="false">N109*5.1890047538</f>
        <v>13835120.6882295</v>
      </c>
      <c r="Z109" s="67" t="n">
        <f aca="false">L109*5.5017049523</f>
        <v>5723172.15828171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28047976.1181346</v>
      </c>
      <c r="G110" s="155" t="n">
        <f aca="false">low_v2_m!E98+temporary_pension_bonus_low!B98</f>
        <v>26863108.8367552</v>
      </c>
      <c r="H110" s="8" t="n">
        <f aca="false">F110-J110</f>
        <v>23370034.9045011</v>
      </c>
      <c r="I110" s="8" t="n">
        <f aca="false">G110-K110</f>
        <v>22325505.8595306</v>
      </c>
      <c r="J110" s="155" t="n">
        <f aca="false">low_v2_m!J98</f>
        <v>4677941.21363351</v>
      </c>
      <c r="K110" s="155" t="n">
        <f aca="false">low_v2_m!K98</f>
        <v>4537602.97722451</v>
      </c>
      <c r="L110" s="8" t="n">
        <f aca="false">H110-I110</f>
        <v>1044529.04497042</v>
      </c>
      <c r="M110" s="8" t="n">
        <f aca="false">J110-K110</f>
        <v>140338.236409005</v>
      </c>
      <c r="N110" s="155" t="n">
        <f aca="false">SUM(low_v5_m!C98:J98)</f>
        <v>3229051.80690318</v>
      </c>
      <c r="O110" s="5"/>
      <c r="P110" s="5"/>
      <c r="Q110" s="8" t="n">
        <f aca="false">I110*5.5017049523</f>
        <v>122828346.149982</v>
      </c>
      <c r="R110" s="8"/>
      <c r="S110" s="8"/>
      <c r="T110" s="5"/>
      <c r="U110" s="5"/>
      <c r="V110" s="8" t="n">
        <f aca="false">K110*5.5017049523</f>
        <v>24964552.7713673</v>
      </c>
      <c r="W110" s="8" t="n">
        <f aca="false">M110*5.5017049523</f>
        <v>772099.57024847</v>
      </c>
      <c r="X110" s="8" t="n">
        <f aca="false">N110*5.1890047538+L110*5.5017049523</f>
        <v>22502255.7958221</v>
      </c>
      <c r="Y110" s="8" t="n">
        <f aca="false">N110*5.1890047538</f>
        <v>16755565.1762871</v>
      </c>
      <c r="Z110" s="8" t="n">
        <f aca="false">L110*5.5017049523</f>
        <v>5746690.61953497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28182068.4258018</v>
      </c>
      <c r="G111" s="157" t="n">
        <f aca="false">low_v2_m!E99+temporary_pension_bonus_low!B99</f>
        <v>26992812.4989262</v>
      </c>
      <c r="H111" s="67" t="n">
        <f aca="false">F111-J111</f>
        <v>23408383.2492457</v>
      </c>
      <c r="I111" s="67" t="n">
        <f aca="false">G111-K111</f>
        <v>22362337.8776668</v>
      </c>
      <c r="J111" s="157" t="n">
        <f aca="false">low_v2_m!J99</f>
        <v>4773685.17655607</v>
      </c>
      <c r="K111" s="157" t="n">
        <f aca="false">low_v2_m!K99</f>
        <v>4630474.62125939</v>
      </c>
      <c r="L111" s="67" t="n">
        <f aca="false">H111-I111</f>
        <v>1046045.37157891</v>
      </c>
      <c r="M111" s="67" t="n">
        <f aca="false">J111-K111</f>
        <v>143210.555296683</v>
      </c>
      <c r="N111" s="157" t="n">
        <f aca="false">SUM(low_v5_m!C99:J99)</f>
        <v>2640536.3890208</v>
      </c>
      <c r="O111" s="7"/>
      <c r="P111" s="7"/>
      <c r="Q111" s="67" t="n">
        <f aca="false">I111*5.5017049523</f>
        <v>123030985.046565</v>
      </c>
      <c r="R111" s="67"/>
      <c r="S111" s="67"/>
      <c r="T111" s="7"/>
      <c r="U111" s="7"/>
      <c r="V111" s="67" t="n">
        <f aca="false">K111*5.5017049523</f>
        <v>25475505.1552822</v>
      </c>
      <c r="W111" s="67" t="n">
        <f aca="false">M111*5.5017049523</f>
        <v>787902.221297393</v>
      </c>
      <c r="X111" s="67" t="n">
        <f aca="false">N111*5.1890047538+L111*5.5017049523</f>
        <v>19456788.876357</v>
      </c>
      <c r="Y111" s="67" t="n">
        <f aca="false">N111*5.1890047538</f>
        <v>13701755.8752108</v>
      </c>
      <c r="Z111" s="67" t="n">
        <f aca="false">L111*5.5017049523</f>
        <v>5755033.00114618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28221151.5272173</v>
      </c>
      <c r="G112" s="157" t="n">
        <f aca="false">low_v2_m!E100+temporary_pension_bonus_low!B100</f>
        <v>27030623.6239847</v>
      </c>
      <c r="H112" s="67" t="n">
        <f aca="false">F112-J112</f>
        <v>23453930.228747</v>
      </c>
      <c r="I112" s="67" t="n">
        <f aca="false">G112-K112</f>
        <v>22406418.9644685</v>
      </c>
      <c r="J112" s="157" t="n">
        <f aca="false">low_v2_m!J100</f>
        <v>4767221.29847029</v>
      </c>
      <c r="K112" s="157" t="n">
        <f aca="false">low_v2_m!K100</f>
        <v>4624204.65951618</v>
      </c>
      <c r="L112" s="67" t="n">
        <f aca="false">H112-I112</f>
        <v>1047511.26427846</v>
      </c>
      <c r="M112" s="67" t="n">
        <f aca="false">J112-K112</f>
        <v>143016.63895411</v>
      </c>
      <c r="N112" s="157" t="n">
        <f aca="false">SUM(low_v5_m!C100:J100)</f>
        <v>2619070.00597311</v>
      </c>
      <c r="O112" s="7"/>
      <c r="P112" s="7"/>
      <c r="Q112" s="67" t="n">
        <f aca="false">I112*5.5017049523</f>
        <v>123273506.180125</v>
      </c>
      <c r="R112" s="67"/>
      <c r="S112" s="67"/>
      <c r="T112" s="7"/>
      <c r="U112" s="7"/>
      <c r="V112" s="67" t="n">
        <f aca="false">K112*5.5017049523</f>
        <v>25441009.6757089</v>
      </c>
      <c r="W112" s="67" t="n">
        <f aca="false">M112*5.5017049523</f>
        <v>786835.350795125</v>
      </c>
      <c r="X112" s="67" t="n">
        <f aca="false">N112*5.1890047538+L112*5.5017049523</f>
        <v>19353464.6218003</v>
      </c>
      <c r="Y112" s="67" t="n">
        <f aca="false">N112*5.1890047538</f>
        <v>13590366.7115294</v>
      </c>
      <c r="Z112" s="67" t="n">
        <f aca="false">L112*5.5017049523</f>
        <v>5763097.91027082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28320246.983829</v>
      </c>
      <c r="G113" s="157" t="n">
        <f aca="false">low_v2_m!E101+temporary_pension_bonus_low!B101</f>
        <v>27125535.426786</v>
      </c>
      <c r="H113" s="67" t="n">
        <f aca="false">F113-J113</f>
        <v>23525040.5293766</v>
      </c>
      <c r="I113" s="67" t="n">
        <f aca="false">G113-K113</f>
        <v>22474185.1659671</v>
      </c>
      <c r="J113" s="157" t="n">
        <f aca="false">low_v2_m!J101</f>
        <v>4795206.45445247</v>
      </c>
      <c r="K113" s="157" t="n">
        <f aca="false">low_v2_m!K101</f>
        <v>4651350.2608189</v>
      </c>
      <c r="L113" s="67" t="n">
        <f aca="false">H113-I113</f>
        <v>1050855.36340949</v>
      </c>
      <c r="M113" s="67" t="n">
        <f aca="false">J113-K113</f>
        <v>143856.193633574</v>
      </c>
      <c r="N113" s="157" t="n">
        <f aca="false">SUM(low_v5_m!C101:J101)</f>
        <v>2676529.15243304</v>
      </c>
      <c r="O113" s="7"/>
      <c r="P113" s="7"/>
      <c r="Q113" s="67" t="n">
        <f aca="false">I113*5.5017049523</f>
        <v>123646335.826508</v>
      </c>
      <c r="R113" s="67"/>
      <c r="S113" s="67"/>
      <c r="T113" s="7"/>
      <c r="U113" s="7"/>
      <c r="V113" s="67" t="n">
        <f aca="false">K113*5.5017049523</f>
        <v>25590356.7648292</v>
      </c>
      <c r="W113" s="67" t="n">
        <f aca="false">M113*5.5017049523</f>
        <v>791454.332932862</v>
      </c>
      <c r="X113" s="67" t="n">
        <f aca="false">N113*5.1890047538+L113*5.5017049523</f>
        <v>19670018.6526804</v>
      </c>
      <c r="Y113" s="67" t="n">
        <f aca="false">N113*5.1890047538</f>
        <v>13888522.4956593</v>
      </c>
      <c r="Z113" s="67" t="n">
        <f aca="false">L113*5.5017049523</f>
        <v>5781496.15702102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28418815.7200836</v>
      </c>
      <c r="G114" s="155" t="n">
        <f aca="false">low_v2_m!E102+temporary_pension_bonus_low!B102</f>
        <v>27220623.4815361</v>
      </c>
      <c r="H114" s="8" t="n">
        <f aca="false">F114-J114</f>
        <v>23561975.6899914</v>
      </c>
      <c r="I114" s="8" t="n">
        <f aca="false">G114-K114</f>
        <v>22509488.6523467</v>
      </c>
      <c r="J114" s="155" t="n">
        <f aca="false">low_v2_m!J102</f>
        <v>4856840.03009218</v>
      </c>
      <c r="K114" s="155" t="n">
        <f aca="false">low_v2_m!K102</f>
        <v>4711134.82918941</v>
      </c>
      <c r="L114" s="8" t="n">
        <f aca="false">H114-I114</f>
        <v>1052487.03764476</v>
      </c>
      <c r="M114" s="8" t="n">
        <f aca="false">J114-K114</f>
        <v>145705.200902766</v>
      </c>
      <c r="N114" s="155" t="n">
        <f aca="false">SUM(low_v5_m!C102:J102)</f>
        <v>3182002.09941065</v>
      </c>
      <c r="O114" s="5"/>
      <c r="P114" s="5"/>
      <c r="Q114" s="8" t="n">
        <f aca="false">I114*5.5017049523</f>
        <v>123840565.192356</v>
      </c>
      <c r="R114" s="8"/>
      <c r="S114" s="8"/>
      <c r="T114" s="5"/>
      <c r="U114" s="5"/>
      <c r="V114" s="8" t="n">
        <f aca="false">K114*5.5017049523</f>
        <v>25919273.8207044</v>
      </c>
      <c r="W114" s="8" t="n">
        <f aca="false">M114*5.5017049523</f>
        <v>801627.025382612</v>
      </c>
      <c r="X114" s="8" t="n">
        <f aca="false">N114*5.1890047538+L114*5.5017049523</f>
        <v>22301897.1676852</v>
      </c>
      <c r="Y114" s="8" t="n">
        <f aca="false">N114*5.1890047538</f>
        <v>16511424.0204434</v>
      </c>
      <c r="Z114" s="8" t="n">
        <f aca="false">L114*5.5017049523</f>
        <v>5790473.14724173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28434316.1150021</v>
      </c>
      <c r="G115" s="157" t="n">
        <f aca="false">low_v2_m!E103+temporary_pension_bonus_low!B103</f>
        <v>27235612.9605723</v>
      </c>
      <c r="H115" s="67" t="n">
        <f aca="false">F115-J115</f>
        <v>23562584.8869662</v>
      </c>
      <c r="I115" s="67" t="n">
        <f aca="false">G115-K115</f>
        <v>22510033.6693774</v>
      </c>
      <c r="J115" s="157" t="n">
        <f aca="false">low_v2_m!J103</f>
        <v>4871731.22803597</v>
      </c>
      <c r="K115" s="157" t="n">
        <f aca="false">low_v2_m!K103</f>
        <v>4725579.29119489</v>
      </c>
      <c r="L115" s="67" t="n">
        <f aca="false">H115-I115</f>
        <v>1052551.2175888</v>
      </c>
      <c r="M115" s="67" t="n">
        <f aca="false">J115-K115</f>
        <v>146151.936841078</v>
      </c>
      <c r="N115" s="157" t="n">
        <f aca="false">SUM(low_v5_m!C103:J103)</f>
        <v>2588726.63909012</v>
      </c>
      <c r="O115" s="7"/>
      <c r="P115" s="7"/>
      <c r="Q115" s="67" t="n">
        <f aca="false">I115*5.5017049523</f>
        <v>123843563.715253</v>
      </c>
      <c r="R115" s="67"/>
      <c r="S115" s="67"/>
      <c r="T115" s="7"/>
      <c r="U115" s="7"/>
      <c r="V115" s="67" t="n">
        <f aca="false">K115*5.5017049523</f>
        <v>25998742.9888532</v>
      </c>
      <c r="W115" s="67" t="n">
        <f aca="false">M115*5.5017049523</f>
        <v>804084.834706796</v>
      </c>
      <c r="X115" s="67" t="n">
        <f aca="false">N115*5.1890047538+L115*5.5017049523</f>
        <v>19223741.082885</v>
      </c>
      <c r="Y115" s="67" t="n">
        <f aca="false">N115*5.1890047538</f>
        <v>13432914.8365273</v>
      </c>
      <c r="Z115" s="67" t="n">
        <f aca="false">L115*5.5017049523</f>
        <v>5790826.24635768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28554024.0534094</v>
      </c>
      <c r="G116" s="157" t="n">
        <f aca="false">low_v2_m!E104+temporary_pension_bonus_low!B104</f>
        <v>27350738.8817135</v>
      </c>
      <c r="H116" s="67" t="n">
        <f aca="false">F116-J116</f>
        <v>23641216.369163</v>
      </c>
      <c r="I116" s="67" t="n">
        <f aca="false">G116-K116</f>
        <v>22585315.4279945</v>
      </c>
      <c r="J116" s="157" t="n">
        <f aca="false">low_v2_m!J104</f>
        <v>4912807.68424638</v>
      </c>
      <c r="K116" s="157" t="n">
        <f aca="false">low_v2_m!K104</f>
        <v>4765423.45371899</v>
      </c>
      <c r="L116" s="67" t="n">
        <f aca="false">H116-I116</f>
        <v>1055900.94116853</v>
      </c>
      <c r="M116" s="67" t="n">
        <f aca="false">J116-K116</f>
        <v>147384.230527392</v>
      </c>
      <c r="N116" s="157" t="n">
        <f aca="false">SUM(low_v5_m!C104:J104)</f>
        <v>2577939.34760583</v>
      </c>
      <c r="O116" s="7"/>
      <c r="P116" s="7"/>
      <c r="Q116" s="67" t="n">
        <f aca="false">I116*5.5017049523</f>
        <v>124257741.739455</v>
      </c>
      <c r="R116" s="67"/>
      <c r="S116" s="67"/>
      <c r="T116" s="7"/>
      <c r="U116" s="7"/>
      <c r="V116" s="67" t="n">
        <f aca="false">K116*5.5017049523</f>
        <v>26217953.8151323</v>
      </c>
      <c r="W116" s="67" t="n">
        <f aca="false">M116*5.5017049523</f>
        <v>810864.550983476</v>
      </c>
      <c r="X116" s="67" t="n">
        <f aca="false">N116*5.1890047538+L116*5.5017049523</f>
        <v>19186194.9668999</v>
      </c>
      <c r="Y116" s="67" t="n">
        <f aca="false">N116*5.1890047538</f>
        <v>13376939.5297347</v>
      </c>
      <c r="Z116" s="67" t="n">
        <f aca="false">L116*5.5017049523</f>
        <v>5809255.43716514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28794793.8977312</v>
      </c>
      <c r="G117" s="157" t="n">
        <f aca="false">low_v2_m!E105+temporary_pension_bonus_low!B105</f>
        <v>27581226.085446</v>
      </c>
      <c r="H117" s="67" t="n">
        <f aca="false">F117-J117</f>
        <v>23785284.2838545</v>
      </c>
      <c r="I117" s="67" t="n">
        <f aca="false">G117-K117</f>
        <v>22722001.7599855</v>
      </c>
      <c r="J117" s="157" t="n">
        <f aca="false">low_v2_m!J105</f>
        <v>5009509.61387675</v>
      </c>
      <c r="K117" s="157" t="n">
        <f aca="false">low_v2_m!K105</f>
        <v>4859224.32546044</v>
      </c>
      <c r="L117" s="67" t="n">
        <f aca="false">H117-I117</f>
        <v>1063282.52386896</v>
      </c>
      <c r="M117" s="67" t="n">
        <f aca="false">J117-K117</f>
        <v>150285.288416304</v>
      </c>
      <c r="N117" s="157" t="n">
        <f aca="false">SUM(low_v5_m!C105:J105)</f>
        <v>2547449.58256248</v>
      </c>
      <c r="O117" s="7"/>
      <c r="P117" s="7"/>
      <c r="Q117" s="67" t="n">
        <f aca="false">I117*5.5017049523</f>
        <v>125009749.609082</v>
      </c>
      <c r="R117" s="67"/>
      <c r="S117" s="67"/>
      <c r="T117" s="7"/>
      <c r="U117" s="7"/>
      <c r="V117" s="67" t="n">
        <f aca="false">K117*5.5017049523</f>
        <v>26734018.5357223</v>
      </c>
      <c r="W117" s="67" t="n">
        <f aca="false">M117*5.5017049523</f>
        <v>826825.315537812</v>
      </c>
      <c r="X117" s="67" t="n">
        <f aca="false">N117*5.1890047538+L117*5.5017049523</f>
        <v>19068594.7212465</v>
      </c>
      <c r="Y117" s="67" t="n">
        <f aca="false">N117*5.1890047538</f>
        <v>13218727.9939826</v>
      </c>
      <c r="Z117" s="67" t="n">
        <f aca="false">L117*5.5017049523</f>
        <v>5849866.72726392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36718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240344.303765719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7210.32911297161</v>
      </c>
      <c r="N34" s="155" t="n">
        <f aca="false">SUM(central_v5_m!C22:J22)</f>
        <v>3557927.96491552</v>
      </c>
      <c r="O34" s="5"/>
      <c r="P34" s="5"/>
      <c r="Q34" s="8" t="n">
        <f aca="false">I34*5.5017049523</f>
        <v>94620422.6558934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39669.1033885488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18567642.1828686</v>
      </c>
      <c r="G35" s="157" t="n">
        <f aca="false">central_v2_m!E23+temporary_pension_bonus_central!B23</f>
        <v>17824556.4019487</v>
      </c>
      <c r="H35" s="67" t="n">
        <f aca="false">F35-J35</f>
        <v>18304359.2769817</v>
      </c>
      <c r="I35" s="67" t="n">
        <f aca="false">G35-K35</f>
        <v>17569171.9832384</v>
      </c>
      <c r="J35" s="157" t="n">
        <f aca="false">central_v2_m!J23</f>
        <v>263282.905886905</v>
      </c>
      <c r="K35" s="157" t="n">
        <f aca="false">central_v2_m!K23</f>
        <v>255384.418710298</v>
      </c>
      <c r="L35" s="67" t="n">
        <f aca="false">H35-I35</f>
        <v>735187.293743268</v>
      </c>
      <c r="M35" s="67" t="n">
        <f aca="false">J35-K35</f>
        <v>7898.48717660722</v>
      </c>
      <c r="N35" s="157" t="n">
        <f aca="false">SUM(central_v5_m!C23:J23)</f>
        <v>2864881.16075257</v>
      </c>
      <c r="O35" s="7"/>
      <c r="P35" s="7"/>
      <c r="Q35" s="67" t="n">
        <f aca="false">I35*5.5017049523</f>
        <v>96660400.5079932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43455.146015218</v>
      </c>
      <c r="X35" s="67" t="n">
        <f aca="false">N35*5.1890047538+L35*5.5017049523</f>
        <v>18910665.5370725</v>
      </c>
      <c r="Y35" s="67" t="n">
        <f aca="false">N35*5.1890047538</f>
        <v>14865881.9622171</v>
      </c>
      <c r="Z35" s="67" t="n">
        <f aca="false">L35*5.5017049523</f>
        <v>4044783.57485537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19577436.5013085</v>
      </c>
      <c r="G36" s="157" t="n">
        <f aca="false">central_v2_m!E24+temporary_pension_bonus_central!B24</f>
        <v>18792085.3629556</v>
      </c>
      <c r="H36" s="67" t="n">
        <f aca="false">F36-J36</f>
        <v>19279814.9127777</v>
      </c>
      <c r="I36" s="67" t="n">
        <f aca="false">G36-K36</f>
        <v>18503392.4220806</v>
      </c>
      <c r="J36" s="157" t="n">
        <f aca="false">central_v2_m!J24</f>
        <v>297621.588530881</v>
      </c>
      <c r="K36" s="157" t="n">
        <f aca="false">central_v2_m!K24</f>
        <v>288692.940874954</v>
      </c>
      <c r="L36" s="67" t="n">
        <f aca="false">H36-I36</f>
        <v>776422.490697056</v>
      </c>
      <c r="M36" s="67" t="n">
        <f aca="false">J36-K36</f>
        <v>8928.64765592647</v>
      </c>
      <c r="N36" s="157" t="n">
        <f aca="false">SUM(central_v5_m!C24:J24)</f>
        <v>3143540.87755627</v>
      </c>
      <c r="O36" s="7"/>
      <c r="P36" s="7"/>
      <c r="Q36" s="67" t="n">
        <f aca="false">I36*5.5017049523</f>
        <v>101800205.722911</v>
      </c>
      <c r="R36" s="67"/>
      <c r="S36" s="67"/>
      <c r="T36" s="7"/>
      <c r="U36" s="7"/>
      <c r="V36" s="67" t="n">
        <f aca="false">K36*5.5017049523</f>
        <v>1588303.38250579</v>
      </c>
      <c r="W36" s="67" t="n">
        <f aca="false">M36*5.5017049523</f>
        <v>49122.7850259525</v>
      </c>
      <c r="X36" s="67" t="n">
        <f aca="false">N36*5.1890047538+L36*5.5017049523</f>
        <v>20583496.0195492</v>
      </c>
      <c r="Y36" s="67" t="n">
        <f aca="false">N36*5.1890047538</f>
        <v>16311848.5574041</v>
      </c>
      <c r="Z36" s="67" t="n">
        <f aca="false">L36*5.5017049523</f>
        <v>4271647.46214509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19573091.3822093</v>
      </c>
      <c r="G37" s="157" t="n">
        <f aca="false">central_v2_m!E25+temporary_pension_bonus_central!B25</f>
        <v>18785872.8187581</v>
      </c>
      <c r="H37" s="67" t="n">
        <f aca="false">F37-J37</f>
        <v>19257300.1692685</v>
      </c>
      <c r="I37" s="67" t="n">
        <f aca="false">G37-K37</f>
        <v>18479555.3422056</v>
      </c>
      <c r="J37" s="157" t="n">
        <f aca="false">central_v2_m!J25</f>
        <v>315791.212940722</v>
      </c>
      <c r="K37" s="157" t="n">
        <f aca="false">central_v2_m!K25</f>
        <v>306317.476552501</v>
      </c>
      <c r="L37" s="67" t="n">
        <f aca="false">H37-I37</f>
        <v>777744.827062957</v>
      </c>
      <c r="M37" s="67" t="n">
        <f aca="false">J37-K37</f>
        <v>9473.73638822167</v>
      </c>
      <c r="N37" s="157" t="n">
        <f aca="false">SUM(central_v5_m!C25:J25)</f>
        <v>3155882.84638014</v>
      </c>
      <c r="O37" s="7"/>
      <c r="P37" s="7"/>
      <c r="Q37" s="67" t="n">
        <f aca="false">I37*5.5017049523</f>
        <v>101669061.142514</v>
      </c>
      <c r="R37" s="67"/>
      <c r="S37" s="67"/>
      <c r="T37" s="7"/>
      <c r="U37" s="7"/>
      <c r="V37" s="67" t="n">
        <f aca="false">K37*5.5017049523</f>
        <v>1685268.37772493</v>
      </c>
      <c r="W37" s="67" t="n">
        <f aca="false">M37*5.5017049523</f>
        <v>52121.7024038639</v>
      </c>
      <c r="X37" s="67" t="n">
        <f aca="false">N37*5.1890047538+L37*5.5017049523</f>
        <v>20654813.6589804</v>
      </c>
      <c r="Y37" s="67" t="n">
        <f aca="false">N37*5.1890047538</f>
        <v>16375891.0923024</v>
      </c>
      <c r="Z37" s="67" t="n">
        <f aca="false">L37*5.5017049523</f>
        <v>4278922.56667798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18807610.5664976</v>
      </c>
      <c r="G38" s="155" t="n">
        <f aca="false">central_v2_m!E26+temporary_pension_bonus_central!B26</f>
        <v>18048952.9259038</v>
      </c>
      <c r="H38" s="8" t="n">
        <f aca="false">F38-J38</f>
        <v>18480736.9295983</v>
      </c>
      <c r="I38" s="8" t="n">
        <f aca="false">G38-K38</f>
        <v>17731885.4981115</v>
      </c>
      <c r="J38" s="155" t="n">
        <f aca="false">central_v2_m!J26</f>
        <v>326873.636899256</v>
      </c>
      <c r="K38" s="155" t="n">
        <f aca="false">central_v2_m!K26</f>
        <v>317067.427792278</v>
      </c>
      <c r="L38" s="8" t="n">
        <f aca="false">H38-I38</f>
        <v>748851.431486838</v>
      </c>
      <c r="M38" s="8" t="n">
        <f aca="false">J38-K38</f>
        <v>9806.20910697768</v>
      </c>
      <c r="N38" s="155" t="n">
        <f aca="false">SUM(central_v5_m!C26:J26)</f>
        <v>3563712.09789887</v>
      </c>
      <c r="O38" s="5"/>
      <c r="P38" s="5"/>
      <c r="Q38" s="8" t="n">
        <f aca="false">I38*5.5017049523</f>
        <v>97555602.2585766</v>
      </c>
      <c r="R38" s="8"/>
      <c r="S38" s="8"/>
      <c r="T38" s="5"/>
      <c r="U38" s="5"/>
      <c r="V38" s="8" t="n">
        <f aca="false">K38*5.5017049523</f>
        <v>1744411.4376978</v>
      </c>
      <c r="W38" s="8" t="n">
        <f aca="false">M38*5.5017049523</f>
        <v>53950.8692071485</v>
      </c>
      <c r="X38" s="8" t="n">
        <f aca="false">N38*5.1890047538+L38*5.5017049523</f>
        <v>22612078.6463199</v>
      </c>
      <c r="Y38" s="8" t="n">
        <f aca="false">N38*5.1890047538</f>
        <v>18492119.0171718</v>
      </c>
      <c r="Z38" s="8" t="n">
        <f aca="false">L38*5.5017049523</f>
        <v>4119959.62914808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18767217.68746</v>
      </c>
      <c r="G39" s="157" t="n">
        <f aca="false">central_v2_m!E27+temporary_pension_bonus_central!B27</f>
        <v>18008296.2489351</v>
      </c>
      <c r="H39" s="67" t="n">
        <f aca="false">F39-J39</f>
        <v>18425440.5991488</v>
      </c>
      <c r="I39" s="67" t="n">
        <f aca="false">G39-K39</f>
        <v>17676772.4732732</v>
      </c>
      <c r="J39" s="157" t="n">
        <f aca="false">central_v2_m!J27</f>
        <v>341777.088311233</v>
      </c>
      <c r="K39" s="157" t="n">
        <f aca="false">central_v2_m!K27</f>
        <v>331523.775661896</v>
      </c>
      <c r="L39" s="67" t="n">
        <f aca="false">H39-I39</f>
        <v>748668.125875559</v>
      </c>
      <c r="M39" s="67" t="n">
        <f aca="false">J39-K39</f>
        <v>10253.3126493371</v>
      </c>
      <c r="N39" s="157" t="n">
        <f aca="false">SUM(central_v5_m!C27:J27)</f>
        <v>2915512.7174025</v>
      </c>
      <c r="O39" s="7"/>
      <c r="P39" s="7"/>
      <c r="Q39" s="67" t="n">
        <f aca="false">I39*5.5017049523</f>
        <v>97252386.6568875</v>
      </c>
      <c r="R39" s="67"/>
      <c r="S39" s="67"/>
      <c r="T39" s="7"/>
      <c r="U39" s="7"/>
      <c r="V39" s="67" t="n">
        <f aca="false">K39*5.5017049523</f>
        <v>1823945.99836425</v>
      </c>
      <c r="W39" s="67" t="n">
        <f aca="false">M39*5.5017049523</f>
        <v>56410.7009803379</v>
      </c>
      <c r="X39" s="67" t="n">
        <f aca="false">N39*5.1890047538+L39*5.5017049523</f>
        <v>19247560.4861246</v>
      </c>
      <c r="Y39" s="67" t="n">
        <f aca="false">N39*5.1890047538</f>
        <v>15128609.3503659</v>
      </c>
      <c r="Z39" s="67" t="n">
        <f aca="false">L39*5.5017049523</f>
        <v>4118951.13575872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19283005.8894407</v>
      </c>
      <c r="G40" s="157" t="n">
        <f aca="false">central_v2_m!E28+temporary_pension_bonus_central!B28</f>
        <v>18501291.9705438</v>
      </c>
      <c r="H40" s="67" t="n">
        <f aca="false">F40-J40</f>
        <v>18901908.0282129</v>
      </c>
      <c r="I40" s="67" t="n">
        <f aca="false">G40-K40</f>
        <v>18131627.0451527</v>
      </c>
      <c r="J40" s="157" t="n">
        <f aca="false">central_v2_m!J28</f>
        <v>381097.86122787</v>
      </c>
      <c r="K40" s="157" t="n">
        <f aca="false">central_v2_m!K28</f>
        <v>369664.925391034</v>
      </c>
      <c r="L40" s="67" t="n">
        <f aca="false">H40-I40</f>
        <v>770280.983060133</v>
      </c>
      <c r="M40" s="67" t="n">
        <f aca="false">J40-K40</f>
        <v>11432.9358368362</v>
      </c>
      <c r="N40" s="157" t="n">
        <f aca="false">SUM(central_v5_m!C28:J28)</f>
        <v>2935887.82865021</v>
      </c>
      <c r="O40" s="7"/>
      <c r="P40" s="7"/>
      <c r="Q40" s="67" t="n">
        <f aca="false">I40*5.5017049523</f>
        <v>99754862.3075734</v>
      </c>
      <c r="R40" s="67"/>
      <c r="S40" s="67"/>
      <c r="T40" s="7"/>
      <c r="U40" s="7"/>
      <c r="V40" s="67" t="n">
        <f aca="false">K40*5.5017049523</f>
        <v>2033787.35071546</v>
      </c>
      <c r="W40" s="67" t="n">
        <f aca="false">M40*5.5017049523</f>
        <v>62900.6397128497</v>
      </c>
      <c r="X40" s="67" t="n">
        <f aca="false">N40*5.1890047538+L40*5.5017049523</f>
        <v>19472194.598654</v>
      </c>
      <c r="Y40" s="67" t="n">
        <f aca="false">N40*5.1890047538</f>
        <v>15234335.8994895</v>
      </c>
      <c r="Z40" s="67" t="n">
        <f aca="false">L40*5.5017049523</f>
        <v>4237858.69916445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19663215.3391025</v>
      </c>
      <c r="G41" s="157" t="n">
        <f aca="false">central_v2_m!E29+temporary_pension_bonus_central!B29</f>
        <v>18865012.1153394</v>
      </c>
      <c r="H41" s="67" t="n">
        <f aca="false">F41-J41</f>
        <v>19263979.8695614</v>
      </c>
      <c r="I41" s="67" t="n">
        <f aca="false">G41-K41</f>
        <v>18477753.7098845</v>
      </c>
      <c r="J41" s="157" t="n">
        <f aca="false">central_v2_m!J29</f>
        <v>399235.46954112</v>
      </c>
      <c r="K41" s="157" t="n">
        <f aca="false">central_v2_m!K29</f>
        <v>387258.405454886</v>
      </c>
      <c r="L41" s="67" t="n">
        <f aca="false">H41-I41</f>
        <v>786226.159676958</v>
      </c>
      <c r="M41" s="67" t="n">
        <f aca="false">J41-K41</f>
        <v>11977.0640862336</v>
      </c>
      <c r="N41" s="157" t="n">
        <f aca="false">SUM(central_v5_m!C29:J29)</f>
        <v>3037510.60848938</v>
      </c>
      <c r="O41" s="7"/>
      <c r="P41" s="7"/>
      <c r="Q41" s="67" t="n">
        <f aca="false">I41*5.5017049523</f>
        <v>101659149.093051</v>
      </c>
      <c r="R41" s="67"/>
      <c r="S41" s="67"/>
      <c r="T41" s="7"/>
      <c r="U41" s="7"/>
      <c r="V41" s="67" t="n">
        <f aca="false">K41*5.5017049523</f>
        <v>2130581.48711095</v>
      </c>
      <c r="W41" s="67" t="n">
        <f aca="false">M41*5.5017049523</f>
        <v>65894.2727972456</v>
      </c>
      <c r="X41" s="67" t="n">
        <f aca="false">N41*5.1890047538+L41*5.5017049523</f>
        <v>20087241.3434918</v>
      </c>
      <c r="Y41" s="67" t="n">
        <f aca="false">N41*5.1890047538</f>
        <v>15761656.9871693</v>
      </c>
      <c r="Z41" s="67" t="n">
        <f aca="false">L41*5.5017049523</f>
        <v>4325584.35632253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19964039.7184179</v>
      </c>
      <c r="G42" s="155" t="n">
        <f aca="false">central_v2_m!E30+temporary_pension_bonus_central!B30</f>
        <v>19151953.4928228</v>
      </c>
      <c r="H42" s="8" t="n">
        <f aca="false">F42-J42</f>
        <v>19544382.5785871</v>
      </c>
      <c r="I42" s="8" t="n">
        <f aca="false">G42-K42</f>
        <v>18744886.0671869</v>
      </c>
      <c r="J42" s="155" t="n">
        <f aca="false">central_v2_m!J30</f>
        <v>419657.139830784</v>
      </c>
      <c r="K42" s="155" t="n">
        <f aca="false">central_v2_m!K30</f>
        <v>407067.42563586</v>
      </c>
      <c r="L42" s="8" t="n">
        <f aca="false">H42-I42</f>
        <v>799496.511400208</v>
      </c>
      <c r="M42" s="8" t="n">
        <f aca="false">J42-K42</f>
        <v>12589.7141949234</v>
      </c>
      <c r="N42" s="155" t="n">
        <f aca="false">SUM(central_v5_m!C30:J30)</f>
        <v>3730793.52017086</v>
      </c>
      <c r="O42" s="5"/>
      <c r="P42" s="5"/>
      <c r="Q42" s="8" t="n">
        <f aca="false">I42*5.5017049523</f>
        <v>103128832.506141</v>
      </c>
      <c r="R42" s="8"/>
      <c r="S42" s="8"/>
      <c r="T42" s="5"/>
      <c r="U42" s="5"/>
      <c r="V42" s="8" t="n">
        <f aca="false">K42*5.5017049523</f>
        <v>2239564.87154082</v>
      </c>
      <c r="W42" s="8" t="n">
        <f aca="false">M42*5.5017049523</f>
        <v>69264.8929342517</v>
      </c>
      <c r="X42" s="8" t="n">
        <f aca="false">N42*5.1890047538+L42*5.5017049523</f>
        <v>23757699.2277299</v>
      </c>
      <c r="Y42" s="8" t="n">
        <f aca="false">N42*5.1890047538</f>
        <v>19359105.3116128</v>
      </c>
      <c r="Z42" s="8" t="n">
        <f aca="false">L42*5.5017049523</f>
        <v>4398593.9161171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20163181.501644</v>
      </c>
      <c r="G43" s="157" t="n">
        <f aca="false">central_v2_m!E31+temporary_pension_bonus_central!B31</f>
        <v>19341573.9676575</v>
      </c>
      <c r="H43" s="67" t="n">
        <f aca="false">F43-J43</f>
        <v>19720688.0407762</v>
      </c>
      <c r="I43" s="67" t="n">
        <f aca="false">G43-K43</f>
        <v>18912355.3106158</v>
      </c>
      <c r="J43" s="157" t="n">
        <f aca="false">central_v2_m!J31</f>
        <v>442493.460867819</v>
      </c>
      <c r="K43" s="157" t="n">
        <f aca="false">central_v2_m!K31</f>
        <v>429218.657041784</v>
      </c>
      <c r="L43" s="67" t="n">
        <f aca="false">H43-I43</f>
        <v>808332.730160456</v>
      </c>
      <c r="M43" s="67" t="n">
        <f aca="false">J43-K43</f>
        <v>13274.8038260346</v>
      </c>
      <c r="N43" s="157" t="n">
        <f aca="false">SUM(central_v5_m!C31:J31)</f>
        <v>3060842.97122126</v>
      </c>
      <c r="O43" s="7"/>
      <c r="P43" s="7"/>
      <c r="Q43" s="67" t="n">
        <f aca="false">I43*5.5017049523</f>
        <v>104050198.872072</v>
      </c>
      <c r="R43" s="67"/>
      <c r="S43" s="67"/>
      <c r="T43" s="7"/>
      <c r="U43" s="7"/>
      <c r="V43" s="67" t="n">
        <f aca="false">K43*5.5017049523</f>
        <v>2361434.41106634</v>
      </c>
      <c r="W43" s="67" t="n">
        <f aca="false">M43*5.5017049523</f>
        <v>73034.0539505055</v>
      </c>
      <c r="X43" s="67" t="n">
        <f aca="false">N43*5.1890047538+L43*5.5017049523</f>
        <v>20329936.9129324</v>
      </c>
      <c r="Y43" s="67" t="n">
        <f aca="false">N43*5.1890047538</f>
        <v>15882728.7283025</v>
      </c>
      <c r="Z43" s="67" t="n">
        <f aca="false">L43*5.5017049523</f>
        <v>4447208.18462996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20342899.3638595</v>
      </c>
      <c r="G44" s="157" t="n">
        <f aca="false">central_v2_m!E32+temporary_pension_bonus_central!B32</f>
        <v>19512419.7303346</v>
      </c>
      <c r="H44" s="67" t="n">
        <f aca="false">F44-J44</f>
        <v>19882851.2670704</v>
      </c>
      <c r="I44" s="67" t="n">
        <f aca="false">G44-K44</f>
        <v>19066173.0764492</v>
      </c>
      <c r="J44" s="157" t="n">
        <f aca="false">central_v2_m!J32</f>
        <v>460048.096789022</v>
      </c>
      <c r="K44" s="157" t="n">
        <f aca="false">central_v2_m!K32</f>
        <v>446246.653885352</v>
      </c>
      <c r="L44" s="67" t="n">
        <f aca="false">H44-I44</f>
        <v>816678.190621227</v>
      </c>
      <c r="M44" s="67" t="n">
        <f aca="false">J44-K44</f>
        <v>13801.4429036707</v>
      </c>
      <c r="N44" s="157" t="n">
        <f aca="false">SUM(central_v5_m!C32:J32)</f>
        <v>3043572.28321051</v>
      </c>
      <c r="O44" s="7"/>
      <c r="P44" s="7"/>
      <c r="Q44" s="67" t="n">
        <f aca="false">I44*5.5017049523</f>
        <v>104896458.83611</v>
      </c>
      <c r="R44" s="67"/>
      <c r="S44" s="67"/>
      <c r="T44" s="7"/>
      <c r="U44" s="7"/>
      <c r="V44" s="67" t="n">
        <f aca="false">K44*5.5017049523</f>
        <v>2455117.42562834</v>
      </c>
      <c r="W44" s="67" t="n">
        <f aca="false">M44*5.5017049523</f>
        <v>75931.4667720109</v>
      </c>
      <c r="X44" s="67" t="n">
        <f aca="false">N44*5.1890047538+L44*5.5017049523</f>
        <v>20286233.4918894</v>
      </c>
      <c r="Y44" s="67" t="n">
        <f aca="false">N44*5.1890047538</f>
        <v>15793111.0461132</v>
      </c>
      <c r="Z44" s="67" t="n">
        <f aca="false">L44*5.5017049523</f>
        <v>4493122.44577621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20645518.0014666</v>
      </c>
      <c r="G45" s="157" t="n">
        <f aca="false">central_v2_m!E33+temporary_pension_bonus_central!B33</f>
        <v>19799876.605221</v>
      </c>
      <c r="H45" s="67" t="n">
        <f aca="false">F45-J45</f>
        <v>20169783.3586965</v>
      </c>
      <c r="I45" s="67" t="n">
        <f aca="false">G45-K45</f>
        <v>19338414.001734</v>
      </c>
      <c r="J45" s="157" t="n">
        <f aca="false">central_v2_m!J33</f>
        <v>475734.642770042</v>
      </c>
      <c r="K45" s="157" t="n">
        <f aca="false">central_v2_m!K33</f>
        <v>461462.603486941</v>
      </c>
      <c r="L45" s="67" t="n">
        <f aca="false">H45-I45</f>
        <v>831369.356962513</v>
      </c>
      <c r="M45" s="67" t="n">
        <f aca="false">J45-K45</f>
        <v>14272.0392831013</v>
      </c>
      <c r="N45" s="157" t="n">
        <f aca="false">SUM(central_v5_m!C33:J33)</f>
        <v>3028070.33496579</v>
      </c>
      <c r="O45" s="7"/>
      <c r="P45" s="7"/>
      <c r="Q45" s="67" t="n">
        <f aca="false">I45*5.5017049523</f>
        <v>106394248.082968</v>
      </c>
      <c r="R45" s="67"/>
      <c r="S45" s="67"/>
      <c r="T45" s="7"/>
      <c r="U45" s="7"/>
      <c r="V45" s="67" t="n">
        <f aca="false">K45*5.5017049523</f>
        <v>2538831.09090535</v>
      </c>
      <c r="W45" s="67" t="n">
        <f aca="false">M45*5.5017049523</f>
        <v>78520.5492032587</v>
      </c>
      <c r="X45" s="67" t="n">
        <f aca="false">N45*5.1890047538+L45*5.5017049523</f>
        <v>20286620.2713694</v>
      </c>
      <c r="Y45" s="67" t="n">
        <f aca="false">N45*5.1890047538</f>
        <v>15712671.3629782</v>
      </c>
      <c r="Z45" s="67" t="n">
        <f aca="false">L45*5.5017049523</f>
        <v>4573948.90839113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20868757.1917939</v>
      </c>
      <c r="G46" s="155" t="n">
        <f aca="false">central_v2_m!E34+temporary_pension_bonus_central!B34</f>
        <v>20012889.0097674</v>
      </c>
      <c r="H46" s="8" t="n">
        <f aca="false">F46-J46</f>
        <v>20364791.7775186</v>
      </c>
      <c r="I46" s="8" t="n">
        <f aca="false">G46-K46</f>
        <v>19524042.5579203</v>
      </c>
      <c r="J46" s="155" t="n">
        <f aca="false">central_v2_m!J34</f>
        <v>503965.414275351</v>
      </c>
      <c r="K46" s="155" t="n">
        <f aca="false">central_v2_m!K34</f>
        <v>488846.45184709</v>
      </c>
      <c r="L46" s="8" t="n">
        <f aca="false">H46-I46</f>
        <v>840749.219598297</v>
      </c>
      <c r="M46" s="8" t="n">
        <f aca="false">J46-K46</f>
        <v>15118.9624282605</v>
      </c>
      <c r="N46" s="155" t="n">
        <f aca="false">SUM(central_v5_m!C34:J34)</f>
        <v>3701914.71045163</v>
      </c>
      <c r="O46" s="5"/>
      <c r="P46" s="5"/>
      <c r="Q46" s="8" t="n">
        <f aca="false">I46*5.5017049523</f>
        <v>107415521.629826</v>
      </c>
      <c r="R46" s="8"/>
      <c r="S46" s="8"/>
      <c r="T46" s="5"/>
      <c r="U46" s="5"/>
      <c r="V46" s="8" t="n">
        <f aca="false">K46*5.5017049523</f>
        <v>2689488.94504142</v>
      </c>
      <c r="W46" s="8" t="n">
        <f aca="false">M46*5.5017049523</f>
        <v>83180.0704651983</v>
      </c>
      <c r="X46" s="8" t="n">
        <f aca="false">N46*5.1890047538+L46*5.5017049523</f>
        <v>23834807.175802</v>
      </c>
      <c r="Y46" s="8" t="n">
        <f aca="false">N46*5.1890047538</f>
        <v>19209253.0306957</v>
      </c>
      <c r="Z46" s="8" t="n">
        <f aca="false">L46*5.5017049523</f>
        <v>4625554.14510631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21026439.796907</v>
      </c>
      <c r="G47" s="157" t="n">
        <f aca="false">central_v2_m!E35+temporary_pension_bonus_central!B35</f>
        <v>20162591.6154763</v>
      </c>
      <c r="H47" s="67" t="n">
        <f aca="false">F47-J47</f>
        <v>20517273.6134998</v>
      </c>
      <c r="I47" s="67" t="n">
        <f aca="false">G47-K47</f>
        <v>19668700.4175713</v>
      </c>
      <c r="J47" s="157" t="n">
        <f aca="false">central_v2_m!J35</f>
        <v>509166.183407184</v>
      </c>
      <c r="K47" s="157" t="n">
        <f aca="false">central_v2_m!K35</f>
        <v>493891.197904969</v>
      </c>
      <c r="L47" s="67" t="n">
        <f aca="false">H47-I47</f>
        <v>848573.195928514</v>
      </c>
      <c r="M47" s="67" t="n">
        <f aca="false">J47-K47</f>
        <v>15274.9855022155</v>
      </c>
      <c r="N47" s="157" t="n">
        <f aca="false">SUM(central_v5_m!C35:J35)</f>
        <v>3070728.37733329</v>
      </c>
      <c r="O47" s="7"/>
      <c r="P47" s="7"/>
      <c r="Q47" s="67" t="n">
        <f aca="false">I47*5.5017049523</f>
        <v>108211386.492657</v>
      </c>
      <c r="R47" s="67"/>
      <c r="S47" s="67"/>
      <c r="T47" s="7"/>
      <c r="U47" s="7"/>
      <c r="V47" s="67" t="n">
        <f aca="false">K47*5.5017049523</f>
        <v>2717243.64941115</v>
      </c>
      <c r="W47" s="67" t="n">
        <f aca="false">M47*5.5017049523</f>
        <v>84038.4633838498</v>
      </c>
      <c r="X47" s="67" t="n">
        <f aca="false">N47*5.1890047538+L47*5.5017049523</f>
        <v>20602623.5020399</v>
      </c>
      <c r="Y47" s="67" t="n">
        <f aca="false">N47*5.1890047538</f>
        <v>15934024.147611</v>
      </c>
      <c r="Z47" s="67" t="n">
        <f aca="false">L47*5.5017049523</f>
        <v>4668599.35442894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21124411.1012296</v>
      </c>
      <c r="G48" s="157" t="n">
        <f aca="false">central_v2_m!E36+temporary_pension_bonus_central!B36</f>
        <v>20256091.2236264</v>
      </c>
      <c r="H48" s="67" t="n">
        <f aca="false">F48-J48</f>
        <v>20578346.6659503</v>
      </c>
      <c r="I48" s="67" t="n">
        <f aca="false">G48-K48</f>
        <v>19726408.7214054</v>
      </c>
      <c r="J48" s="157" t="n">
        <f aca="false">central_v2_m!J36</f>
        <v>546064.435279362</v>
      </c>
      <c r="K48" s="157" t="n">
        <f aca="false">central_v2_m!K36</f>
        <v>529682.502220981</v>
      </c>
      <c r="L48" s="67" t="n">
        <f aca="false">H48-I48</f>
        <v>851937.944544867</v>
      </c>
      <c r="M48" s="67" t="n">
        <f aca="false">J48-K48</f>
        <v>16381.9330583806</v>
      </c>
      <c r="N48" s="157" t="n">
        <f aca="false">SUM(central_v5_m!C36:J36)</f>
        <v>2968296.88063567</v>
      </c>
      <c r="O48" s="7"/>
      <c r="P48" s="7"/>
      <c r="Q48" s="67" t="n">
        <f aca="false">I48*5.5017049523</f>
        <v>108528880.55365</v>
      </c>
      <c r="R48" s="67"/>
      <c r="S48" s="67"/>
      <c r="T48" s="7"/>
      <c r="U48" s="7"/>
      <c r="V48" s="67" t="n">
        <f aca="false">K48*5.5017049523</f>
        <v>2914156.84561583</v>
      </c>
      <c r="W48" s="67" t="n">
        <f aca="false">M48*5.5017049523</f>
        <v>90128.5622355397</v>
      </c>
      <c r="X48" s="67" t="n">
        <f aca="false">N48*5.1890047538+L48*5.5017049523</f>
        <v>20089617.832863</v>
      </c>
      <c r="Y48" s="67" t="n">
        <f aca="false">N48*5.1890047538</f>
        <v>15402506.6243082</v>
      </c>
      <c r="Z48" s="67" t="n">
        <f aca="false">L48*5.5017049523</f>
        <v>4687111.20855478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21289200.7321261</v>
      </c>
      <c r="G49" s="157" t="n">
        <f aca="false">central_v2_m!E37+temporary_pension_bonus_central!B37</f>
        <v>20412778.9463895</v>
      </c>
      <c r="H49" s="67" t="n">
        <f aca="false">F49-J49</f>
        <v>20709503.9090357</v>
      </c>
      <c r="I49" s="67" t="n">
        <f aca="false">G49-K49</f>
        <v>19850473.0279918</v>
      </c>
      <c r="J49" s="157" t="n">
        <f aca="false">central_v2_m!J37</f>
        <v>579696.823090433</v>
      </c>
      <c r="K49" s="157" t="n">
        <f aca="false">central_v2_m!K37</f>
        <v>562305.91839772</v>
      </c>
      <c r="L49" s="67" t="n">
        <f aca="false">H49-I49</f>
        <v>859030.881043874</v>
      </c>
      <c r="M49" s="67" t="n">
        <f aca="false">J49-K49</f>
        <v>17390.9046927132</v>
      </c>
      <c r="N49" s="157" t="n">
        <f aca="false">SUM(central_v5_m!C37:J37)</f>
        <v>3027614.01577739</v>
      </c>
      <c r="O49" s="7"/>
      <c r="P49" s="7"/>
      <c r="Q49" s="67" t="n">
        <f aca="false">I49*5.5017049523</f>
        <v>109211445.7636</v>
      </c>
      <c r="R49" s="67"/>
      <c r="S49" s="67"/>
      <c r="T49" s="7"/>
      <c r="U49" s="7"/>
      <c r="V49" s="67" t="n">
        <f aca="false">K49*5.5017049523</f>
        <v>3093641.25595633</v>
      </c>
      <c r="W49" s="67" t="n">
        <f aca="false">M49*5.5017049523</f>
        <v>95679.6264728774</v>
      </c>
      <c r="X49" s="67" t="n">
        <f aca="false">N49*5.1890047538+L49*5.5017049523</f>
        <v>20436437.9729581</v>
      </c>
      <c r="Y49" s="67" t="n">
        <f aca="false">N49*5.1890047538</f>
        <v>15710303.5205404</v>
      </c>
      <c r="Z49" s="67" t="n">
        <f aca="false">L49*5.5017049523</f>
        <v>4726134.45241771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21445951.9771312</v>
      </c>
      <c r="G50" s="155" t="n">
        <f aca="false">central_v2_m!E38+temporary_pension_bonus_central!B38</f>
        <v>20561410.9814258</v>
      </c>
      <c r="H50" s="8" t="n">
        <f aca="false">F50-J50</f>
        <v>20853144.7781987</v>
      </c>
      <c r="I50" s="8" t="n">
        <f aca="false">G50-K50</f>
        <v>19986387.9984613</v>
      </c>
      <c r="J50" s="155" t="n">
        <f aca="false">central_v2_m!J38</f>
        <v>592807.198932513</v>
      </c>
      <c r="K50" s="155" t="n">
        <f aca="false">central_v2_m!K38</f>
        <v>575022.982964537</v>
      </c>
      <c r="L50" s="8" t="n">
        <f aca="false">H50-I50</f>
        <v>866756.779737413</v>
      </c>
      <c r="M50" s="8" t="n">
        <f aca="false">J50-K50</f>
        <v>17784.2159679753</v>
      </c>
      <c r="N50" s="155" t="n">
        <f aca="false">SUM(central_v5_m!C38:J38)</f>
        <v>3709134.52419051</v>
      </c>
      <c r="O50" s="5"/>
      <c r="P50" s="5"/>
      <c r="Q50" s="8" t="n">
        <f aca="false">I50*5.5017049523</f>
        <v>109959209.829724</v>
      </c>
      <c r="R50" s="8"/>
      <c r="S50" s="8"/>
      <c r="T50" s="5"/>
      <c r="U50" s="5"/>
      <c r="V50" s="8" t="n">
        <f aca="false">K50*5.5017049523</f>
        <v>3163606.79306231</v>
      </c>
      <c r="W50" s="8" t="n">
        <f aca="false">M50*5.5017049523</f>
        <v>97843.5090637826</v>
      </c>
      <c r="X50" s="8" t="n">
        <f aca="false">N50*5.1890047538+L50*5.5017049523</f>
        <v>24015356.7460292</v>
      </c>
      <c r="Y50" s="8" t="n">
        <f aca="false">N50*5.1890047538</f>
        <v>19246716.6785082</v>
      </c>
      <c r="Z50" s="8" t="n">
        <f aca="false">L50*5.5017049523</f>
        <v>4768640.06752093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21705971.2221508</v>
      </c>
      <c r="G51" s="157" t="n">
        <f aca="false">central_v2_m!E39+temporary_pension_bonus_central!B39</f>
        <v>20808371.3046491</v>
      </c>
      <c r="H51" s="67" t="n">
        <f aca="false">F51-J51</f>
        <v>21086190.6012384</v>
      </c>
      <c r="I51" s="67" t="n">
        <f aca="false">G51-K51</f>
        <v>20207184.102364</v>
      </c>
      <c r="J51" s="157" t="n">
        <f aca="false">central_v2_m!J39</f>
        <v>619780.620912429</v>
      </c>
      <c r="K51" s="157" t="n">
        <f aca="false">central_v2_m!K39</f>
        <v>601187.202285056</v>
      </c>
      <c r="L51" s="67" t="n">
        <f aca="false">H51-I51</f>
        <v>879006.498874333</v>
      </c>
      <c r="M51" s="67" t="n">
        <f aca="false">J51-K51</f>
        <v>18593.4186273727</v>
      </c>
      <c r="N51" s="157" t="n">
        <f aca="false">SUM(central_v5_m!C39:J39)</f>
        <v>3080139.17826452</v>
      </c>
      <c r="O51" s="7"/>
      <c r="P51" s="7"/>
      <c r="Q51" s="67" t="n">
        <f aca="false">I51*5.5017049523</f>
        <v>111173964.848014</v>
      </c>
      <c r="R51" s="67"/>
      <c r="S51" s="67"/>
      <c r="T51" s="7"/>
      <c r="U51" s="7"/>
      <c r="V51" s="67" t="n">
        <f aca="false">K51*5.5017049523</f>
        <v>3307554.60807108</v>
      </c>
      <c r="W51" s="67" t="n">
        <f aca="false">M51*5.5017049523</f>
        <v>102295.503342404</v>
      </c>
      <c r="X51" s="67" t="n">
        <f aca="false">N51*5.1890047538+L51*5.5017049523</f>
        <v>20818891.246341</v>
      </c>
      <c r="Y51" s="67" t="n">
        <f aca="false">N51*5.1890047538</f>
        <v>15982856.8383802</v>
      </c>
      <c r="Z51" s="67" t="n">
        <f aca="false">L51*5.5017049523</f>
        <v>4836034.4079608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21899372.6183455</v>
      </c>
      <c r="G52" s="157" t="n">
        <f aca="false">central_v2_m!E40+temporary_pension_bonus_central!B40</f>
        <v>20992195.7783186</v>
      </c>
      <c r="H52" s="67" t="n">
        <f aca="false">F52-J52</f>
        <v>21256234.7893935</v>
      </c>
      <c r="I52" s="67" t="n">
        <f aca="false">G52-K52</f>
        <v>20368352.0842351</v>
      </c>
      <c r="J52" s="157" t="n">
        <f aca="false">central_v2_m!J40</f>
        <v>643137.828952026</v>
      </c>
      <c r="K52" s="157" t="n">
        <f aca="false">central_v2_m!K40</f>
        <v>623843.694083465</v>
      </c>
      <c r="L52" s="67" t="n">
        <f aca="false">H52-I52</f>
        <v>887882.70515836</v>
      </c>
      <c r="M52" s="67" t="n">
        <f aca="false">J52-K52</f>
        <v>19294.1348685607</v>
      </c>
      <c r="N52" s="157" t="n">
        <f aca="false">SUM(central_v5_m!C40:J40)</f>
        <v>3016410.61667693</v>
      </c>
      <c r="O52" s="7"/>
      <c r="P52" s="7"/>
      <c r="Q52" s="67" t="n">
        <f aca="false">I52*5.5017049523</f>
        <v>112060663.532027</v>
      </c>
      <c r="R52" s="67"/>
      <c r="S52" s="67"/>
      <c r="T52" s="7"/>
      <c r="U52" s="7"/>
      <c r="V52" s="67" t="n">
        <f aca="false">K52*5.5017049523</f>
        <v>3432203.94120012</v>
      </c>
      <c r="W52" s="67" t="n">
        <f aca="false">M52*5.5017049523</f>
        <v>106150.637356705</v>
      </c>
      <c r="X52" s="67" t="n">
        <f aca="false">N52*5.1890047538+L52*5.5017049523</f>
        <v>20537037.7053806</v>
      </c>
      <c r="Y52" s="67" t="n">
        <f aca="false">N52*5.1890047538</f>
        <v>15652169.0293494</v>
      </c>
      <c r="Z52" s="67" t="n">
        <f aca="false">L52*5.5017049523</f>
        <v>4884868.67603127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22025828.3269415</v>
      </c>
      <c r="G53" s="157" t="n">
        <f aca="false">central_v2_m!E41+temporary_pension_bonus_central!B41</f>
        <v>21111706.0913997</v>
      </c>
      <c r="H53" s="67" t="n">
        <f aca="false">F53-J53</f>
        <v>21314300.7584792</v>
      </c>
      <c r="I53" s="67" t="n">
        <f aca="false">G53-K53</f>
        <v>20421524.3499912</v>
      </c>
      <c r="J53" s="157" t="n">
        <f aca="false">central_v2_m!J41</f>
        <v>711527.568462298</v>
      </c>
      <c r="K53" s="157" t="n">
        <f aca="false">central_v2_m!K41</f>
        <v>690181.741408429</v>
      </c>
      <c r="L53" s="67" t="n">
        <f aca="false">H53-I53</f>
        <v>892776.408487931</v>
      </c>
      <c r="M53" s="67" t="n">
        <f aca="false">J53-K53</f>
        <v>21345.8270538689</v>
      </c>
      <c r="N53" s="157" t="n">
        <f aca="false">SUM(central_v5_m!C41:J41)</f>
        <v>3027206.05018049</v>
      </c>
      <c r="O53" s="7"/>
      <c r="P53" s="7"/>
      <c r="Q53" s="67" t="n">
        <f aca="false">I53*5.5017049523</f>
        <v>112353201.649862</v>
      </c>
      <c r="R53" s="67"/>
      <c r="S53" s="67"/>
      <c r="T53" s="7"/>
      <c r="U53" s="7"/>
      <c r="V53" s="67" t="n">
        <f aca="false">K53*5.5017049523</f>
        <v>3797176.30469379</v>
      </c>
      <c r="W53" s="67" t="n">
        <f aca="false">M53*5.5017049523</f>
        <v>117438.44241321</v>
      </c>
      <c r="X53" s="67" t="n">
        <f aca="false">N53*5.1890047538+L53*5.5017049523</f>
        <v>20619978.9729933</v>
      </c>
      <c r="Y53" s="67" t="n">
        <f aca="false">N53*5.1890047538</f>
        <v>15708186.5851187</v>
      </c>
      <c r="Z53" s="67" t="n">
        <f aca="false">L53*5.5017049523</f>
        <v>4911792.38787466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22198036.7962641</v>
      </c>
      <c r="G54" s="155" t="n">
        <f aca="false">central_v2_m!E42+temporary_pension_bonus_central!B42</f>
        <v>21275322.2524894</v>
      </c>
      <c r="H54" s="8" t="n">
        <f aca="false">F54-J54</f>
        <v>21432275.158096</v>
      </c>
      <c r="I54" s="8" t="n">
        <f aca="false">G54-K54</f>
        <v>20532533.4634663</v>
      </c>
      <c r="J54" s="155" t="n">
        <f aca="false">central_v2_m!J42</f>
        <v>765761.638168167</v>
      </c>
      <c r="K54" s="155" t="n">
        <f aca="false">central_v2_m!K42</f>
        <v>742788.789023122</v>
      </c>
      <c r="L54" s="8" t="n">
        <f aca="false">H54-I54</f>
        <v>899741.694629699</v>
      </c>
      <c r="M54" s="8" t="n">
        <f aca="false">J54-K54</f>
        <v>22972.8491450448</v>
      </c>
      <c r="N54" s="155" t="n">
        <f aca="false">SUM(central_v5_m!C42:J42)</f>
        <v>3698455.208239</v>
      </c>
      <c r="O54" s="5"/>
      <c r="P54" s="5"/>
      <c r="Q54" s="8" t="n">
        <f aca="false">I54*5.5017049523</f>
        <v>112963941.039218</v>
      </c>
      <c r="R54" s="8"/>
      <c r="S54" s="8"/>
      <c r="T54" s="5"/>
      <c r="U54" s="5"/>
      <c r="V54" s="8" t="n">
        <f aca="false">K54*5.5017049523</f>
        <v>4086604.75908143</v>
      </c>
      <c r="W54" s="8" t="n">
        <f aca="false">M54*5.5017049523</f>
        <v>126389.837909734</v>
      </c>
      <c r="X54" s="8" t="n">
        <f aca="false">N54*5.1890047538+L54*5.5017049523</f>
        <v>24141414.9944035</v>
      </c>
      <c r="Y54" s="8" t="n">
        <f aca="false">N54*5.1890047538</f>
        <v>19191301.6572685</v>
      </c>
      <c r="Z54" s="8" t="n">
        <f aca="false">L54*5.5017049523</f>
        <v>4950113.33713501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22433644.7275406</v>
      </c>
      <c r="G55" s="157" t="n">
        <f aca="false">central_v2_m!E43+temporary_pension_bonus_central!B43</f>
        <v>21499134.3106068</v>
      </c>
      <c r="H55" s="67" t="n">
        <f aca="false">F55-J55</f>
        <v>21568020.5306636</v>
      </c>
      <c r="I55" s="67" t="n">
        <f aca="false">G55-K55</f>
        <v>20659478.8396361</v>
      </c>
      <c r="J55" s="157" t="n">
        <f aca="false">central_v2_m!J43</f>
        <v>865624.196876969</v>
      </c>
      <c r="K55" s="157" t="n">
        <f aca="false">central_v2_m!K43</f>
        <v>839655.47097066</v>
      </c>
      <c r="L55" s="67" t="n">
        <f aca="false">H55-I55</f>
        <v>908541.691027503</v>
      </c>
      <c r="M55" s="67" t="n">
        <f aca="false">J55-K55</f>
        <v>25968.725906309</v>
      </c>
      <c r="N55" s="157" t="n">
        <f aca="false">SUM(central_v5_m!C43:J43)</f>
        <v>3050925.55513017</v>
      </c>
      <c r="O55" s="7"/>
      <c r="P55" s="7"/>
      <c r="Q55" s="67" t="n">
        <f aca="false">I55*5.5017049523</f>
        <v>113662357.043963</v>
      </c>
      <c r="R55" s="67"/>
      <c r="S55" s="67"/>
      <c r="T55" s="7"/>
      <c r="U55" s="7"/>
      <c r="V55" s="67" t="n">
        <f aca="false">K55*5.5017049523</f>
        <v>4619536.66286507</v>
      </c>
      <c r="W55" s="67" t="n">
        <f aca="false">M55*5.5017049523</f>
        <v>142872.267923661</v>
      </c>
      <c r="X55" s="67" t="n">
        <f aca="false">N55*5.1890047538+L55*5.5017049523</f>
        <v>20829795.5299574</v>
      </c>
      <c r="Y55" s="67" t="n">
        <f aca="false">N55*5.1890047538</f>
        <v>15831267.2090603</v>
      </c>
      <c r="Z55" s="67" t="n">
        <f aca="false">L55*5.5017049523</f>
        <v>4998528.32089703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22692645.7736307</v>
      </c>
      <c r="G56" s="157" t="n">
        <f aca="false">central_v2_m!E44+temporary_pension_bonus_central!B44</f>
        <v>21746024.7071326</v>
      </c>
      <c r="H56" s="67" t="n">
        <f aca="false">F56-J56</f>
        <v>21793902.4885196</v>
      </c>
      <c r="I56" s="67" t="n">
        <f aca="false">G56-K56</f>
        <v>20874243.7205748</v>
      </c>
      <c r="J56" s="157" t="n">
        <f aca="false">central_v2_m!J44</f>
        <v>898743.285111149</v>
      </c>
      <c r="K56" s="157" t="n">
        <f aca="false">central_v2_m!K44</f>
        <v>871780.986557814</v>
      </c>
      <c r="L56" s="67" t="n">
        <f aca="false">H56-I56</f>
        <v>919658.76794475</v>
      </c>
      <c r="M56" s="67" t="n">
        <f aca="false">J56-K56</f>
        <v>26962.2985533343</v>
      </c>
      <c r="N56" s="157" t="n">
        <f aca="false">SUM(central_v5_m!C44:J44)</f>
        <v>3060996.64175742</v>
      </c>
      <c r="O56" s="7"/>
      <c r="P56" s="7"/>
      <c r="Q56" s="67" t="n">
        <f aca="false">I56*5.5017049523</f>
        <v>114843930.053004</v>
      </c>
      <c r="R56" s="67"/>
      <c r="S56" s="67"/>
      <c r="T56" s="7"/>
      <c r="U56" s="7"/>
      <c r="V56" s="67" t="n">
        <f aca="false">K56*5.5017049523</f>
        <v>4796281.77106611</v>
      </c>
      <c r="W56" s="67" t="n">
        <f aca="false">M56*5.5017049523</f>
        <v>148338.611476271</v>
      </c>
      <c r="X56" s="67" t="n">
        <f aca="false">N56*5.1890047538+L56*5.5017049523</f>
        <v>20943217.3234728</v>
      </c>
      <c r="Y56" s="67" t="n">
        <f aca="false">N56*5.1890047538</f>
        <v>15883526.1254451</v>
      </c>
      <c r="Z56" s="67" t="n">
        <f aca="false">L56*5.5017049523</f>
        <v>5059691.19802774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22992492.7281013</v>
      </c>
      <c r="G57" s="157" t="n">
        <f aca="false">central_v2_m!E45+temporary_pension_bonus_central!B45</f>
        <v>22031744.7843118</v>
      </c>
      <c r="H57" s="67" t="n">
        <f aca="false">F57-J57</f>
        <v>22006095.4830072</v>
      </c>
      <c r="I57" s="67" t="n">
        <f aca="false">G57-K57</f>
        <v>21074939.4565706</v>
      </c>
      <c r="J57" s="157" t="n">
        <f aca="false">central_v2_m!J45</f>
        <v>986397.245094047</v>
      </c>
      <c r="K57" s="157" t="n">
        <f aca="false">central_v2_m!K45</f>
        <v>956805.327741225</v>
      </c>
      <c r="L57" s="67" t="n">
        <f aca="false">H57-I57</f>
        <v>931156.026436646</v>
      </c>
      <c r="M57" s="67" t="n">
        <f aca="false">J57-K57</f>
        <v>29591.9173528214</v>
      </c>
      <c r="N57" s="157" t="n">
        <f aca="false">SUM(central_v5_m!C45:J45)</f>
        <v>3076655.45145392</v>
      </c>
      <c r="O57" s="7"/>
      <c r="P57" s="7"/>
      <c r="Q57" s="67" t="n">
        <f aca="false">I57*5.5017049523</f>
        <v>115948098.777637</v>
      </c>
      <c r="R57" s="67"/>
      <c r="S57" s="67"/>
      <c r="T57" s="7"/>
      <c r="U57" s="7"/>
      <c r="V57" s="67" t="n">
        <f aca="false">K57*5.5017049523</f>
        <v>5264060.61002092</v>
      </c>
      <c r="W57" s="67" t="n">
        <f aca="false">M57*5.5017049523</f>
        <v>162805.99824807</v>
      </c>
      <c r="X57" s="67" t="n">
        <f aca="false">N57*5.1890047538+L57*5.5017049523</f>
        <v>21087725.4854095</v>
      </c>
      <c r="Y57" s="67" t="n">
        <f aca="false">N57*5.1890047538</f>
        <v>15964779.7633991</v>
      </c>
      <c r="Z57" s="67" t="n">
        <f aca="false">L57*5.5017049523</f>
        <v>5122945.72201048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23164391.8516483</v>
      </c>
      <c r="G58" s="155" t="n">
        <f aca="false">central_v2_m!E46+temporary_pension_bonus_central!B46</f>
        <v>22195671.471467</v>
      </c>
      <c r="H58" s="8" t="n">
        <f aca="false">F58-J58</f>
        <v>22080344.0937927</v>
      </c>
      <c r="I58" s="8" t="n">
        <f aca="false">G58-K58</f>
        <v>21144145.1463471</v>
      </c>
      <c r="J58" s="155" t="n">
        <f aca="false">central_v2_m!J46</f>
        <v>1084047.75785561</v>
      </c>
      <c r="K58" s="155" t="n">
        <f aca="false">central_v2_m!K46</f>
        <v>1051526.32511994</v>
      </c>
      <c r="L58" s="8" t="n">
        <f aca="false">H58-I58</f>
        <v>936198.947445609</v>
      </c>
      <c r="M58" s="8" t="n">
        <f aca="false">J58-K58</f>
        <v>32521.4327356683</v>
      </c>
      <c r="N58" s="155" t="n">
        <f aca="false">SUM(central_v5_m!C46:J46)</f>
        <v>3761867.02528318</v>
      </c>
      <c r="O58" s="5"/>
      <c r="P58" s="5"/>
      <c r="Q58" s="8" t="n">
        <f aca="false">I58*5.5017049523</f>
        <v>116328848.063808</v>
      </c>
      <c r="R58" s="8"/>
      <c r="S58" s="8"/>
      <c r="T58" s="5"/>
      <c r="U58" s="5"/>
      <c r="V58" s="8" t="n">
        <f aca="false">K58*5.5017049523</f>
        <v>5785187.59038622</v>
      </c>
      <c r="W58" s="8" t="n">
        <f aca="false">M58*5.5017049523</f>
        <v>178923.327537717</v>
      </c>
      <c r="X58" s="8" t="n">
        <f aca="false">N58*5.1890047538+L58*5.5017049523</f>
        <v>24671036.2628574</v>
      </c>
      <c r="Y58" s="8" t="n">
        <f aca="false">N58*5.1890047538</f>
        <v>19520345.8773579</v>
      </c>
      <c r="Z58" s="8" t="n">
        <f aca="false">L58*5.5017049523</f>
        <v>5150690.38549955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23457920.203832</v>
      </c>
      <c r="G59" s="157" t="n">
        <f aca="false">central_v2_m!E47+temporary_pension_bonus_central!B47</f>
        <v>22475797.3103164</v>
      </c>
      <c r="H59" s="67" t="n">
        <f aca="false">F59-J59</f>
        <v>22274672.2154451</v>
      </c>
      <c r="I59" s="67" t="n">
        <f aca="false">G59-K59</f>
        <v>21328046.7615811</v>
      </c>
      <c r="J59" s="157" t="n">
        <f aca="false">central_v2_m!J47</f>
        <v>1183247.98838693</v>
      </c>
      <c r="K59" s="157" t="n">
        <f aca="false">central_v2_m!K47</f>
        <v>1147750.54873532</v>
      </c>
      <c r="L59" s="67" t="n">
        <f aca="false">H59-I59</f>
        <v>946625.453863993</v>
      </c>
      <c r="M59" s="67" t="n">
        <f aca="false">J59-K59</f>
        <v>35497.4396516082</v>
      </c>
      <c r="N59" s="157" t="n">
        <f aca="false">SUM(central_v5_m!C47:J47)</f>
        <v>3073458.40881686</v>
      </c>
      <c r="O59" s="7"/>
      <c r="P59" s="7"/>
      <c r="Q59" s="67" t="n">
        <f aca="false">I59*5.5017049523</f>
        <v>117340620.491077</v>
      </c>
      <c r="R59" s="67"/>
      <c r="S59" s="67"/>
      <c r="T59" s="7"/>
      <c r="U59" s="7"/>
      <c r="V59" s="67" t="n">
        <f aca="false">K59*5.5017049523</f>
        <v>6314584.87798217</v>
      </c>
      <c r="W59" s="67" t="n">
        <f aca="false">M59*5.5017049523</f>
        <v>195296.439525223</v>
      </c>
      <c r="X59" s="67" t="n">
        <f aca="false">N59*5.1890047538+L59*5.5017049523</f>
        <v>21156244.241454</v>
      </c>
      <c r="Y59" s="67" t="n">
        <f aca="false">N59*5.1890047538</f>
        <v>15948190.2939573</v>
      </c>
      <c r="Z59" s="67" t="n">
        <f aca="false">L59*5.5017049523</f>
        <v>5208053.94749677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23703969.442739</v>
      </c>
      <c r="G60" s="157" t="n">
        <f aca="false">central_v2_m!E48+temporary_pension_bonus_central!B48</f>
        <v>22711346.5139224</v>
      </c>
      <c r="H60" s="67" t="n">
        <f aca="false">F60-J60</f>
        <v>22486768.6126252</v>
      </c>
      <c r="I60" s="67" t="n">
        <f aca="false">G60-K60</f>
        <v>21530661.708712</v>
      </c>
      <c r="J60" s="157" t="n">
        <f aca="false">central_v2_m!J48</f>
        <v>1217200.83011387</v>
      </c>
      <c r="K60" s="157" t="n">
        <f aca="false">central_v2_m!K48</f>
        <v>1180684.80521045</v>
      </c>
      <c r="L60" s="67" t="n">
        <f aca="false">H60-I60</f>
        <v>956106.903913189</v>
      </c>
      <c r="M60" s="67" t="n">
        <f aca="false">J60-K60</f>
        <v>36516.0249034159</v>
      </c>
      <c r="N60" s="157" t="n">
        <f aca="false">SUM(central_v5_m!C48:J48)</f>
        <v>3140594.09093241</v>
      </c>
      <c r="O60" s="7"/>
      <c r="P60" s="7"/>
      <c r="Q60" s="67" t="n">
        <f aca="false">I60*5.5017049523</f>
        <v>118455348.149117</v>
      </c>
      <c r="R60" s="67"/>
      <c r="S60" s="67"/>
      <c r="T60" s="7"/>
      <c r="U60" s="7"/>
      <c r="V60" s="67" t="n">
        <f aca="false">K60*5.5017049523</f>
        <v>6495779.4399317</v>
      </c>
      <c r="W60" s="67" t="n">
        <f aca="false">M60*5.5017049523</f>
        <v>200900.395049434</v>
      </c>
      <c r="X60" s="67" t="n">
        <f aca="false">N60*5.1890047538+L60*5.5017049523</f>
        <v>21556775.7557919</v>
      </c>
      <c r="Y60" s="67" t="n">
        <f aca="false">N60*5.1890047538</f>
        <v>16296557.6676045</v>
      </c>
      <c r="Z60" s="67" t="n">
        <f aca="false">L60*5.5017049523</f>
        <v>5260218.08818741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23826907.0689244</v>
      </c>
      <c r="G61" s="157" t="n">
        <f aca="false">central_v2_m!E49+temporary_pension_bonus_central!B49</f>
        <v>22827784.9713376</v>
      </c>
      <c r="H61" s="67" t="n">
        <f aca="false">F61-J61</f>
        <v>22550693.1902557</v>
      </c>
      <c r="I61" s="67" t="n">
        <f aca="false">G61-K61</f>
        <v>21589857.509029</v>
      </c>
      <c r="J61" s="157" t="n">
        <f aca="false">central_v2_m!J49</f>
        <v>1276213.87866866</v>
      </c>
      <c r="K61" s="157" t="n">
        <f aca="false">central_v2_m!K49</f>
        <v>1237927.4623086</v>
      </c>
      <c r="L61" s="67" t="n">
        <f aca="false">H61-I61</f>
        <v>960835.681226704</v>
      </c>
      <c r="M61" s="67" t="n">
        <f aca="false">J61-K61</f>
        <v>38286.4163600597</v>
      </c>
      <c r="N61" s="157" t="n">
        <f aca="false">SUM(central_v5_m!C49:J49)</f>
        <v>3074542.27336376</v>
      </c>
      <c r="O61" s="7"/>
      <c r="P61" s="7"/>
      <c r="Q61" s="67" t="n">
        <f aca="false">I61*5.5017049523</f>
        <v>118781025.976876</v>
      </c>
      <c r="R61" s="67"/>
      <c r="S61" s="67"/>
      <c r="T61" s="7"/>
      <c r="U61" s="7"/>
      <c r="V61" s="67" t="n">
        <f aca="false">K61*5.5017049523</f>
        <v>6810711.64997138</v>
      </c>
      <c r="W61" s="67" t="n">
        <f aca="false">M61*5.5017049523</f>
        <v>210640.56649396</v>
      </c>
      <c r="X61" s="67" t="n">
        <f aca="false">N61*5.1890047538+L61*5.5017049523</f>
        <v>21240048.8979951</v>
      </c>
      <c r="Y61" s="67" t="n">
        <f aca="false">N61*5.1890047538</f>
        <v>15953814.4722436</v>
      </c>
      <c r="Z61" s="67" t="n">
        <f aca="false">L61*5.5017049523</f>
        <v>5286234.4257515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24034999.7227711</v>
      </c>
      <c r="G62" s="155" t="n">
        <f aca="false">central_v2_m!E50+temporary_pension_bonus_central!B50</f>
        <v>23026381.9813733</v>
      </c>
      <c r="H62" s="8" t="n">
        <f aca="false">F62-J62</f>
        <v>22688260.0889409</v>
      </c>
      <c r="I62" s="8" t="n">
        <f aca="false">G62-K62</f>
        <v>21720044.536558</v>
      </c>
      <c r="J62" s="155" t="n">
        <f aca="false">central_v2_m!J50</f>
        <v>1346739.63383018</v>
      </c>
      <c r="K62" s="155" t="n">
        <f aca="false">central_v2_m!K50</f>
        <v>1306337.44481528</v>
      </c>
      <c r="L62" s="8" t="n">
        <f aca="false">H62-I62</f>
        <v>968215.552382898</v>
      </c>
      <c r="M62" s="8" t="n">
        <f aca="false">J62-K62</f>
        <v>40402.1890149054</v>
      </c>
      <c r="N62" s="155" t="n">
        <f aca="false">SUM(central_v5_m!C50:J50)</f>
        <v>3748084.36598872</v>
      </c>
      <c r="O62" s="5"/>
      <c r="P62" s="5"/>
      <c r="Q62" s="8" t="n">
        <f aca="false">I62*5.5017049523</f>
        <v>119497276.590958</v>
      </c>
      <c r="R62" s="8"/>
      <c r="S62" s="8"/>
      <c r="T62" s="5"/>
      <c r="U62" s="5"/>
      <c r="V62" s="8" t="n">
        <f aca="false">K62*5.5017049523</f>
        <v>7187083.18951513</v>
      </c>
      <c r="W62" s="8" t="n">
        <f aca="false">M62*5.5017049523</f>
        <v>222280.923387065</v>
      </c>
      <c r="X62" s="8" t="n">
        <f aca="false">N62*5.1890047538+L62*5.5017049523</f>
        <v>24775663.8921978</v>
      </c>
      <c r="Y62" s="8" t="n">
        <f aca="false">N62*5.1890047538</f>
        <v>19448827.5927589</v>
      </c>
      <c r="Z62" s="8" t="n">
        <f aca="false">L62*5.5017049523</f>
        <v>5326836.29943887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24117069.4517945</v>
      </c>
      <c r="G63" s="157" t="n">
        <f aca="false">central_v2_m!E51+temporary_pension_bonus_central!B51</f>
        <v>23104917.3603274</v>
      </c>
      <c r="H63" s="67" t="n">
        <f aca="false">F63-J63</f>
        <v>22705329.5650554</v>
      </c>
      <c r="I63" s="67" t="n">
        <f aca="false">G63-K63</f>
        <v>21735529.6701906</v>
      </c>
      <c r="J63" s="157" t="n">
        <f aca="false">central_v2_m!J51</f>
        <v>1411739.88673905</v>
      </c>
      <c r="K63" s="157" t="n">
        <f aca="false">central_v2_m!K51</f>
        <v>1369387.69013688</v>
      </c>
      <c r="L63" s="67" t="n">
        <f aca="false">H63-I63</f>
        <v>969799.89486485</v>
      </c>
      <c r="M63" s="67" t="n">
        <f aca="false">J63-K63</f>
        <v>42352.1966021711</v>
      </c>
      <c r="N63" s="157" t="n">
        <f aca="false">SUM(central_v5_m!C51:J51)</f>
        <v>3052760.22512786</v>
      </c>
      <c r="O63" s="7"/>
      <c r="P63" s="7"/>
      <c r="Q63" s="67" t="n">
        <f aca="false">I63*5.5017049523</f>
        <v>119582471.227351</v>
      </c>
      <c r="R63" s="67"/>
      <c r="S63" s="67"/>
      <c r="T63" s="7"/>
      <c r="U63" s="7"/>
      <c r="V63" s="67" t="n">
        <f aca="false">K63*5.5017049523</f>
        <v>7533967.03644472</v>
      </c>
      <c r="W63" s="67" t="n">
        <f aca="false">M63*5.5017049523</f>
        <v>233009.289786948</v>
      </c>
      <c r="X63" s="67" t="n">
        <f aca="false">N63*5.1890047538+L63*5.5017049523</f>
        <v>21176340.204718</v>
      </c>
      <c r="Y63" s="67" t="n">
        <f aca="false">N63*5.1890047538</f>
        <v>15840787.3204</v>
      </c>
      <c r="Z63" s="67" t="n">
        <f aca="false">L63*5.5017049523</f>
        <v>5335552.88431796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24248844.9307107</v>
      </c>
      <c r="G64" s="157" t="n">
        <f aca="false">central_v2_m!E52+temporary_pension_bonus_central!B52</f>
        <v>23229701.9556881</v>
      </c>
      <c r="H64" s="67" t="n">
        <f aca="false">F64-J64</f>
        <v>22762221.6360138</v>
      </c>
      <c r="I64" s="67" t="n">
        <f aca="false">G64-K64</f>
        <v>21787677.3598321</v>
      </c>
      <c r="J64" s="157" t="n">
        <f aca="false">central_v2_m!J52</f>
        <v>1486623.29469691</v>
      </c>
      <c r="K64" s="157" t="n">
        <f aca="false">central_v2_m!K52</f>
        <v>1442024.595856</v>
      </c>
      <c r="L64" s="67" t="n">
        <f aca="false">H64-I64</f>
        <v>974544.27618165</v>
      </c>
      <c r="M64" s="67" t="n">
        <f aca="false">J64-K64</f>
        <v>44598.6988409071</v>
      </c>
      <c r="N64" s="157" t="n">
        <f aca="false">SUM(central_v5_m!C52:J52)</f>
        <v>3016080.33837779</v>
      </c>
      <c r="O64" s="7"/>
      <c r="P64" s="7"/>
      <c r="Q64" s="67" t="n">
        <f aca="false">I64*5.5017049523</f>
        <v>119869372.429703</v>
      </c>
      <c r="R64" s="67"/>
      <c r="S64" s="67"/>
      <c r="T64" s="7"/>
      <c r="U64" s="7"/>
      <c r="V64" s="67" t="n">
        <f aca="false">K64*5.5017049523</f>
        <v>7933593.86035936</v>
      </c>
      <c r="W64" s="67" t="n">
        <f aca="false">M64*5.5017049523</f>
        <v>245368.882279155</v>
      </c>
      <c r="X64" s="67" t="n">
        <f aca="false">N64*5.1890047538+L64*5.5017049523</f>
        <v>21012110.2841893</v>
      </c>
      <c r="Y64" s="67" t="n">
        <f aca="false">N64*5.1890047538</f>
        <v>15650455.2136851</v>
      </c>
      <c r="Z64" s="67" t="n">
        <f aca="false">L64*5.5017049523</f>
        <v>5361655.0705042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24444060.7173272</v>
      </c>
      <c r="G65" s="157" t="n">
        <f aca="false">central_v2_m!E53+temporary_pension_bonus_central!B53</f>
        <v>23415708.0625271</v>
      </c>
      <c r="H65" s="67" t="n">
        <f aca="false">F65-J65</f>
        <v>22861266.1747929</v>
      </c>
      <c r="I65" s="67" t="n">
        <f aca="false">G65-K65</f>
        <v>21880397.3562689</v>
      </c>
      <c r="J65" s="157" t="n">
        <f aca="false">central_v2_m!J53</f>
        <v>1582794.5425343</v>
      </c>
      <c r="K65" s="157" t="n">
        <f aca="false">central_v2_m!K53</f>
        <v>1535310.70625827</v>
      </c>
      <c r="L65" s="67" t="n">
        <f aca="false">H65-I65</f>
        <v>980868.818524093</v>
      </c>
      <c r="M65" s="67" t="n">
        <f aca="false">J65-K65</f>
        <v>47483.8362760285</v>
      </c>
      <c r="N65" s="157" t="n">
        <f aca="false">SUM(central_v5_m!C53:J53)</f>
        <v>2948416.72076747</v>
      </c>
      <c r="O65" s="7"/>
      <c r="P65" s="7"/>
      <c r="Q65" s="67" t="n">
        <f aca="false">I65*5.5017049523</f>
        <v>120379490.493276</v>
      </c>
      <c r="R65" s="67"/>
      <c r="S65" s="67"/>
      <c r="T65" s="7"/>
      <c r="U65" s="7"/>
      <c r="V65" s="67" t="n">
        <f aca="false">K65*5.5017049523</f>
        <v>8446826.51594035</v>
      </c>
      <c r="W65" s="67" t="n">
        <f aca="false">M65*5.5017049523</f>
        <v>261242.057194029</v>
      </c>
      <c r="X65" s="67" t="n">
        <f aca="false">N65*5.1890047538+L65*5.5017049523</f>
        <v>20695799.2166765</v>
      </c>
      <c r="Y65" s="67" t="n">
        <f aca="false">N65*5.1890047538</f>
        <v>15299348.3802458</v>
      </c>
      <c r="Z65" s="67" t="n">
        <f aca="false">L65*5.5017049523</f>
        <v>5396450.83643065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24582608.7579646</v>
      </c>
      <c r="G66" s="155" t="n">
        <f aca="false">central_v2_m!E54+temporary_pension_bonus_central!B54</f>
        <v>23547394.1934269</v>
      </c>
      <c r="H66" s="8" t="n">
        <f aca="false">F66-J66</f>
        <v>22919240.7092517</v>
      </c>
      <c r="I66" s="8" t="n">
        <f aca="false">G66-K66</f>
        <v>21933927.1861754</v>
      </c>
      <c r="J66" s="155" t="n">
        <f aca="false">central_v2_m!J54</f>
        <v>1663368.0487129</v>
      </c>
      <c r="K66" s="155" t="n">
        <f aca="false">central_v2_m!K54</f>
        <v>1613467.00725151</v>
      </c>
      <c r="L66" s="8" t="n">
        <f aca="false">H66-I66</f>
        <v>985313.523076318</v>
      </c>
      <c r="M66" s="8" t="n">
        <f aca="false">J66-K66</f>
        <v>49901.0414613872</v>
      </c>
      <c r="N66" s="155" t="n">
        <f aca="false">SUM(central_v5_m!C54:J54)</f>
        <v>3638551.48580728</v>
      </c>
      <c r="O66" s="5"/>
      <c r="P66" s="5"/>
      <c r="Q66" s="8" t="n">
        <f aca="false">I66*5.5017049523</f>
        <v>120673995.823569</v>
      </c>
      <c r="R66" s="8"/>
      <c r="S66" s="8"/>
      <c r="T66" s="5"/>
      <c r="U66" s="5"/>
      <c r="V66" s="8" t="n">
        <f aca="false">K66*5.5017049523</f>
        <v>8876819.42416829</v>
      </c>
      <c r="W66" s="8" t="n">
        <f aca="false">M66*5.5017049523</f>
        <v>274540.806933041</v>
      </c>
      <c r="X66" s="8" t="n">
        <f aca="false">N66*5.1890047538+L66*5.5017049523</f>
        <v>24301365.2462771</v>
      </c>
      <c r="Y66" s="8" t="n">
        <f aca="false">N66*5.1890047538</f>
        <v>18880460.9568</v>
      </c>
      <c r="Z66" s="8" t="n">
        <f aca="false">L66*5.5017049523</f>
        <v>5420904.28947714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24647884.2055112</v>
      </c>
      <c r="G67" s="157" t="n">
        <f aca="false">central_v2_m!E55+temporary_pension_bonus_central!B55</f>
        <v>23608672.8092646</v>
      </c>
      <c r="H67" s="67" t="n">
        <f aca="false">F67-J67</f>
        <v>22910469.344508</v>
      </c>
      <c r="I67" s="67" t="n">
        <f aca="false">G67-K67</f>
        <v>21923380.3940915</v>
      </c>
      <c r="J67" s="157" t="n">
        <f aca="false">central_v2_m!J55</f>
        <v>1737414.86100323</v>
      </c>
      <c r="K67" s="157" t="n">
        <f aca="false">central_v2_m!K55</f>
        <v>1685292.41517313</v>
      </c>
      <c r="L67" s="67" t="n">
        <f aca="false">H67-I67</f>
        <v>987088.950416468</v>
      </c>
      <c r="M67" s="67" t="n">
        <f aca="false">J67-K67</f>
        <v>52122.445830097</v>
      </c>
      <c r="N67" s="157" t="n">
        <f aca="false">SUM(central_v5_m!C55:J55)</f>
        <v>2969921.90329671</v>
      </c>
      <c r="O67" s="7"/>
      <c r="P67" s="7"/>
      <c r="Q67" s="67" t="n">
        <f aca="false">I67*5.5017049523</f>
        <v>120615970.48533</v>
      </c>
      <c r="R67" s="67"/>
      <c r="S67" s="67"/>
      <c r="T67" s="7"/>
      <c r="U67" s="7"/>
      <c r="V67" s="67" t="n">
        <f aca="false">K67*5.5017049523</f>
        <v>9271981.62663165</v>
      </c>
      <c r="W67" s="67" t="n">
        <f aca="false">M67*5.5017049523</f>
        <v>286762.318349433</v>
      </c>
      <c r="X67" s="67" t="n">
        <f aca="false">N67*5.1890047538+L67*5.5017049523</f>
        <v>20841611.0414882</v>
      </c>
      <c r="Y67" s="67" t="n">
        <f aca="false">N67*5.1890047538</f>
        <v>15410938.8746214</v>
      </c>
      <c r="Z67" s="67" t="n">
        <f aca="false">L67*5.5017049523</f>
        <v>5430672.16686689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24784225.0590389</v>
      </c>
      <c r="G68" s="157" t="n">
        <f aca="false">central_v2_m!E56+temporary_pension_bonus_central!B56</f>
        <v>23737917.6705646</v>
      </c>
      <c r="H68" s="67" t="n">
        <f aca="false">F68-J68</f>
        <v>22989689.6606903</v>
      </c>
      <c r="I68" s="67" t="n">
        <f aca="false">G68-K68</f>
        <v>21997218.3341664</v>
      </c>
      <c r="J68" s="157" t="n">
        <f aca="false">central_v2_m!J56</f>
        <v>1794535.3983486</v>
      </c>
      <c r="K68" s="157" t="n">
        <f aca="false">central_v2_m!K56</f>
        <v>1740699.33639814</v>
      </c>
      <c r="L68" s="67" t="n">
        <f aca="false">H68-I68</f>
        <v>992471.32652387</v>
      </c>
      <c r="M68" s="67" t="n">
        <f aca="false">J68-K68</f>
        <v>53836.061950458</v>
      </c>
      <c r="N68" s="157" t="n">
        <f aca="false">SUM(central_v5_m!C56:J56)</f>
        <v>2925402.15549101</v>
      </c>
      <c r="O68" s="7"/>
      <c r="P68" s="7"/>
      <c r="Q68" s="67" t="n">
        <f aca="false">I68*5.5017049523</f>
        <v>121022205.045908</v>
      </c>
      <c r="R68" s="67"/>
      <c r="S68" s="67"/>
      <c r="T68" s="7"/>
      <c r="U68" s="7"/>
      <c r="V68" s="67" t="n">
        <f aca="false">K68*5.5017049523</f>
        <v>9576814.15952699</v>
      </c>
      <c r="W68" s="67" t="n">
        <f aca="false">M68*5.5017049523</f>
        <v>296190.128645164</v>
      </c>
      <c r="X68" s="67" t="n">
        <f aca="false">N68*5.1890047538+L68*5.5017049523</f>
        <v>20640210.1037718</v>
      </c>
      <c r="Y68" s="67" t="n">
        <f aca="false">N68*5.1890047538</f>
        <v>15179925.6916196</v>
      </c>
      <c r="Z68" s="67" t="n">
        <f aca="false">L68*5.5017049523</f>
        <v>5460284.41215213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24874653.0681333</v>
      </c>
      <c r="G69" s="157" t="n">
        <f aca="false">central_v2_m!E57+temporary_pension_bonus_central!B57</f>
        <v>23823564.8975291</v>
      </c>
      <c r="H69" s="67" t="n">
        <f aca="false">F69-J69</f>
        <v>23003514.1652907</v>
      </c>
      <c r="I69" s="67" t="n">
        <f aca="false">G69-K69</f>
        <v>22008560.1617718</v>
      </c>
      <c r="J69" s="157" t="n">
        <f aca="false">central_v2_m!J57</f>
        <v>1871138.90284262</v>
      </c>
      <c r="K69" s="157" t="n">
        <f aca="false">central_v2_m!K57</f>
        <v>1815004.73575734</v>
      </c>
      <c r="L69" s="67" t="n">
        <f aca="false">H69-I69</f>
        <v>994954.003518935</v>
      </c>
      <c r="M69" s="67" t="n">
        <f aca="false">J69-K69</f>
        <v>56134.1670852788</v>
      </c>
      <c r="N69" s="157" t="n">
        <f aca="false">SUM(central_v5_m!C57:J57)</f>
        <v>2866200.34605194</v>
      </c>
      <c r="O69" s="7"/>
      <c r="P69" s="7"/>
      <c r="Q69" s="67" t="n">
        <f aca="false">I69*5.5017049523</f>
        <v>121084604.435012</v>
      </c>
      <c r="R69" s="67"/>
      <c r="S69" s="67"/>
      <c r="T69" s="7"/>
      <c r="U69" s="7"/>
      <c r="V69" s="67" t="n">
        <f aca="false">K69*5.5017049523</f>
        <v>9985620.54316414</v>
      </c>
      <c r="W69" s="67" t="n">
        <f aca="false">M69*5.5017049523</f>
        <v>308833.625046314</v>
      </c>
      <c r="X69" s="67" t="n">
        <f aca="false">N69*5.1890047538+L69*5.5017049523</f>
        <v>20346670.5894776</v>
      </c>
      <c r="Y69" s="67" t="n">
        <f aca="false">N69*5.1890047538</f>
        <v>14872727.2210067</v>
      </c>
      <c r="Z69" s="67" t="n">
        <f aca="false">L69*5.5017049523</f>
        <v>5473943.36847084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25038686.2010152</v>
      </c>
      <c r="G70" s="155" t="n">
        <f aca="false">central_v2_m!E58+temporary_pension_bonus_central!B58</f>
        <v>23980838.0058673</v>
      </c>
      <c r="H70" s="8" t="n">
        <f aca="false">F70-J70</f>
        <v>23092138.1137258</v>
      </c>
      <c r="I70" s="8" t="n">
        <f aca="false">G70-K70</f>
        <v>22092686.3611966</v>
      </c>
      <c r="J70" s="155" t="n">
        <f aca="false">central_v2_m!J58</f>
        <v>1946548.08728941</v>
      </c>
      <c r="K70" s="155" t="n">
        <f aca="false">central_v2_m!K58</f>
        <v>1888151.64467073</v>
      </c>
      <c r="L70" s="8" t="n">
        <f aca="false">H70-I70</f>
        <v>999451.752529185</v>
      </c>
      <c r="M70" s="8" t="n">
        <f aca="false">J70-K70</f>
        <v>58396.4426186825</v>
      </c>
      <c r="N70" s="155" t="n">
        <f aca="false">SUM(central_v5_m!C58:J58)</f>
        <v>3513464.77770439</v>
      </c>
      <c r="O70" s="5"/>
      <c r="P70" s="5"/>
      <c r="Q70" s="8" t="n">
        <f aca="false">I70*5.5017049523</f>
        <v>121547441.963006</v>
      </c>
      <c r="R70" s="8"/>
      <c r="S70" s="8"/>
      <c r="T70" s="5"/>
      <c r="U70" s="5"/>
      <c r="V70" s="8" t="n">
        <f aca="false">K70*5.5017049523</f>
        <v>10388053.2541783</v>
      </c>
      <c r="W70" s="8" t="n">
        <f aca="false">M70*5.5017049523</f>
        <v>321279.997551908</v>
      </c>
      <c r="X70" s="8" t="n">
        <f aca="false">N70*5.1890047538+L70*5.5017049523</f>
        <v>23730074.0902916</v>
      </c>
      <c r="Y70" s="8" t="n">
        <f aca="false">N70*5.1890047538</f>
        <v>18231385.4338169</v>
      </c>
      <c r="Z70" s="8" t="n">
        <f aca="false">L70*5.5017049523</f>
        <v>5498688.65647473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25113529.6747918</v>
      </c>
      <c r="G71" s="157" t="n">
        <f aca="false">central_v2_m!E59+temporary_pension_bonus_central!B59</f>
        <v>24052311.5679515</v>
      </c>
      <c r="H71" s="67" t="n">
        <f aca="false">F71-J71</f>
        <v>23110137.1315043</v>
      </c>
      <c r="I71" s="67" t="n">
        <f aca="false">G71-K71</f>
        <v>22109020.8009625</v>
      </c>
      <c r="J71" s="157" t="n">
        <f aca="false">central_v2_m!J59</f>
        <v>2003392.54328756</v>
      </c>
      <c r="K71" s="157" t="n">
        <f aca="false">central_v2_m!K59</f>
        <v>1943290.76698893</v>
      </c>
      <c r="L71" s="67" t="n">
        <f aca="false">H71-I71</f>
        <v>1001116.33054175</v>
      </c>
      <c r="M71" s="67" t="n">
        <f aca="false">J71-K71</f>
        <v>60101.7762986268</v>
      </c>
      <c r="N71" s="157" t="n">
        <f aca="false">SUM(central_v5_m!C59:J59)</f>
        <v>2961785.20431723</v>
      </c>
      <c r="O71" s="7"/>
      <c r="P71" s="7"/>
      <c r="Q71" s="67" t="n">
        <f aca="false">I71*5.5017049523</f>
        <v>121637309.231159</v>
      </c>
      <c r="R71" s="67"/>
      <c r="S71" s="67"/>
      <c r="T71" s="7"/>
      <c r="U71" s="7"/>
      <c r="V71" s="67" t="n">
        <f aca="false">K71*5.5017049523</f>
        <v>10691412.4365019</v>
      </c>
      <c r="W71" s="67" t="n">
        <f aca="false">M71*5.5017049523</f>
        <v>330662.240304182</v>
      </c>
      <c r="X71" s="67" t="n">
        <f aca="false">N71*5.1890047538+L71*5.5017049523</f>
        <v>20876564.1785065</v>
      </c>
      <c r="Y71" s="67" t="n">
        <f aca="false">N71*5.1890047538</f>
        <v>15368717.5049366</v>
      </c>
      <c r="Z71" s="67" t="n">
        <f aca="false">L71*5.5017049523</f>
        <v>5507846.67356994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25136976.1267687</v>
      </c>
      <c r="G72" s="157" t="n">
        <f aca="false">central_v2_m!E60+temporary_pension_bonus_central!B60</f>
        <v>24075508.0076993</v>
      </c>
      <c r="H72" s="67" t="n">
        <f aca="false">F72-J72</f>
        <v>23069447.3165068</v>
      </c>
      <c r="I72" s="67" t="n">
        <f aca="false">G72-K72</f>
        <v>22070005.0617453</v>
      </c>
      <c r="J72" s="157" t="n">
        <f aca="false">central_v2_m!J60</f>
        <v>2067528.81026188</v>
      </c>
      <c r="K72" s="157" t="n">
        <f aca="false">central_v2_m!K60</f>
        <v>2005502.94595403</v>
      </c>
      <c r="L72" s="67" t="n">
        <f aca="false">H72-I72</f>
        <v>999442.254761573</v>
      </c>
      <c r="M72" s="67" t="n">
        <f aca="false">J72-K72</f>
        <v>62025.8643078567</v>
      </c>
      <c r="N72" s="157" t="n">
        <f aca="false">SUM(central_v5_m!C60:J60)</f>
        <v>2881561.42357562</v>
      </c>
      <c r="O72" s="7"/>
      <c r="P72" s="7"/>
      <c r="Q72" s="67" t="n">
        <f aca="false">I72*5.5017049523</f>
        <v>121422656.14549</v>
      </c>
      <c r="R72" s="67"/>
      <c r="S72" s="67"/>
      <c r="T72" s="7"/>
      <c r="U72" s="7"/>
      <c r="V72" s="67" t="n">
        <f aca="false">K72*5.5017049523</f>
        <v>11033685.4896075</v>
      </c>
      <c r="W72" s="67" t="n">
        <f aca="false">M72*5.5017049523</f>
        <v>341248.004833223</v>
      </c>
      <c r="X72" s="67" t="n">
        <f aca="false">N72*5.1890047538+L72*5.5017049523</f>
        <v>20451072.3278602</v>
      </c>
      <c r="Y72" s="67" t="n">
        <f aca="false">N72*5.1890047538</f>
        <v>14952435.9253006</v>
      </c>
      <c r="Z72" s="67" t="n">
        <f aca="false">L72*5.5017049523</f>
        <v>5498636.40255962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25227446.8132583</v>
      </c>
      <c r="G73" s="157" t="n">
        <f aca="false">central_v2_m!E61+temporary_pension_bonus_central!B61</f>
        <v>24161764.7775953</v>
      </c>
      <c r="H73" s="67" t="n">
        <f aca="false">F73-J73</f>
        <v>23090560.1924168</v>
      </c>
      <c r="I73" s="67" t="n">
        <f aca="false">G73-K73</f>
        <v>22088984.7553791</v>
      </c>
      <c r="J73" s="157" t="n">
        <f aca="false">central_v2_m!J61</f>
        <v>2136886.62084144</v>
      </c>
      <c r="K73" s="157" t="n">
        <f aca="false">central_v2_m!K61</f>
        <v>2072780.0222162</v>
      </c>
      <c r="L73" s="67" t="n">
        <f aca="false">H73-I73</f>
        <v>1001575.4370377</v>
      </c>
      <c r="M73" s="67" t="n">
        <f aca="false">J73-K73</f>
        <v>64106.5986252432</v>
      </c>
      <c r="N73" s="157" t="n">
        <f aca="false">SUM(central_v5_m!C61:J61)</f>
        <v>2865064.22588818</v>
      </c>
      <c r="O73" s="7"/>
      <c r="P73" s="7"/>
      <c r="Q73" s="67" t="n">
        <f aca="false">I73*5.5017049523</f>
        <v>121527076.819949</v>
      </c>
      <c r="R73" s="67"/>
      <c r="S73" s="67"/>
      <c r="T73" s="7"/>
      <c r="U73" s="7"/>
      <c r="V73" s="67" t="n">
        <f aca="false">K73*5.5017049523</f>
        <v>11403824.1132554</v>
      </c>
      <c r="W73" s="67" t="n">
        <f aca="false">M73*5.5017049523</f>
        <v>352695.591131609</v>
      </c>
      <c r="X73" s="67" t="n">
        <f aca="false">N73*5.1890047538+L73*5.5017049523</f>
        <v>20377204.4301284</v>
      </c>
      <c r="Y73" s="67" t="n">
        <f aca="false">N73*5.1890047538</f>
        <v>14866831.8880761</v>
      </c>
      <c r="Z73" s="67" t="n">
        <f aca="false">L73*5.5017049523</f>
        <v>5510372.54205237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25332636.0121897</v>
      </c>
      <c r="G74" s="155" t="n">
        <f aca="false">central_v2_m!E62+temporary_pension_bonus_central!B62</f>
        <v>24261980.6997659</v>
      </c>
      <c r="H74" s="8" t="n">
        <f aca="false">F74-J74</f>
        <v>23144622.6963182</v>
      </c>
      <c r="I74" s="8" t="n">
        <f aca="false">G74-K74</f>
        <v>22139607.7833706</v>
      </c>
      <c r="J74" s="155" t="n">
        <f aca="false">central_v2_m!J62</f>
        <v>2188013.3158715</v>
      </c>
      <c r="K74" s="155" t="n">
        <f aca="false">central_v2_m!K62</f>
        <v>2122372.91639535</v>
      </c>
      <c r="L74" s="8" t="n">
        <f aca="false">H74-I74</f>
        <v>1005014.91294765</v>
      </c>
      <c r="M74" s="8" t="n">
        <f aca="false">J74-K74</f>
        <v>65640.3994761445</v>
      </c>
      <c r="N74" s="155" t="n">
        <f aca="false">SUM(central_v5_m!C62:J62)</f>
        <v>3515330.75665655</v>
      </c>
      <c r="O74" s="5"/>
      <c r="P74" s="5"/>
      <c r="Q74" s="8" t="n">
        <f aca="false">I74*5.5017049523</f>
        <v>121805589.78375</v>
      </c>
      <c r="R74" s="8"/>
      <c r="S74" s="8"/>
      <c r="T74" s="5"/>
      <c r="U74" s="5"/>
      <c r="V74" s="8" t="n">
        <f aca="false">K74*5.5017049523</f>
        <v>11676669.5847597</v>
      </c>
      <c r="W74" s="8" t="n">
        <f aca="false">M74*5.5017049523</f>
        <v>361134.110868854</v>
      </c>
      <c r="X74" s="8" t="n">
        <f aca="false">N74*5.1890047538+L74*5.5017049523</f>
        <v>23770363.5311697</v>
      </c>
      <c r="Y74" s="8" t="n">
        <f aca="false">N74*5.1890047538</f>
        <v>18241068.0074702</v>
      </c>
      <c r="Z74" s="8" t="n">
        <f aca="false">L74*5.5017049523</f>
        <v>5529295.52369947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25467152.3858325</v>
      </c>
      <c r="G75" s="157" t="n">
        <f aca="false">central_v2_m!E63+temporary_pension_bonus_central!B63</f>
        <v>24389738.6302347</v>
      </c>
      <c r="H75" s="67" t="n">
        <f aca="false">F75-J75</f>
        <v>23230535.3639507</v>
      </c>
      <c r="I75" s="67" t="n">
        <f aca="false">G75-K75</f>
        <v>22220220.1190094</v>
      </c>
      <c r="J75" s="157" t="n">
        <f aca="false">central_v2_m!J63</f>
        <v>2236617.02188177</v>
      </c>
      <c r="K75" s="157" t="n">
        <f aca="false">central_v2_m!K63</f>
        <v>2169518.51122532</v>
      </c>
      <c r="L75" s="67" t="n">
        <f aca="false">H75-I75</f>
        <v>1010315.24494133</v>
      </c>
      <c r="M75" s="67" t="n">
        <f aca="false">J75-K75</f>
        <v>67098.5106564532</v>
      </c>
      <c r="N75" s="157" t="n">
        <f aca="false">SUM(central_v5_m!C63:J63)</f>
        <v>2910691.5302497</v>
      </c>
      <c r="O75" s="7"/>
      <c r="P75" s="7"/>
      <c r="Q75" s="67" t="n">
        <f aca="false">I75*5.5017049523</f>
        <v>122249095.06995</v>
      </c>
      <c r="R75" s="67"/>
      <c r="S75" s="67"/>
      <c r="T75" s="7"/>
      <c r="U75" s="7"/>
      <c r="V75" s="67" t="n">
        <f aca="false">K75*5.5017049523</f>
        <v>11936050.7373149</v>
      </c>
      <c r="W75" s="67" t="n">
        <f aca="false">M75*5.5017049523</f>
        <v>369156.208370563</v>
      </c>
      <c r="X75" s="67" t="n">
        <f aca="false">N75*5.1890047538+L75*5.5017049523</f>
        <v>20662048.573789</v>
      </c>
      <c r="Y75" s="67" t="n">
        <f aca="false">N75*5.1890047538</f>
        <v>15103592.1873111</v>
      </c>
      <c r="Z75" s="67" t="n">
        <f aca="false">L75*5.5017049523</f>
        <v>5558456.38647791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25616378.2170412</v>
      </c>
      <c r="G76" s="157" t="n">
        <f aca="false">central_v2_m!E64+temporary_pension_bonus_central!B64</f>
        <v>24531360.9190263</v>
      </c>
      <c r="H76" s="67" t="n">
        <f aca="false">F76-J76</f>
        <v>23377037.7713512</v>
      </c>
      <c r="I76" s="67" t="n">
        <f aca="false">G76-K76</f>
        <v>22359200.686707</v>
      </c>
      <c r="J76" s="157" t="n">
        <f aca="false">central_v2_m!J64</f>
        <v>2239340.44569</v>
      </c>
      <c r="K76" s="157" t="n">
        <f aca="false">central_v2_m!K64</f>
        <v>2172160.2323193</v>
      </c>
      <c r="L76" s="67" t="n">
        <f aca="false">H76-I76</f>
        <v>1017837.08464411</v>
      </c>
      <c r="M76" s="67" t="n">
        <f aca="false">J76-K76</f>
        <v>67180.2133706994</v>
      </c>
      <c r="N76" s="157" t="n">
        <f aca="false">SUM(central_v5_m!C64:J64)</f>
        <v>2838856.13813349</v>
      </c>
      <c r="O76" s="7"/>
      <c r="P76" s="7"/>
      <c r="Q76" s="67" t="n">
        <f aca="false">I76*5.5017049523</f>
        <v>123013725.147526</v>
      </c>
      <c r="R76" s="67"/>
      <c r="S76" s="67"/>
      <c r="T76" s="7"/>
      <c r="U76" s="7"/>
      <c r="V76" s="67" t="n">
        <f aca="false">K76*5.5017049523</f>
        <v>11950584.7073402</v>
      </c>
      <c r="W76" s="67" t="n">
        <f aca="false">M76*5.5017049523</f>
        <v>369605.712598148</v>
      </c>
      <c r="X76" s="67" t="n">
        <f aca="false">N76*5.1890047538+L76*5.5017049523</f>
        <v>20330677.3253501</v>
      </c>
      <c r="Y76" s="67" t="n">
        <f aca="false">N76*5.1890047538</f>
        <v>14730837.996129</v>
      </c>
      <c r="Z76" s="67" t="n">
        <f aca="false">L76*5.5017049523</f>
        <v>5599839.32922111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25713399.9435814</v>
      </c>
      <c r="G77" s="157" t="n">
        <f aca="false">central_v2_m!E65+temporary_pension_bonus_central!B65</f>
        <v>24623638.6037487</v>
      </c>
      <c r="H77" s="67" t="n">
        <f aca="false">F77-J77</f>
        <v>23409788.001959</v>
      </c>
      <c r="I77" s="67" t="n">
        <f aca="false">G77-K77</f>
        <v>22389135.0203749</v>
      </c>
      <c r="J77" s="157" t="n">
        <f aca="false">central_v2_m!J65</f>
        <v>2303611.94162242</v>
      </c>
      <c r="K77" s="157" t="n">
        <f aca="false">central_v2_m!K65</f>
        <v>2234503.58337375</v>
      </c>
      <c r="L77" s="67" t="n">
        <f aca="false">H77-I77</f>
        <v>1020652.98158409</v>
      </c>
      <c r="M77" s="67" t="n">
        <f aca="false">J77-K77</f>
        <v>69108.358248672</v>
      </c>
      <c r="N77" s="157" t="n">
        <f aca="false">SUM(central_v5_m!C65:J65)</f>
        <v>2812677.81936145</v>
      </c>
      <c r="O77" s="7"/>
      <c r="P77" s="7"/>
      <c r="Q77" s="67" t="n">
        <f aca="false">I77*5.5017049523</f>
        <v>123178415.01931</v>
      </c>
      <c r="R77" s="67"/>
      <c r="S77" s="67"/>
      <c r="T77" s="7"/>
      <c r="U77" s="7"/>
      <c r="V77" s="67" t="n">
        <f aca="false">K77*5.5017049523</f>
        <v>12293579.4305795</v>
      </c>
      <c r="W77" s="67" t="n">
        <f aca="false">M77*5.5017049523</f>
        <v>380213.796822041</v>
      </c>
      <c r="X77" s="67" t="n">
        <f aca="false">N77*5.1890047538+L77*5.5017049523</f>
        <v>20210330.1389353</v>
      </c>
      <c r="Y77" s="67" t="n">
        <f aca="false">N77*5.1890047538</f>
        <v>14594998.5755744</v>
      </c>
      <c r="Z77" s="67" t="n">
        <f aca="false">L77*5.5017049523</f>
        <v>5615331.56336093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25868119.0712567</v>
      </c>
      <c r="G78" s="155" t="n">
        <f aca="false">central_v2_m!E66+temporary_pension_bonus_central!B66</f>
        <v>24770773.253906</v>
      </c>
      <c r="H78" s="8" t="n">
        <f aca="false">F78-J78</f>
        <v>23497849.5285819</v>
      </c>
      <c r="I78" s="8" t="n">
        <f aca="false">G78-K78</f>
        <v>22471611.7975114</v>
      </c>
      <c r="J78" s="155" t="n">
        <f aca="false">central_v2_m!J66</f>
        <v>2370269.54267482</v>
      </c>
      <c r="K78" s="155" t="n">
        <f aca="false">central_v2_m!K66</f>
        <v>2299161.45639457</v>
      </c>
      <c r="L78" s="8" t="n">
        <f aca="false">H78-I78</f>
        <v>1026237.73107044</v>
      </c>
      <c r="M78" s="8" t="n">
        <f aca="false">J78-K78</f>
        <v>71108.0862802444</v>
      </c>
      <c r="N78" s="155" t="n">
        <f aca="false">SUM(central_v5_m!C66:J66)</f>
        <v>3445575.71097638</v>
      </c>
      <c r="O78" s="5"/>
      <c r="P78" s="5"/>
      <c r="Q78" s="8" t="n">
        <f aca="false">I78*5.5017049523</f>
        <v>123632177.912532</v>
      </c>
      <c r="R78" s="8"/>
      <c r="S78" s="8"/>
      <c r="T78" s="5"/>
      <c r="U78" s="5"/>
      <c r="V78" s="8" t="n">
        <f aca="false">K78*5.5017049523</f>
        <v>12649307.9707833</v>
      </c>
      <c r="W78" s="8" t="n">
        <f aca="false">M78*5.5017049523</f>
        <v>391215.710436596</v>
      </c>
      <c r="X78" s="8" t="n">
        <f aca="false">N78*5.1890047538+L78*5.5017049523</f>
        <v>23525165.9511016</v>
      </c>
      <c r="Y78" s="8" t="n">
        <f aca="false">N78*5.1890047538</f>
        <v>17879108.7438343</v>
      </c>
      <c r="Z78" s="8" t="n">
        <f aca="false">L78*5.5017049523</f>
        <v>5646057.20726738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25907611.9915578</v>
      </c>
      <c r="G79" s="157" t="n">
        <f aca="false">central_v2_m!E67+temporary_pension_bonus_central!B67</f>
        <v>24808295.4392033</v>
      </c>
      <c r="H79" s="67" t="n">
        <f aca="false">F79-J79</f>
        <v>23459368.3020477</v>
      </c>
      <c r="I79" s="67" t="n">
        <f aca="false">G79-K79</f>
        <v>22433499.0603785</v>
      </c>
      <c r="J79" s="157" t="n">
        <f aca="false">central_v2_m!J67</f>
        <v>2448243.68951017</v>
      </c>
      <c r="K79" s="157" t="n">
        <f aca="false">central_v2_m!K67</f>
        <v>2374796.37882487</v>
      </c>
      <c r="L79" s="67" t="n">
        <f aca="false">H79-I79</f>
        <v>1025869.2416692</v>
      </c>
      <c r="M79" s="67" t="n">
        <f aca="false">J79-K79</f>
        <v>73447.3106853054</v>
      </c>
      <c r="N79" s="157" t="n">
        <f aca="false">SUM(central_v5_m!C67:J67)</f>
        <v>2865736.82457794</v>
      </c>
      <c r="O79" s="7"/>
      <c r="P79" s="7"/>
      <c r="Q79" s="67" t="n">
        <f aca="false">I79*5.5017049523</f>
        <v>123422492.877902</v>
      </c>
      <c r="R79" s="67"/>
      <c r="S79" s="67"/>
      <c r="T79" s="7"/>
      <c r="U79" s="7"/>
      <c r="V79" s="67" t="n">
        <f aca="false">K79*5.5017049523</f>
        <v>13065428.9980849</v>
      </c>
      <c r="W79" s="67" t="n">
        <f aca="false">M79*5.5017049523</f>
        <v>404085.432930461</v>
      </c>
      <c r="X79" s="67" t="n">
        <f aca="false">N79*5.1890047538+L79*5.5017049523</f>
        <v>20514351.8931784</v>
      </c>
      <c r="Y79" s="67" t="n">
        <f aca="false">N79*5.1890047538</f>
        <v>14870322.0058747</v>
      </c>
      <c r="Z79" s="67" t="n">
        <f aca="false">L79*5.5017049523</f>
        <v>5644029.88730368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25998382.9917251</v>
      </c>
      <c r="G80" s="157" t="n">
        <f aca="false">central_v2_m!E68+temporary_pension_bonus_central!B68</f>
        <v>24893997.5467769</v>
      </c>
      <c r="H80" s="67" t="n">
        <f aca="false">F80-J80</f>
        <v>23530520.7658829</v>
      </c>
      <c r="I80" s="67" t="n">
        <f aca="false">G80-K80</f>
        <v>22500171.18771</v>
      </c>
      <c r="J80" s="157" t="n">
        <f aca="false">central_v2_m!J68</f>
        <v>2467862.22584218</v>
      </c>
      <c r="K80" s="157" t="n">
        <f aca="false">central_v2_m!K68</f>
        <v>2393826.35906692</v>
      </c>
      <c r="L80" s="67" t="n">
        <f aca="false">H80-I80</f>
        <v>1030349.57817286</v>
      </c>
      <c r="M80" s="67" t="n">
        <f aca="false">J80-K80</f>
        <v>74035.866775265</v>
      </c>
      <c r="N80" s="157" t="n">
        <f aca="false">SUM(central_v5_m!C68:J68)</f>
        <v>2763756.92004662</v>
      </c>
      <c r="O80" s="7"/>
      <c r="P80" s="7"/>
      <c r="Q80" s="67" t="n">
        <f aca="false">I80*5.5017049523</f>
        <v>123789303.251022</v>
      </c>
      <c r="R80" s="67"/>
      <c r="S80" s="67"/>
      <c r="T80" s="7"/>
      <c r="U80" s="7"/>
      <c r="V80" s="67" t="n">
        <f aca="false">K80*5.5017049523</f>
        <v>13170126.3346247</v>
      </c>
      <c r="W80" s="67" t="n">
        <f aca="false">M80*5.5017049523</f>
        <v>407323.494885298</v>
      </c>
      <c r="X80" s="67" t="n">
        <f aca="false">N80*5.1890047538+L80*5.5017049523</f>
        <v>20009827.1733034</v>
      </c>
      <c r="Y80" s="67" t="n">
        <f aca="false">N80*5.1890047538</f>
        <v>14341147.7964695</v>
      </c>
      <c r="Z80" s="67" t="n">
        <f aca="false">L80*5.5017049523</f>
        <v>5668679.37683381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26229362.4634672</v>
      </c>
      <c r="G81" s="157" t="n">
        <f aca="false">central_v2_m!E69+temporary_pension_bonus_central!B69</f>
        <v>25115008.2838896</v>
      </c>
      <c r="H81" s="67" t="n">
        <f aca="false">F81-J81</f>
        <v>23660419.8659374</v>
      </c>
      <c r="I81" s="67" t="n">
        <f aca="false">G81-K81</f>
        <v>22623133.9642857</v>
      </c>
      <c r="J81" s="157" t="n">
        <f aca="false">central_v2_m!J69</f>
        <v>2568942.59752985</v>
      </c>
      <c r="K81" s="157" t="n">
        <f aca="false">central_v2_m!K69</f>
        <v>2491874.31960396</v>
      </c>
      <c r="L81" s="67" t="n">
        <f aca="false">H81-I81</f>
        <v>1037285.9016517</v>
      </c>
      <c r="M81" s="67" t="n">
        <f aca="false">J81-K81</f>
        <v>77068.2779258951</v>
      </c>
      <c r="N81" s="157" t="n">
        <f aca="false">SUM(central_v5_m!C69:J69)</f>
        <v>2841471.74064869</v>
      </c>
      <c r="O81" s="7"/>
      <c r="P81" s="7"/>
      <c r="Q81" s="67" t="n">
        <f aca="false">I81*5.5017049523</f>
        <v>124465808.167857</v>
      </c>
      <c r="R81" s="67"/>
      <c r="S81" s="67"/>
      <c r="T81" s="7"/>
      <c r="U81" s="7"/>
      <c r="V81" s="67" t="n">
        <f aca="false">K81*5.5017049523</f>
        <v>13709557.2846743</v>
      </c>
      <c r="W81" s="67" t="n">
        <f aca="false">M81*5.5017049523</f>
        <v>424006.92633013</v>
      </c>
      <c r="X81" s="67" t="n">
        <f aca="false">N81*5.1890047538+L81*5.5017049523</f>
        <v>20451251.3520825</v>
      </c>
      <c r="Y81" s="67" t="n">
        <f aca="false">N81*5.1890047538</f>
        <v>14744410.3700144</v>
      </c>
      <c r="Z81" s="67" t="n">
        <f aca="false">L81*5.5017049523</f>
        <v>5706840.98206812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26366864.118166</v>
      </c>
      <c r="G82" s="155" t="n">
        <f aca="false">central_v2_m!E70+temporary_pension_bonus_central!B70</f>
        <v>25245607.8216306</v>
      </c>
      <c r="H82" s="8" t="n">
        <f aca="false">F82-J82</f>
        <v>23727177.976554</v>
      </c>
      <c r="I82" s="8" t="n">
        <f aca="false">G82-K82</f>
        <v>22685112.264267</v>
      </c>
      <c r="J82" s="155" t="n">
        <f aca="false">central_v2_m!J70</f>
        <v>2639686.14161196</v>
      </c>
      <c r="K82" s="155" t="n">
        <f aca="false">central_v2_m!K70</f>
        <v>2560495.5573636</v>
      </c>
      <c r="L82" s="8" t="n">
        <f aca="false">H82-I82</f>
        <v>1042065.71228703</v>
      </c>
      <c r="M82" s="8" t="n">
        <f aca="false">J82-K82</f>
        <v>79190.5842483593</v>
      </c>
      <c r="N82" s="155" t="n">
        <f aca="false">SUM(central_v5_m!C70:J70)</f>
        <v>3377513.74287133</v>
      </c>
      <c r="O82" s="5"/>
      <c r="P82" s="5"/>
      <c r="Q82" s="8" t="n">
        <f aca="false">I82*5.5017049523</f>
        <v>124806794.487799</v>
      </c>
      <c r="R82" s="8"/>
      <c r="S82" s="8"/>
      <c r="T82" s="5"/>
      <c r="U82" s="5"/>
      <c r="V82" s="8" t="n">
        <f aca="false">K82*5.5017049523</f>
        <v>14087091.0882895</v>
      </c>
      <c r="W82" s="8" t="n">
        <f aca="false">M82*5.5017049523</f>
        <v>435683.229534729</v>
      </c>
      <c r="X82" s="8" t="n">
        <f aca="false">N82*5.1890047538+L82*5.5017049523</f>
        <v>23259072.9576958</v>
      </c>
      <c r="Y82" s="8" t="n">
        <f aca="false">N82*5.1890047538</f>
        <v>17525934.8677842</v>
      </c>
      <c r="Z82" s="8" t="n">
        <f aca="false">L82*5.5017049523</f>
        <v>5733138.08991157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26511981.807486</v>
      </c>
      <c r="G83" s="157" t="n">
        <f aca="false">central_v2_m!E71+temporary_pension_bonus_central!B71</f>
        <v>25383244.1716681</v>
      </c>
      <c r="H83" s="67" t="n">
        <f aca="false">F83-J83</f>
        <v>23784600.4724141</v>
      </c>
      <c r="I83" s="67" t="n">
        <f aca="false">G83-K83</f>
        <v>22737684.2766483</v>
      </c>
      <c r="J83" s="157" t="n">
        <f aca="false">central_v2_m!J71</f>
        <v>2727381.33507194</v>
      </c>
      <c r="K83" s="157" t="n">
        <f aca="false">central_v2_m!K71</f>
        <v>2645559.89501978</v>
      </c>
      <c r="L83" s="67" t="n">
        <f aca="false">H83-I83</f>
        <v>1046916.19576573</v>
      </c>
      <c r="M83" s="67" t="n">
        <f aca="false">J83-K83</f>
        <v>81821.4400521587</v>
      </c>
      <c r="N83" s="157" t="n">
        <f aca="false">SUM(central_v5_m!C71:J71)</f>
        <v>2733982.00403129</v>
      </c>
      <c r="O83" s="7"/>
      <c r="P83" s="7"/>
      <c r="Q83" s="67" t="n">
        <f aca="false">I83*5.5017049523</f>
        <v>125096030.18867</v>
      </c>
      <c r="R83" s="67"/>
      <c r="S83" s="67"/>
      <c r="T83" s="7"/>
      <c r="U83" s="7"/>
      <c r="V83" s="67" t="n">
        <f aca="false">K83*5.5017049523</f>
        <v>14555089.9760366</v>
      </c>
      <c r="W83" s="67" t="n">
        <f aca="false">M83*5.5017049523</f>
        <v>450157.421939279</v>
      </c>
      <c r="X83" s="67" t="n">
        <f aca="false">N83*5.1890047538+L83*5.5017049523</f>
        <v>19946469.6346094</v>
      </c>
      <c r="Y83" s="67" t="n">
        <f aca="false">N83*5.1890047538</f>
        <v>14186645.615722</v>
      </c>
      <c r="Z83" s="67" t="n">
        <f aca="false">L83*5.5017049523</f>
        <v>5759824.01888737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26703496.8236607</v>
      </c>
      <c r="G84" s="157" t="n">
        <f aca="false">central_v2_m!E72+temporary_pension_bonus_central!B72</f>
        <v>25566336.0626593</v>
      </c>
      <c r="H84" s="67" t="n">
        <f aca="false">F84-J84</f>
        <v>23871285.7880816</v>
      </c>
      <c r="I84" s="67" t="n">
        <f aca="false">G84-K84</f>
        <v>22819091.3581476</v>
      </c>
      <c r="J84" s="157" t="n">
        <f aca="false">central_v2_m!J72</f>
        <v>2832211.03557911</v>
      </c>
      <c r="K84" s="157" t="n">
        <f aca="false">central_v2_m!K72</f>
        <v>2747244.70451174</v>
      </c>
      <c r="L84" s="67" t="n">
        <f aca="false">H84-I84</f>
        <v>1052194.42993395</v>
      </c>
      <c r="M84" s="67" t="n">
        <f aca="false">J84-K84</f>
        <v>84966.3310673726</v>
      </c>
      <c r="N84" s="157" t="n">
        <f aca="false">SUM(central_v5_m!C72:J72)</f>
        <v>2703922.59894918</v>
      </c>
      <c r="O84" s="7"/>
      <c r="P84" s="7"/>
      <c r="Q84" s="67" t="n">
        <f aca="false">I84*5.5017049523</f>
        <v>125543907.932107</v>
      </c>
      <c r="R84" s="67"/>
      <c r="S84" s="67"/>
      <c r="T84" s="7"/>
      <c r="U84" s="7"/>
      <c r="V84" s="67" t="n">
        <f aca="false">K84*5.5017049523</f>
        <v>15114529.7959922</v>
      </c>
      <c r="W84" s="67" t="n">
        <f aca="false">M84*5.5017049523</f>
        <v>467459.684412125</v>
      </c>
      <c r="X84" s="67" t="n">
        <f aca="false">N84*5.1890047538+L84*5.5017049523</f>
        <v>19819530.5258046</v>
      </c>
      <c r="Y84" s="67" t="n">
        <f aca="false">N84*5.1890047538</f>
        <v>14030667.2198545</v>
      </c>
      <c r="Z84" s="67" t="n">
        <f aca="false">L84*5.5017049523</f>
        <v>5788863.30595011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26832345.7818645</v>
      </c>
      <c r="G85" s="157" t="n">
        <f aca="false">central_v2_m!E73+temporary_pension_bonus_central!B73</f>
        <v>25688378.7660969</v>
      </c>
      <c r="H85" s="67" t="n">
        <f aca="false">F85-J85</f>
        <v>23919988.4704064</v>
      </c>
      <c r="I85" s="67" t="n">
        <f aca="false">G85-K85</f>
        <v>22863392.1739826</v>
      </c>
      <c r="J85" s="157" t="n">
        <f aca="false">central_v2_m!J73</f>
        <v>2912357.31145807</v>
      </c>
      <c r="K85" s="157" t="n">
        <f aca="false">central_v2_m!K73</f>
        <v>2824986.59211432</v>
      </c>
      <c r="L85" s="67" t="n">
        <f aca="false">H85-I85</f>
        <v>1056596.29642383</v>
      </c>
      <c r="M85" s="67" t="n">
        <f aca="false">J85-K85</f>
        <v>87370.7193437414</v>
      </c>
      <c r="N85" s="157" t="n">
        <f aca="false">SUM(central_v5_m!C73:J73)</f>
        <v>2726996.24506998</v>
      </c>
      <c r="O85" s="7"/>
      <c r="P85" s="7"/>
      <c r="Q85" s="67" t="n">
        <f aca="false">I85*5.5017049523</f>
        <v>125787637.949977</v>
      </c>
      <c r="R85" s="67"/>
      <c r="S85" s="67"/>
      <c r="T85" s="7"/>
      <c r="U85" s="7"/>
      <c r="V85" s="67" t="n">
        <f aca="false">K85*5.5017049523</f>
        <v>15542242.7240165</v>
      </c>
      <c r="W85" s="67" t="n">
        <f aca="false">M85*5.5017049523</f>
        <v>480687.919299476</v>
      </c>
      <c r="X85" s="67" t="n">
        <f aca="false">N85*5.1890047538+L85*5.5017049523</f>
        <v>19963477.5558797</v>
      </c>
      <c r="Y85" s="67" t="n">
        <f aca="false">N85*5.1890047538</f>
        <v>14150396.4792629</v>
      </c>
      <c r="Z85" s="67" t="n">
        <f aca="false">L85*5.5017049523</f>
        <v>5813081.07661685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26843221.9447005</v>
      </c>
      <c r="G86" s="155" t="n">
        <f aca="false">central_v2_m!E74+temporary_pension_bonus_central!B74</f>
        <v>25699092.0044668</v>
      </c>
      <c r="H86" s="8" t="n">
        <f aca="false">F86-J86</f>
        <v>23853711.3229502</v>
      </c>
      <c r="I86" s="8" t="n">
        <f aca="false">G86-K86</f>
        <v>22799266.701369</v>
      </c>
      <c r="J86" s="155" t="n">
        <f aca="false">central_v2_m!J74</f>
        <v>2989510.6217503</v>
      </c>
      <c r="K86" s="155" t="n">
        <f aca="false">central_v2_m!K74</f>
        <v>2899825.30309779</v>
      </c>
      <c r="L86" s="8" t="n">
        <f aca="false">H86-I86</f>
        <v>1054444.62158117</v>
      </c>
      <c r="M86" s="8" t="n">
        <f aca="false">J86-K86</f>
        <v>89685.3186525092</v>
      </c>
      <c r="N86" s="155" t="n">
        <f aca="false">SUM(central_v5_m!C74:J74)</f>
        <v>3281909.49274177</v>
      </c>
      <c r="O86" s="5"/>
      <c r="P86" s="5"/>
      <c r="Q86" s="8" t="n">
        <f aca="false">I86*5.5017049523</f>
        <v>125434838.51973</v>
      </c>
      <c r="R86" s="8"/>
      <c r="S86" s="8"/>
      <c r="T86" s="5"/>
      <c r="U86" s="5"/>
      <c r="V86" s="8" t="n">
        <f aca="false">K86*5.5017049523</f>
        <v>15953983.230858</v>
      </c>
      <c r="W86" s="8" t="n">
        <f aca="false">M86*5.5017049523</f>
        <v>493422.161779114</v>
      </c>
      <c r="X86" s="8" t="n">
        <f aca="false">N86*5.1890047538+L86*5.5017049523</f>
        <v>22831087.1558576</v>
      </c>
      <c r="Y86" s="8" t="n">
        <f aca="false">N86*5.1890047538</f>
        <v>17029843.9593784</v>
      </c>
      <c r="Z86" s="8" t="n">
        <f aca="false">L86*5.5017049523</f>
        <v>5801243.19647925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26951993.871732</v>
      </c>
      <c r="G87" s="157" t="n">
        <f aca="false">central_v2_m!E75+temporary_pension_bonus_central!B75</f>
        <v>25803228.3609999</v>
      </c>
      <c r="H87" s="67" t="n">
        <f aca="false">F87-J87</f>
        <v>23939947.5459149</v>
      </c>
      <c r="I87" s="67" t="n">
        <f aca="false">G87-K87</f>
        <v>22881543.4249573</v>
      </c>
      <c r="J87" s="157" t="n">
        <f aca="false">central_v2_m!J75</f>
        <v>3012046.32581715</v>
      </c>
      <c r="K87" s="157" t="n">
        <f aca="false">central_v2_m!K75</f>
        <v>2921684.93604263</v>
      </c>
      <c r="L87" s="67" t="n">
        <f aca="false">H87-I87</f>
        <v>1058404.12095762</v>
      </c>
      <c r="M87" s="67" t="n">
        <f aca="false">J87-K87</f>
        <v>90361.3897745148</v>
      </c>
      <c r="N87" s="157" t="n">
        <f aca="false">SUM(central_v5_m!C75:J75)</f>
        <v>2731006.0563237</v>
      </c>
      <c r="O87" s="7"/>
      <c r="P87" s="7"/>
      <c r="Q87" s="67" t="n">
        <f aca="false">I87*5.5017049523</f>
        <v>125887500.777355</v>
      </c>
      <c r="R87" s="67"/>
      <c r="S87" s="67"/>
      <c r="T87" s="7"/>
      <c r="U87" s="7"/>
      <c r="V87" s="67" t="n">
        <f aca="false">K87*5.5017049523</f>
        <v>16074248.4816861</v>
      </c>
      <c r="W87" s="67" t="n">
        <f aca="false">M87*5.5017049523</f>
        <v>497141.705619159</v>
      </c>
      <c r="X87" s="67" t="n">
        <f aca="false">N87*5.1890047538+L87*5.5017049523</f>
        <v>19994230.6027276</v>
      </c>
      <c r="Y87" s="67" t="n">
        <f aca="false">N87*5.1890047538</f>
        <v>14171203.4089203</v>
      </c>
      <c r="Z87" s="67" t="n">
        <f aca="false">L87*5.5017049523</f>
        <v>5823027.19380727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27123220.587007</v>
      </c>
      <c r="G88" s="157" t="n">
        <f aca="false">central_v2_m!E76+temporary_pension_bonus_central!B76</f>
        <v>25966177.8631545</v>
      </c>
      <c r="H88" s="67" t="n">
        <f aca="false">F88-J88</f>
        <v>24035563.5638595</v>
      </c>
      <c r="I88" s="67" t="n">
        <f aca="false">G88-K88</f>
        <v>22971150.5507015</v>
      </c>
      <c r="J88" s="157" t="n">
        <f aca="false">central_v2_m!J76</f>
        <v>3087657.02314742</v>
      </c>
      <c r="K88" s="157" t="n">
        <f aca="false">central_v2_m!K76</f>
        <v>2995027.31245299</v>
      </c>
      <c r="L88" s="67" t="n">
        <f aca="false">H88-I88</f>
        <v>1064413.01315809</v>
      </c>
      <c r="M88" s="67" t="n">
        <f aca="false">J88-K88</f>
        <v>92629.7106944229</v>
      </c>
      <c r="N88" s="157" t="n">
        <f aca="false">SUM(central_v5_m!C76:J76)</f>
        <v>2723956.77914265</v>
      </c>
      <c r="O88" s="7"/>
      <c r="P88" s="7"/>
      <c r="Q88" s="67" t="n">
        <f aca="false">I88*5.5017049523</f>
        <v>126380492.744823</v>
      </c>
      <c r="R88" s="67"/>
      <c r="S88" s="67"/>
      <c r="T88" s="7"/>
      <c r="U88" s="7"/>
      <c r="V88" s="67" t="n">
        <f aca="false">K88*5.5017049523</f>
        <v>16477756.5971964</v>
      </c>
      <c r="W88" s="67" t="n">
        <f aca="false">M88*5.5017049523</f>
        <v>509621.338057623</v>
      </c>
      <c r="X88" s="67" t="n">
        <f aca="false">N88*5.1890047538+L88*5.5017049523</f>
        <v>19990711.0219014</v>
      </c>
      <c r="Y88" s="67" t="n">
        <f aca="false">N88*5.1890047538</f>
        <v>14134624.6761169</v>
      </c>
      <c r="Z88" s="67" t="n">
        <f aca="false">L88*5.5017049523</f>
        <v>5856086.34578441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27232902.8204335</v>
      </c>
      <c r="G89" s="157" t="n">
        <f aca="false">central_v2_m!E77+temporary_pension_bonus_central!B77</f>
        <v>26070610.350506</v>
      </c>
      <c r="H89" s="67" t="n">
        <f aca="false">F89-J89</f>
        <v>24065935.2425081</v>
      </c>
      <c r="I89" s="67" t="n">
        <f aca="false">G89-K89</f>
        <v>22998651.7999184</v>
      </c>
      <c r="J89" s="157" t="n">
        <f aca="false">central_v2_m!J77</f>
        <v>3166967.57792537</v>
      </c>
      <c r="K89" s="157" t="n">
        <f aca="false">central_v2_m!K77</f>
        <v>3071958.55058761</v>
      </c>
      <c r="L89" s="67" t="n">
        <f aca="false">H89-I89</f>
        <v>1067283.44258966</v>
      </c>
      <c r="M89" s="67" t="n">
        <f aca="false">J89-K89</f>
        <v>95009.0273377607</v>
      </c>
      <c r="N89" s="157" t="n">
        <f aca="false">SUM(central_v5_m!C77:J77)</f>
        <v>2697688.81780111</v>
      </c>
      <c r="O89" s="7"/>
      <c r="P89" s="7"/>
      <c r="Q89" s="67" t="n">
        <f aca="false">I89*5.5017049523</f>
        <v>126531796.503835</v>
      </c>
      <c r="R89" s="67"/>
      <c r="S89" s="67"/>
      <c r="T89" s="7"/>
      <c r="U89" s="7"/>
      <c r="V89" s="67" t="n">
        <f aca="false">K89*5.5017049523</f>
        <v>16901009.5710282</v>
      </c>
      <c r="W89" s="67" t="n">
        <f aca="false">M89*5.5017049523</f>
        <v>522711.636217364</v>
      </c>
      <c r="X89" s="67" t="n">
        <f aca="false">N89*5.1890047538+L89*5.5017049523</f>
        <v>19870198.7014464</v>
      </c>
      <c r="Y89" s="67" t="n">
        <f aca="false">N89*5.1890047538</f>
        <v>13998320.0998431</v>
      </c>
      <c r="Z89" s="67" t="n">
        <f aca="false">L89*5.5017049523</f>
        <v>5871878.60160334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27299878.5317136</v>
      </c>
      <c r="G90" s="155" t="n">
        <f aca="false">central_v2_m!E78+temporary_pension_bonus_central!B78</f>
        <v>26134846.2056942</v>
      </c>
      <c r="H90" s="8" t="n">
        <f aca="false">F90-J90</f>
        <v>24054028.9310576</v>
      </c>
      <c r="I90" s="8" t="n">
        <f aca="false">G90-K90</f>
        <v>22986372.0930579</v>
      </c>
      <c r="J90" s="155" t="n">
        <f aca="false">central_v2_m!J78</f>
        <v>3245849.60065601</v>
      </c>
      <c r="K90" s="155" t="n">
        <f aca="false">central_v2_m!K78</f>
        <v>3148474.11263633</v>
      </c>
      <c r="L90" s="8" t="n">
        <f aca="false">H90-I90</f>
        <v>1067656.83799965</v>
      </c>
      <c r="M90" s="8" t="n">
        <f aca="false">J90-K90</f>
        <v>97375.4880196811</v>
      </c>
      <c r="N90" s="155" t="n">
        <f aca="false">SUM(central_v5_m!C78:J78)</f>
        <v>3310363.23836158</v>
      </c>
      <c r="O90" s="5"/>
      <c r="P90" s="5"/>
      <c r="Q90" s="8" t="n">
        <f aca="false">I90*5.5017049523</f>
        <v>126464237.179787</v>
      </c>
      <c r="R90" s="8"/>
      <c r="S90" s="8"/>
      <c r="T90" s="5"/>
      <c r="U90" s="5"/>
      <c r="V90" s="8" t="n">
        <f aca="false">K90*5.5017049523</f>
        <v>17321975.6176796</v>
      </c>
      <c r="W90" s="8" t="n">
        <f aca="false">M90*5.5017049523</f>
        <v>535731.204670509</v>
      </c>
      <c r="X90" s="8" t="n">
        <f aca="false">N90*5.1890047538+L90*5.5017049523</f>
        <v>23051423.4936426</v>
      </c>
      <c r="Y90" s="8" t="n">
        <f aca="false">N90*5.1890047538</f>
        <v>17177490.580663</v>
      </c>
      <c r="Z90" s="8" t="n">
        <f aca="false">L90*5.5017049523</f>
        <v>5873932.91297963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27486846.6872701</v>
      </c>
      <c r="G91" s="157" t="n">
        <f aca="false">central_v2_m!E79+temporary_pension_bonus_central!B79</f>
        <v>26312970.1090704</v>
      </c>
      <c r="H91" s="67" t="n">
        <f aca="false">F91-J91</f>
        <v>24165509.950116</v>
      </c>
      <c r="I91" s="67" t="n">
        <f aca="false">G91-K91</f>
        <v>23091273.4740309</v>
      </c>
      <c r="J91" s="157" t="n">
        <f aca="false">central_v2_m!J79</f>
        <v>3321336.73715412</v>
      </c>
      <c r="K91" s="157" t="n">
        <f aca="false">central_v2_m!K79</f>
        <v>3221696.6350395</v>
      </c>
      <c r="L91" s="67" t="n">
        <f aca="false">H91-I91</f>
        <v>1074236.47608509</v>
      </c>
      <c r="M91" s="67" t="n">
        <f aca="false">J91-K91</f>
        <v>99640.1021146239</v>
      </c>
      <c r="N91" s="157" t="n">
        <f aca="false">SUM(central_v5_m!C79:J79)</f>
        <v>2668416.32669278</v>
      </c>
      <c r="O91" s="7"/>
      <c r="P91" s="7"/>
      <c r="Q91" s="67" t="n">
        <f aca="false">I91*5.5017049523</f>
        <v>127041373.626989</v>
      </c>
      <c r="R91" s="67"/>
      <c r="S91" s="67"/>
      <c r="T91" s="7"/>
      <c r="U91" s="7"/>
      <c r="V91" s="67" t="n">
        <f aca="false">K91*5.5017049523</f>
        <v>17724824.331805</v>
      </c>
      <c r="W91" s="67" t="n">
        <f aca="false">M91*5.5017049523</f>
        <v>548190.443251704</v>
      </c>
      <c r="X91" s="67" t="n">
        <f aca="false">N91*5.1890047538+L91*5.5017049523</f>
        <v>19756557.144745</v>
      </c>
      <c r="Y91" s="67" t="n">
        <f aca="false">N91*5.1890047538</f>
        <v>13846425.0043263</v>
      </c>
      <c r="Z91" s="67" t="n">
        <f aca="false">L91*5.5017049523</f>
        <v>5910132.14041864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27637939.3396135</v>
      </c>
      <c r="G92" s="157" t="n">
        <f aca="false">central_v2_m!E80+temporary_pension_bonus_central!B80</f>
        <v>26457171.5830694</v>
      </c>
      <c r="H92" s="67" t="n">
        <f aca="false">F92-J92</f>
        <v>24277762.3540621</v>
      </c>
      <c r="I92" s="67" t="n">
        <f aca="false">G92-K92</f>
        <v>23197799.9070845</v>
      </c>
      <c r="J92" s="157" t="n">
        <f aca="false">central_v2_m!J80</f>
        <v>3360176.9855514</v>
      </c>
      <c r="K92" s="157" t="n">
        <f aca="false">central_v2_m!K80</f>
        <v>3259371.67598486</v>
      </c>
      <c r="L92" s="67" t="n">
        <f aca="false">H92-I92</f>
        <v>1079962.44697758</v>
      </c>
      <c r="M92" s="67" t="n">
        <f aca="false">J92-K92</f>
        <v>100805.309566542</v>
      </c>
      <c r="N92" s="157" t="n">
        <f aca="false">SUM(central_v5_m!C80:J80)</f>
        <v>2596752.34461435</v>
      </c>
      <c r="O92" s="7"/>
      <c r="P92" s="7"/>
      <c r="Q92" s="67" t="n">
        <f aca="false">I92*5.5017049523</f>
        <v>127627450.631271</v>
      </c>
      <c r="R92" s="67"/>
      <c r="S92" s="67"/>
      <c r="T92" s="7"/>
      <c r="U92" s="7"/>
      <c r="V92" s="67" t="n">
        <f aca="false">K92*5.5017049523</f>
        <v>17932101.2911523</v>
      </c>
      <c r="W92" s="67" t="n">
        <f aca="false">M92*5.5017049523</f>
        <v>554601.070860376</v>
      </c>
      <c r="X92" s="67" t="n">
        <f aca="false">N92*5.1890047538+L92*5.5017049523</f>
        <v>19416195.0034798</v>
      </c>
      <c r="Y92" s="67" t="n">
        <f aca="false">N92*5.1890047538</f>
        <v>13474560.2606452</v>
      </c>
      <c r="Z92" s="67" t="n">
        <f aca="false">L92*5.5017049523</f>
        <v>5941634.74283459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27772902.3792583</v>
      </c>
      <c r="G93" s="157" t="n">
        <f aca="false">central_v2_m!E81+temporary_pension_bonus_central!B81</f>
        <v>26586572.8624035</v>
      </c>
      <c r="H93" s="67" t="n">
        <f aca="false">F93-J93</f>
        <v>24341626.8427304</v>
      </c>
      <c r="I93" s="67" t="n">
        <f aca="false">G93-K93</f>
        <v>23258235.5919715</v>
      </c>
      <c r="J93" s="157" t="n">
        <f aca="false">central_v2_m!J81</f>
        <v>3431275.5365279</v>
      </c>
      <c r="K93" s="157" t="n">
        <f aca="false">central_v2_m!K81</f>
        <v>3328337.27043206</v>
      </c>
      <c r="L93" s="67" t="n">
        <f aca="false">H93-I93</f>
        <v>1083391.25075889</v>
      </c>
      <c r="M93" s="67" t="n">
        <f aca="false">J93-K93</f>
        <v>102938.266095837</v>
      </c>
      <c r="N93" s="157" t="n">
        <f aca="false">SUM(central_v5_m!C81:J81)</f>
        <v>2563521.23753139</v>
      </c>
      <c r="O93" s="7"/>
      <c r="P93" s="7"/>
      <c r="Q93" s="67" t="n">
        <f aca="false">I93*5.5017049523</f>
        <v>127959949.93811</v>
      </c>
      <c r="R93" s="67"/>
      <c r="S93" s="67"/>
      <c r="T93" s="7"/>
      <c r="U93" s="7"/>
      <c r="V93" s="67" t="n">
        <f aca="false">K93*5.5017049523</f>
        <v>18311529.6436607</v>
      </c>
      <c r="W93" s="67" t="n">
        <f aca="false">M93*5.5017049523</f>
        <v>566335.96836064</v>
      </c>
      <c r="X93" s="67" t="n">
        <f aca="false">N93*5.1890047538+L93*5.5017049523</f>
        <v>19262622.8975963</v>
      </c>
      <c r="Y93" s="67" t="n">
        <f aca="false">N93*5.1890047538</f>
        <v>13302123.8880176</v>
      </c>
      <c r="Z93" s="67" t="n">
        <f aca="false">L93*5.5017049523</f>
        <v>5960499.00957868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27871325.9230277</v>
      </c>
      <c r="G94" s="155" t="n">
        <f aca="false">central_v2_m!E82+temporary_pension_bonus_central!B82</f>
        <v>26680470.3487217</v>
      </c>
      <c r="H94" s="8" t="n">
        <f aca="false">F94-J94</f>
        <v>24411463.2637395</v>
      </c>
      <c r="I94" s="8" t="n">
        <f aca="false">G94-K94</f>
        <v>23324403.5692121</v>
      </c>
      <c r="J94" s="155" t="n">
        <f aca="false">central_v2_m!J82</f>
        <v>3459862.65928827</v>
      </c>
      <c r="K94" s="155" t="n">
        <f aca="false">central_v2_m!K82</f>
        <v>3356066.77950963</v>
      </c>
      <c r="L94" s="8" t="n">
        <f aca="false">H94-I94</f>
        <v>1087059.69452741</v>
      </c>
      <c r="M94" s="8" t="n">
        <f aca="false">J94-K94</f>
        <v>103795.879778647</v>
      </c>
      <c r="N94" s="155" t="n">
        <f aca="false">SUM(central_v5_m!C82:J82)</f>
        <v>3175426.15046153</v>
      </c>
      <c r="O94" s="5"/>
      <c r="P94" s="5"/>
      <c r="Q94" s="8" t="n">
        <f aca="false">I94*5.5017049523</f>
        <v>128323986.626178</v>
      </c>
      <c r="R94" s="8"/>
      <c r="S94" s="8"/>
      <c r="T94" s="5"/>
      <c r="U94" s="5"/>
      <c r="V94" s="8" t="n">
        <f aca="false">K94*5.5017049523</f>
        <v>18464089.2210776</v>
      </c>
      <c r="W94" s="8" t="n">
        <f aca="false">M94*5.5017049523</f>
        <v>571054.30580652</v>
      </c>
      <c r="X94" s="8" t="n">
        <f aca="false">N94*5.1890047538+L94*5.5017049523</f>
        <v>22457983.0949129</v>
      </c>
      <c r="Y94" s="8" t="n">
        <f aca="false">N94*5.1890047538</f>
        <v>16477301.3900857</v>
      </c>
      <c r="Z94" s="8" t="n">
        <f aca="false">L94*5.5017049523</f>
        <v>5980681.70482718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27978716.3956642</v>
      </c>
      <c r="G95" s="157" t="n">
        <f aca="false">central_v2_m!E83+temporary_pension_bonus_central!B83</f>
        <v>26783872.0868811</v>
      </c>
      <c r="H95" s="67" t="n">
        <f aca="false">F95-J95</f>
        <v>24421756.6992059</v>
      </c>
      <c r="I95" s="67" t="n">
        <f aca="false">G95-K95</f>
        <v>23333621.1813166</v>
      </c>
      <c r="J95" s="157" t="n">
        <f aca="false">central_v2_m!J83</f>
        <v>3556959.69645824</v>
      </c>
      <c r="K95" s="157" t="n">
        <f aca="false">central_v2_m!K83</f>
        <v>3450250.9055645</v>
      </c>
      <c r="L95" s="67" t="n">
        <f aca="false">H95-I95</f>
        <v>1088135.5178893</v>
      </c>
      <c r="M95" s="67" t="n">
        <f aca="false">J95-K95</f>
        <v>106708.790893748</v>
      </c>
      <c r="N95" s="157" t="n">
        <f aca="false">SUM(central_v5_m!C83:J83)</f>
        <v>2628773.65191184</v>
      </c>
      <c r="O95" s="7"/>
      <c r="P95" s="7"/>
      <c r="Q95" s="67" t="n">
        <f aca="false">I95*5.5017049523</f>
        <v>128374699.208342</v>
      </c>
      <c r="R95" s="67"/>
      <c r="S95" s="67"/>
      <c r="T95" s="7"/>
      <c r="U95" s="7"/>
      <c r="V95" s="67" t="n">
        <f aca="false">K95*5.5017049523</f>
        <v>18982262.4938217</v>
      </c>
      <c r="W95" s="67" t="n">
        <f aca="false">M95*5.5017049523</f>
        <v>587080.283314078</v>
      </c>
      <c r="X95" s="67" t="n">
        <f aca="false">N95*5.1890047538+L95*5.5017049523</f>
        <v>19627319.5439798</v>
      </c>
      <c r="Y95" s="67" t="n">
        <f aca="false">N95*5.1890047538</f>
        <v>13640718.9764347</v>
      </c>
      <c r="Z95" s="67" t="n">
        <f aca="false">L95*5.5017049523</f>
        <v>5986600.5675451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28043135.2337963</v>
      </c>
      <c r="G96" s="157" t="n">
        <f aca="false">central_v2_m!E84+temporary_pension_bonus_central!B84</f>
        <v>26845479.9408592</v>
      </c>
      <c r="H96" s="67" t="n">
        <f aca="false">F96-J96</f>
        <v>24450949.1377282</v>
      </c>
      <c r="I96" s="67" t="n">
        <f aca="false">G96-K96</f>
        <v>23361059.4276732</v>
      </c>
      <c r="J96" s="157" t="n">
        <f aca="false">central_v2_m!J84</f>
        <v>3592186.09606807</v>
      </c>
      <c r="K96" s="157" t="n">
        <f aca="false">central_v2_m!K84</f>
        <v>3484420.51318603</v>
      </c>
      <c r="L96" s="67" t="n">
        <f aca="false">H96-I96</f>
        <v>1089889.71005506</v>
      </c>
      <c r="M96" s="67" t="n">
        <f aca="false">J96-K96</f>
        <v>107765.582882042</v>
      </c>
      <c r="N96" s="157" t="n">
        <f aca="false">SUM(central_v5_m!C84:J84)</f>
        <v>2580524.49369966</v>
      </c>
      <c r="O96" s="7"/>
      <c r="P96" s="7"/>
      <c r="Q96" s="67" t="n">
        <f aca="false">I96*5.5017049523</f>
        <v>128525656.344204</v>
      </c>
      <c r="R96" s="67"/>
      <c r="S96" s="67"/>
      <c r="T96" s="7"/>
      <c r="U96" s="7"/>
      <c r="V96" s="67" t="n">
        <f aca="false">K96*5.5017049523</f>
        <v>19170253.5932913</v>
      </c>
      <c r="W96" s="67" t="n">
        <f aca="false">M96*5.5017049523</f>
        <v>592894.441029627</v>
      </c>
      <c r="X96" s="67" t="n">
        <f aca="false">N96*5.1890047538+L96*5.5017049523</f>
        <v>19386605.4803756</v>
      </c>
      <c r="Y96" s="67" t="n">
        <f aca="false">N96*5.1890047538</f>
        <v>13390353.8651049</v>
      </c>
      <c r="Z96" s="67" t="n">
        <f aca="false">L96*5.5017049523</f>
        <v>5996251.61527076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28057400.1270027</v>
      </c>
      <c r="G97" s="157" t="n">
        <f aca="false">central_v2_m!E85+temporary_pension_bonus_central!B85</f>
        <v>26859845.7177397</v>
      </c>
      <c r="H97" s="67" t="n">
        <f aca="false">F97-J97</f>
        <v>24434382.7076924</v>
      </c>
      <c r="I97" s="67" t="n">
        <f aca="false">G97-K97</f>
        <v>23345518.8210086</v>
      </c>
      <c r="J97" s="157" t="n">
        <f aca="false">central_v2_m!J85</f>
        <v>3623017.41931039</v>
      </c>
      <c r="K97" s="157" t="n">
        <f aca="false">central_v2_m!K85</f>
        <v>3514326.89673108</v>
      </c>
      <c r="L97" s="67" t="n">
        <f aca="false">H97-I97</f>
        <v>1088863.88668377</v>
      </c>
      <c r="M97" s="67" t="n">
        <f aca="false">J97-K97</f>
        <v>108690.522579311</v>
      </c>
      <c r="N97" s="157" t="n">
        <f aca="false">SUM(central_v5_m!C85:J85)</f>
        <v>2547979.64481178</v>
      </c>
      <c r="O97" s="7"/>
      <c r="P97" s="7"/>
      <c r="Q97" s="67" t="n">
        <f aca="false">I97*5.5017049523</f>
        <v>128440156.511556</v>
      </c>
      <c r="R97" s="67"/>
      <c r="S97" s="67"/>
      <c r="T97" s="7"/>
      <c r="U97" s="7"/>
      <c r="V97" s="67" t="n">
        <f aca="false">K97*5.5017049523</f>
        <v>19334789.6917465</v>
      </c>
      <c r="W97" s="67" t="n">
        <f aca="false">M97*5.5017049523</f>
        <v>597983.186342673</v>
      </c>
      <c r="X97" s="67" t="n">
        <f aca="false">N97*5.1890047538+L97*5.5017049523</f>
        <v>19212086.3272627</v>
      </c>
      <c r="Y97" s="67" t="n">
        <f aca="false">N97*5.1890047538</f>
        <v>13221478.489514</v>
      </c>
      <c r="Z97" s="67" t="n">
        <f aca="false">L97*5.5017049523</f>
        <v>5990607.8377487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28130485.0923718</v>
      </c>
      <c r="G98" s="155" t="n">
        <f aca="false">central_v2_m!E86+temporary_pension_bonus_central!B86</f>
        <v>26929901.9993747</v>
      </c>
      <c r="H98" s="8" t="n">
        <f aca="false">F98-J98</f>
        <v>24453325.8229759</v>
      </c>
      <c r="I98" s="8" t="n">
        <f aca="false">G98-K98</f>
        <v>23363057.5080607</v>
      </c>
      <c r="J98" s="155" t="n">
        <f aca="false">central_v2_m!J86</f>
        <v>3677159.26939593</v>
      </c>
      <c r="K98" s="155" t="n">
        <f aca="false">central_v2_m!K86</f>
        <v>3566844.49131405</v>
      </c>
      <c r="L98" s="8" t="n">
        <f aca="false">H98-I98</f>
        <v>1090268.31491517</v>
      </c>
      <c r="M98" s="8" t="n">
        <f aca="false">J98-K98</f>
        <v>110314.778081877</v>
      </c>
      <c r="N98" s="155" t="n">
        <f aca="false">SUM(central_v5_m!C86:J86)</f>
        <v>3123478.55844878</v>
      </c>
      <c r="O98" s="5"/>
      <c r="P98" s="5"/>
      <c r="Q98" s="8" t="n">
        <f aca="false">I98*5.5017049523</f>
        <v>128536649.192967</v>
      </c>
      <c r="R98" s="8"/>
      <c r="S98" s="8"/>
      <c r="T98" s="5"/>
      <c r="U98" s="5"/>
      <c r="V98" s="8" t="n">
        <f aca="false">K98*5.5017049523</f>
        <v>19623726.0019465</v>
      </c>
      <c r="W98" s="8" t="n">
        <f aca="false">M98*5.5017049523</f>
        <v>606919.360884937</v>
      </c>
      <c r="X98" s="8" t="n">
        <f aca="false">N98*5.1890047538+L98*5.5017049523</f>
        <v>22206079.6756877</v>
      </c>
      <c r="Y98" s="8" t="n">
        <f aca="false">N98*5.1890047538</f>
        <v>16207745.0881831</v>
      </c>
      <c r="Z98" s="8" t="n">
        <f aca="false">L98*5.5017049523</f>
        <v>5998334.58750458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28205382.2182027</v>
      </c>
      <c r="G99" s="157" t="n">
        <f aca="false">central_v2_m!E87+temporary_pension_bonus_central!B87</f>
        <v>27001713.7702892</v>
      </c>
      <c r="H99" s="67" t="n">
        <f aca="false">F99-J99</f>
        <v>24470027.5465864</v>
      </c>
      <c r="I99" s="67" t="n">
        <f aca="false">G99-K99</f>
        <v>23378419.7388213</v>
      </c>
      <c r="J99" s="157" t="n">
        <f aca="false">central_v2_m!J87</f>
        <v>3735354.67161633</v>
      </c>
      <c r="K99" s="157" t="n">
        <f aca="false">central_v2_m!K87</f>
        <v>3623294.03146784</v>
      </c>
      <c r="L99" s="67" t="n">
        <f aca="false">H99-I99</f>
        <v>1091607.80776505</v>
      </c>
      <c r="M99" s="67" t="n">
        <f aca="false">J99-K99</f>
        <v>112060.640148489</v>
      </c>
      <c r="N99" s="157" t="n">
        <f aca="false">SUM(central_v5_m!C87:J87)</f>
        <v>2549305.48998569</v>
      </c>
      <c r="O99" s="7"/>
      <c r="P99" s="7"/>
      <c r="Q99" s="67" t="n">
        <f aca="false">I99*5.5017049523</f>
        <v>128621167.654021</v>
      </c>
      <c r="R99" s="67"/>
      <c r="S99" s="67"/>
      <c r="T99" s="7"/>
      <c r="U99" s="7"/>
      <c r="V99" s="67" t="n">
        <f aca="false">K99*5.5017049523</f>
        <v>19934294.7165657</v>
      </c>
      <c r="W99" s="67" t="n">
        <f aca="false">M99*5.5017049523</f>
        <v>616524.578862852</v>
      </c>
      <c r="X99" s="67" t="n">
        <f aca="false">N99*5.1890047538+L99*5.5017049523</f>
        <v>19234062.3883745</v>
      </c>
      <c r="Y99" s="67" t="n">
        <f aca="false">N99*5.1890047538</f>
        <v>13228358.3064242</v>
      </c>
      <c r="Z99" s="67" t="n">
        <f aca="false">L99*5.5017049523</f>
        <v>6005704.08195031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28275434.0801316</v>
      </c>
      <c r="G100" s="157" t="n">
        <f aca="false">central_v2_m!E88+temporary_pension_bonus_central!B88</f>
        <v>27068601.1707763</v>
      </c>
      <c r="H100" s="67" t="n">
        <f aca="false">F100-J100</f>
        <v>24459096.3835305</v>
      </c>
      <c r="I100" s="67" t="n">
        <f aca="false">G100-K100</f>
        <v>23366753.6050733</v>
      </c>
      <c r="J100" s="157" t="n">
        <f aca="false">central_v2_m!J88</f>
        <v>3816337.69660111</v>
      </c>
      <c r="K100" s="157" t="n">
        <f aca="false">central_v2_m!K88</f>
        <v>3701847.56570308</v>
      </c>
      <c r="L100" s="67" t="n">
        <f aca="false">H100-I100</f>
        <v>1092342.77845719</v>
      </c>
      <c r="M100" s="67" t="n">
        <f aca="false">J100-K100</f>
        <v>114490.130898034</v>
      </c>
      <c r="N100" s="157" t="n">
        <f aca="false">SUM(central_v5_m!C88:J88)</f>
        <v>2524728.80234961</v>
      </c>
      <c r="O100" s="7"/>
      <c r="P100" s="7"/>
      <c r="Q100" s="67" t="n">
        <f aca="false">I100*5.5017049523</f>
        <v>128556984.028205</v>
      </c>
      <c r="R100" s="67"/>
      <c r="S100" s="67"/>
      <c r="T100" s="7"/>
      <c r="U100" s="7"/>
      <c r="V100" s="67" t="n">
        <f aca="false">K100*5.5017049523</f>
        <v>20366473.0848883</v>
      </c>
      <c r="W100" s="67" t="n">
        <f aca="false">M100*5.5017049523</f>
        <v>629890.920151188</v>
      </c>
      <c r="X100" s="67" t="n">
        <f aca="false">N100*5.1890047538+L100*5.5017049523</f>
        <v>19110577.431295</v>
      </c>
      <c r="Y100" s="67" t="n">
        <f aca="false">N100*5.1890047538</f>
        <v>13100829.7574479</v>
      </c>
      <c r="Z100" s="67" t="n">
        <f aca="false">L100*5.5017049523</f>
        <v>6009747.67384707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28368766.665245</v>
      </c>
      <c r="G101" s="157" t="n">
        <f aca="false">central_v2_m!E89+temporary_pension_bonus_central!B89</f>
        <v>27158975.8792076</v>
      </c>
      <c r="H101" s="67" t="n">
        <f aca="false">F101-J101</f>
        <v>24444255.5483214</v>
      </c>
      <c r="I101" s="67" t="n">
        <f aca="false">G101-K101</f>
        <v>23352200.0957917</v>
      </c>
      <c r="J101" s="157" t="n">
        <f aca="false">central_v2_m!J89</f>
        <v>3924511.11692358</v>
      </c>
      <c r="K101" s="157" t="n">
        <f aca="false">central_v2_m!K89</f>
        <v>3806775.78341587</v>
      </c>
      <c r="L101" s="67" t="n">
        <f aca="false">H101-I101</f>
        <v>1092055.45252973</v>
      </c>
      <c r="M101" s="67" t="n">
        <f aca="false">J101-K101</f>
        <v>117735.333507707</v>
      </c>
      <c r="N101" s="157" t="n">
        <f aca="false">SUM(central_v5_m!C89:J89)</f>
        <v>2533742.43688994</v>
      </c>
      <c r="O101" s="7"/>
      <c r="P101" s="7"/>
      <c r="Q101" s="67" t="n">
        <f aca="false">I101*5.5017049523</f>
        <v>128476914.914118</v>
      </c>
      <c r="R101" s="67"/>
      <c r="S101" s="67"/>
      <c r="T101" s="7"/>
      <c r="U101" s="7"/>
      <c r="V101" s="67" t="n">
        <f aca="false">K101*5.5017049523</f>
        <v>20943757.1799148</v>
      </c>
      <c r="W101" s="67" t="n">
        <f aca="false">M101*5.5017049523</f>
        <v>647745.067420043</v>
      </c>
      <c r="X101" s="67" t="n">
        <f aca="false">N101*5.1890047538+L101*5.5017049523</f>
        <v>19155768.4412957</v>
      </c>
      <c r="Y101" s="67" t="n">
        <f aca="false">N101*5.1890047538</f>
        <v>13147601.5499267</v>
      </c>
      <c r="Z101" s="67" t="n">
        <f aca="false">L101*5.5017049523</f>
        <v>6008166.89136902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28520661.2287588</v>
      </c>
      <c r="G102" s="155" t="n">
        <f aca="false">central_v2_m!E90+temporary_pension_bonus_central!B90</f>
        <v>27304456.0500721</v>
      </c>
      <c r="H102" s="8" t="n">
        <f aca="false">F102-J102</f>
        <v>24535911.3254864</v>
      </c>
      <c r="I102" s="8" t="n">
        <f aca="false">G102-K102</f>
        <v>23439248.6438979</v>
      </c>
      <c r="J102" s="155" t="n">
        <f aca="false">central_v2_m!J90</f>
        <v>3984749.90327243</v>
      </c>
      <c r="K102" s="155" t="n">
        <f aca="false">central_v2_m!K90</f>
        <v>3865207.40617425</v>
      </c>
      <c r="L102" s="8" t="n">
        <f aca="false">H102-I102</f>
        <v>1096662.68158848</v>
      </c>
      <c r="M102" s="8" t="n">
        <f aca="false">J102-K102</f>
        <v>119542.497098173</v>
      </c>
      <c r="N102" s="155" t="n">
        <f aca="false">SUM(central_v5_m!C90:J90)</f>
        <v>3166859.60749463</v>
      </c>
      <c r="O102" s="5"/>
      <c r="P102" s="5"/>
      <c r="Q102" s="8" t="n">
        <f aca="false">I102*5.5017049523</f>
        <v>128955830.342324</v>
      </c>
      <c r="R102" s="8"/>
      <c r="S102" s="8"/>
      <c r="T102" s="5"/>
      <c r="U102" s="5"/>
      <c r="V102" s="8" t="n">
        <f aca="false">K102*5.5017049523</f>
        <v>21265230.7282155</v>
      </c>
      <c r="W102" s="8" t="n">
        <f aca="false">M102*5.5017049523</f>
        <v>657687.548295329</v>
      </c>
      <c r="X102" s="8" t="n">
        <f aca="false">N102*5.1890047538+L102*5.5017049523</f>
        <v>22466364.0642048</v>
      </c>
      <c r="Y102" s="8" t="n">
        <f aca="false">N102*5.1890047538</f>
        <v>16432849.5579069</v>
      </c>
      <c r="Z102" s="8" t="n">
        <f aca="false">L102*5.5017049523</f>
        <v>6033514.50629793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28662239.4773035</v>
      </c>
      <c r="G103" s="157" t="n">
        <f aca="false">central_v2_m!E91+temporary_pension_bonus_central!B91</f>
        <v>27439911.9476265</v>
      </c>
      <c r="H103" s="67" t="n">
        <f aca="false">F103-J103</f>
        <v>24583286.292938</v>
      </c>
      <c r="I103" s="67" t="n">
        <f aca="false">G103-K103</f>
        <v>23483327.358792</v>
      </c>
      <c r="J103" s="157" t="n">
        <f aca="false">central_v2_m!J91</f>
        <v>4078953.18436547</v>
      </c>
      <c r="K103" s="157" t="n">
        <f aca="false">central_v2_m!K91</f>
        <v>3956584.58883451</v>
      </c>
      <c r="L103" s="67" t="n">
        <f aca="false">H103-I103</f>
        <v>1099958.93414603</v>
      </c>
      <c r="M103" s="67" t="n">
        <f aca="false">J103-K103</f>
        <v>122368.595530964</v>
      </c>
      <c r="N103" s="157" t="n">
        <f aca="false">SUM(central_v5_m!C91:J91)</f>
        <v>2537463.225042</v>
      </c>
      <c r="O103" s="7"/>
      <c r="P103" s="7"/>
      <c r="Q103" s="67" t="n">
        <f aca="false">I103*5.5017049523</f>
        <v>129198338.426348</v>
      </c>
      <c r="R103" s="67"/>
      <c r="S103" s="67"/>
      <c r="T103" s="7"/>
      <c r="U103" s="7"/>
      <c r="V103" s="67" t="n">
        <f aca="false">K103*5.5017049523</f>
        <v>21767961.0265847</v>
      </c>
      <c r="W103" s="67" t="n">
        <f aca="false">M103*5.5017049523</f>
        <v>673235.9080387</v>
      </c>
      <c r="X103" s="67" t="n">
        <f aca="false">N103*5.1890047538+L103*5.5017049523</f>
        <v>19218558.2526535</v>
      </c>
      <c r="Y103" s="67" t="n">
        <f aca="false">N103*5.1890047538</f>
        <v>13166908.7373356</v>
      </c>
      <c r="Z103" s="67" t="n">
        <f aca="false">L103*5.5017049523</f>
        <v>6051649.51531785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28829036.5049078</v>
      </c>
      <c r="G104" s="157" t="n">
        <f aca="false">central_v2_m!E92+temporary_pension_bonus_central!B92</f>
        <v>27599521.951054</v>
      </c>
      <c r="H104" s="67" t="n">
        <f aca="false">F104-J104</f>
        <v>24669472.9911012</v>
      </c>
      <c r="I104" s="67" t="n">
        <f aca="false">G104-K104</f>
        <v>23564745.3426616</v>
      </c>
      <c r="J104" s="157" t="n">
        <f aca="false">central_v2_m!J92</f>
        <v>4159563.51380662</v>
      </c>
      <c r="K104" s="157" t="n">
        <f aca="false">central_v2_m!K92</f>
        <v>4034776.60839242</v>
      </c>
      <c r="L104" s="67" t="n">
        <f aca="false">H104-I104</f>
        <v>1104727.64843961</v>
      </c>
      <c r="M104" s="67" t="n">
        <f aca="false">J104-K104</f>
        <v>124786.905414199</v>
      </c>
      <c r="N104" s="157" t="n">
        <f aca="false">SUM(central_v5_m!C92:J92)</f>
        <v>2527993.18369614</v>
      </c>
      <c r="O104" s="7"/>
      <c r="P104" s="7"/>
      <c r="Q104" s="67" t="n">
        <f aca="false">I104*5.5017049523</f>
        <v>129646276.151409</v>
      </c>
      <c r="R104" s="67"/>
      <c r="S104" s="67"/>
      <c r="T104" s="7"/>
      <c r="U104" s="7"/>
      <c r="V104" s="67" t="n">
        <f aca="false">K104*5.5017049523</f>
        <v>22198150.4478168</v>
      </c>
      <c r="W104" s="67" t="n">
        <f aca="false">M104*5.5017049523</f>
        <v>686540.735499488</v>
      </c>
      <c r="X104" s="67" t="n">
        <f aca="false">N104*5.1890047538+L104*5.5017049523</f>
        <v>19195654.2221362</v>
      </c>
      <c r="Y104" s="67" t="n">
        <f aca="false">N104*5.1890047538</f>
        <v>13117768.6477733</v>
      </c>
      <c r="Z104" s="67" t="n">
        <f aca="false">L104*5.5017049523</f>
        <v>6077885.57436293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29021027.2692588</v>
      </c>
      <c r="G105" s="157" t="n">
        <f aca="false">central_v2_m!E93+temporary_pension_bonus_central!B93</f>
        <v>27783728.2630143</v>
      </c>
      <c r="H105" s="67" t="n">
        <f aca="false">F105-J105</f>
        <v>24806295.7370003</v>
      </c>
      <c r="I105" s="67" t="n">
        <f aca="false">G105-K105</f>
        <v>23695438.6767236</v>
      </c>
      <c r="J105" s="157" t="n">
        <f aca="false">central_v2_m!J93</f>
        <v>4214731.53225848</v>
      </c>
      <c r="K105" s="157" t="n">
        <f aca="false">central_v2_m!K93</f>
        <v>4088289.58629073</v>
      </c>
      <c r="L105" s="67" t="n">
        <f aca="false">H105-I105</f>
        <v>1110857.06027672</v>
      </c>
      <c r="M105" s="67" t="n">
        <f aca="false">J105-K105</f>
        <v>126441.945967754</v>
      </c>
      <c r="N105" s="157" t="n">
        <f aca="false">SUM(central_v5_m!C93:J93)</f>
        <v>2528286.03254304</v>
      </c>
      <c r="O105" s="7"/>
      <c r="P105" s="7"/>
      <c r="Q105" s="67" t="n">
        <f aca="false">I105*5.5017049523</f>
        <v>130365312.314651</v>
      </c>
      <c r="R105" s="67"/>
      <c r="S105" s="67"/>
      <c r="T105" s="7"/>
      <c r="U105" s="7"/>
      <c r="V105" s="67" t="n">
        <f aca="false">K105*5.5017049523</f>
        <v>22492563.0633322</v>
      </c>
      <c r="W105" s="67" t="n">
        <f aca="false">M105*5.5017049523</f>
        <v>695646.280309243</v>
      </c>
      <c r="X105" s="67" t="n">
        <f aca="false">N105*5.1890047538+L105*5.5017049523</f>
        <v>19230896.0316539</v>
      </c>
      <c r="Y105" s="67" t="n">
        <f aca="false">N105*5.1890047538</f>
        <v>13119288.241832</v>
      </c>
      <c r="Z105" s="67" t="n">
        <f aca="false">L105*5.5017049523</f>
        <v>6111607.78982187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29153116.8272275</v>
      </c>
      <c r="G106" s="155" t="n">
        <f aca="false">central_v2_m!E94+temporary_pension_bonus_central!B94</f>
        <v>27909642.7221334</v>
      </c>
      <c r="H106" s="8" t="n">
        <f aca="false">F106-J106</f>
        <v>24866979.4517501</v>
      </c>
      <c r="I106" s="8" t="n">
        <f aca="false">G106-K106</f>
        <v>23752089.4679204</v>
      </c>
      <c r="J106" s="155" t="n">
        <f aca="false">central_v2_m!J94</f>
        <v>4286137.37547731</v>
      </c>
      <c r="K106" s="155" t="n">
        <f aca="false">central_v2_m!K94</f>
        <v>4157553.25421299</v>
      </c>
      <c r="L106" s="8" t="n">
        <f aca="false">H106-I106</f>
        <v>1114889.98382976</v>
      </c>
      <c r="M106" s="8" t="n">
        <f aca="false">J106-K106</f>
        <v>128584.12126432</v>
      </c>
      <c r="N106" s="155" t="n">
        <f aca="false">SUM(central_v5_m!C94:J94)</f>
        <v>3045232.69779152</v>
      </c>
      <c r="O106" s="5"/>
      <c r="P106" s="5"/>
      <c r="Q106" s="8" t="n">
        <f aca="false">I106*5.5017049523</f>
        <v>130676988.25313</v>
      </c>
      <c r="R106" s="8"/>
      <c r="S106" s="8"/>
      <c r="T106" s="5"/>
      <c r="U106" s="5"/>
      <c r="V106" s="8" t="n">
        <f aca="false">K106*5.5017049523</f>
        <v>22873631.3281546</v>
      </c>
      <c r="W106" s="8" t="n">
        <f aca="false">M106*5.5017049523</f>
        <v>707431.896747052</v>
      </c>
      <c r="X106" s="8" t="n">
        <f aca="false">N106*5.1890047538+L106*5.5017049523</f>
        <v>21935522.6905732</v>
      </c>
      <c r="Y106" s="8" t="n">
        <f aca="false">N106*5.1890047538</f>
        <v>15801726.9452674</v>
      </c>
      <c r="Z106" s="8" t="n">
        <f aca="false">L106*5.5017049523</f>
        <v>6133795.74530585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29255723.2282353</v>
      </c>
      <c r="G107" s="157" t="n">
        <f aca="false">central_v2_m!E95+temporary_pension_bonus_central!B95</f>
        <v>28008470.6399554</v>
      </c>
      <c r="H107" s="67" t="n">
        <f aca="false">F107-J107</f>
        <v>24883367.097007</v>
      </c>
      <c r="I107" s="67" t="n">
        <f aca="false">G107-K107</f>
        <v>23767285.1926639</v>
      </c>
      <c r="J107" s="157" t="n">
        <f aca="false">central_v2_m!J95</f>
        <v>4372356.13122834</v>
      </c>
      <c r="K107" s="157" t="n">
        <f aca="false">central_v2_m!K95</f>
        <v>4241185.44729149</v>
      </c>
      <c r="L107" s="67" t="n">
        <f aca="false">H107-I107</f>
        <v>1116081.90434307</v>
      </c>
      <c r="M107" s="67" t="n">
        <f aca="false">J107-K107</f>
        <v>131170.68393685</v>
      </c>
      <c r="N107" s="157" t="n">
        <f aca="false">SUM(central_v5_m!C95:J95)</f>
        <v>2571238.00676713</v>
      </c>
      <c r="O107" s="7"/>
      <c r="P107" s="7"/>
      <c r="Q107" s="67" t="n">
        <f aca="false">I107*5.5017049523</f>
        <v>130760590.647206</v>
      </c>
      <c r="R107" s="67"/>
      <c r="S107" s="67"/>
      <c r="T107" s="7"/>
      <c r="U107" s="7"/>
      <c r="V107" s="67" t="n">
        <f aca="false">K107*5.5017049523</f>
        <v>23333750.9789863</v>
      </c>
      <c r="W107" s="67" t="n">
        <f aca="false">M107*5.5017049523</f>
        <v>721662.401411947</v>
      </c>
      <c r="X107" s="67" t="n">
        <f aca="false">N107*5.1890047538+L107*5.5017049523</f>
        <v>19482519.5805626</v>
      </c>
      <c r="Y107" s="67" t="n">
        <f aca="false">N107*5.1890047538</f>
        <v>13342166.2402659</v>
      </c>
      <c r="Z107" s="67" t="n">
        <f aca="false">L107*5.5017049523</f>
        <v>6140353.34029668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29352604.7958812</v>
      </c>
      <c r="G108" s="157" t="n">
        <f aca="false">central_v2_m!E96+temporary_pension_bonus_central!B96</f>
        <v>28101506.9548412</v>
      </c>
      <c r="H108" s="67" t="n">
        <f aca="false">F108-J108</f>
        <v>24922899.5211735</v>
      </c>
      <c r="I108" s="67" t="n">
        <f aca="false">G108-K108</f>
        <v>23804692.8383747</v>
      </c>
      <c r="J108" s="157" t="n">
        <f aca="false">central_v2_m!J96</f>
        <v>4429705.27470773</v>
      </c>
      <c r="K108" s="157" t="n">
        <f aca="false">central_v2_m!K96</f>
        <v>4296814.1164665</v>
      </c>
      <c r="L108" s="67" t="n">
        <f aca="false">H108-I108</f>
        <v>1118206.68279877</v>
      </c>
      <c r="M108" s="67" t="n">
        <f aca="false">J108-K108</f>
        <v>132891.158241231</v>
      </c>
      <c r="N108" s="157" t="n">
        <f aca="false">SUM(central_v5_m!C96:J96)</f>
        <v>2463477.64004243</v>
      </c>
      <c r="O108" s="7"/>
      <c r="P108" s="7"/>
      <c r="Q108" s="67" t="n">
        <f aca="false">I108*5.5017049523</f>
        <v>130966396.476867</v>
      </c>
      <c r="R108" s="67"/>
      <c r="S108" s="67"/>
      <c r="T108" s="7"/>
      <c r="U108" s="7"/>
      <c r="V108" s="67" t="n">
        <f aca="false">K108*5.5017049523</f>
        <v>23639803.5036763</v>
      </c>
      <c r="W108" s="67" t="n">
        <f aca="false">M108*5.5017049523</f>
        <v>731127.943412664</v>
      </c>
      <c r="X108" s="67" t="n">
        <f aca="false">N108*5.1890047538+L108*5.5017049523</f>
        <v>18935040.4295091</v>
      </c>
      <c r="Y108" s="67" t="n">
        <f aca="false">N108*5.1890047538</f>
        <v>12782997.1850602</v>
      </c>
      <c r="Z108" s="67" t="n">
        <f aca="false">L108*5.5017049523</f>
        <v>6152043.24444892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29452437.2300769</v>
      </c>
      <c r="G109" s="157" t="n">
        <f aca="false">central_v2_m!E97+temporary_pension_bonus_central!B97</f>
        <v>28196111.35782</v>
      </c>
      <c r="H109" s="67" t="n">
        <f aca="false">F109-J109</f>
        <v>24975406.7711849</v>
      </c>
      <c r="I109" s="67" t="n">
        <f aca="false">G109-K109</f>
        <v>23853391.8126948</v>
      </c>
      <c r="J109" s="157" t="n">
        <f aca="false">central_v2_m!J97</f>
        <v>4477030.45889196</v>
      </c>
      <c r="K109" s="157" t="n">
        <f aca="false">central_v2_m!K97</f>
        <v>4342719.5451252</v>
      </c>
      <c r="L109" s="67" t="n">
        <f aca="false">H109-I109</f>
        <v>1122014.95849013</v>
      </c>
      <c r="M109" s="67" t="n">
        <f aca="false">J109-K109</f>
        <v>134310.913766759</v>
      </c>
      <c r="N109" s="157" t="n">
        <f aca="false">SUM(central_v5_m!C97:J97)</f>
        <v>2502629.50976978</v>
      </c>
      <c r="O109" s="7"/>
      <c r="P109" s="7"/>
      <c r="Q109" s="67" t="n">
        <f aca="false">I109*5.5017049523</f>
        <v>131234323.865055</v>
      </c>
      <c r="R109" s="67"/>
      <c r="S109" s="67"/>
      <c r="T109" s="7"/>
      <c r="U109" s="7"/>
      <c r="V109" s="67" t="n">
        <f aca="false">K109*5.5017049523</f>
        <v>23892361.6278653</v>
      </c>
      <c r="W109" s="67" t="n">
        <f aca="false">M109*5.5017049523</f>
        <v>738939.019418514</v>
      </c>
      <c r="X109" s="67" t="n">
        <f aca="false">N109*5.1890047538+L109*5.5017049523</f>
        <v>19159151.6768754</v>
      </c>
      <c r="Y109" s="67" t="n">
        <f aca="false">N109*5.1890047538</f>
        <v>12986156.4231955</v>
      </c>
      <c r="Z109" s="67" t="n">
        <f aca="false">L109*5.5017049523</f>
        <v>6172995.25367985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29705155.6183725</v>
      </c>
      <c r="G110" s="155" t="n">
        <f aca="false">central_v2_m!E98+temporary_pension_bonus_central!B98</f>
        <v>28437441.3018071</v>
      </c>
      <c r="H110" s="8" t="n">
        <f aca="false">F110-J110</f>
        <v>25129877.8004648</v>
      </c>
      <c r="I110" s="8" t="n">
        <f aca="false">G110-K110</f>
        <v>23999421.8184366</v>
      </c>
      <c r="J110" s="155" t="n">
        <f aca="false">central_v2_m!J98</f>
        <v>4575277.81790768</v>
      </c>
      <c r="K110" s="155" t="n">
        <f aca="false">central_v2_m!K98</f>
        <v>4438019.48337045</v>
      </c>
      <c r="L110" s="8" t="n">
        <f aca="false">H110-I110</f>
        <v>1130455.98202822</v>
      </c>
      <c r="M110" s="8" t="n">
        <f aca="false">J110-K110</f>
        <v>137258.33453723</v>
      </c>
      <c r="N110" s="155" t="n">
        <f aca="false">SUM(central_v5_m!C98:J98)</f>
        <v>3050339.7908351</v>
      </c>
      <c r="O110" s="5"/>
      <c r="P110" s="5"/>
      <c r="Q110" s="8" t="n">
        <f aca="false">I110*5.5017049523</f>
        <v>132037737.870829</v>
      </c>
      <c r="R110" s="8"/>
      <c r="S110" s="8"/>
      <c r="T110" s="5"/>
      <c r="U110" s="5"/>
      <c r="V110" s="8" t="n">
        <f aca="false">K110*5.5017049523</f>
        <v>24416673.7700631</v>
      </c>
      <c r="W110" s="8" t="n">
        <f aca="false">M110*5.5017049523</f>
        <v>755154.858867931</v>
      </c>
      <c r="X110" s="8" t="n">
        <f aca="false">N110*5.1890047538+L110*5.5017049523</f>
        <v>22047662.9500304</v>
      </c>
      <c r="Y110" s="8" t="n">
        <f aca="false">N110*5.1890047538</f>
        <v>15828227.6753486</v>
      </c>
      <c r="Z110" s="8" t="n">
        <f aca="false">L110*5.5017049523</f>
        <v>6219435.2746818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29941362.0749286</v>
      </c>
      <c r="G111" s="157" t="n">
        <f aca="false">central_v2_m!E99+temporary_pension_bonus_central!B99</f>
        <v>28663228.4224939</v>
      </c>
      <c r="H111" s="67" t="n">
        <f aca="false">F111-J111</f>
        <v>25267369.0842284</v>
      </c>
      <c r="I111" s="67" t="n">
        <f aca="false">G111-K111</f>
        <v>24129455.2215147</v>
      </c>
      <c r="J111" s="157" t="n">
        <f aca="false">central_v2_m!J99</f>
        <v>4673992.99070025</v>
      </c>
      <c r="K111" s="157" t="n">
        <f aca="false">central_v2_m!K99</f>
        <v>4533773.20097924</v>
      </c>
      <c r="L111" s="67" t="n">
        <f aca="false">H111-I111</f>
        <v>1137913.86271366</v>
      </c>
      <c r="M111" s="67" t="n">
        <f aca="false">J111-K111</f>
        <v>140219.789721008</v>
      </c>
      <c r="N111" s="157" t="n">
        <f aca="false">SUM(central_v5_m!C99:J99)</f>
        <v>2510535.22004734</v>
      </c>
      <c r="O111" s="7"/>
      <c r="P111" s="7"/>
      <c r="Q111" s="67" t="n">
        <f aca="false">I111*5.5017049523</f>
        <v>132753143.288508</v>
      </c>
      <c r="R111" s="67"/>
      <c r="S111" s="67"/>
      <c r="T111" s="7"/>
      <c r="U111" s="7"/>
      <c r="V111" s="67" t="n">
        <f aca="false">K111*5.5017049523</f>
        <v>24943482.4724325</v>
      </c>
      <c r="W111" s="67" t="n">
        <f aca="false">M111*5.5017049523</f>
        <v>771447.911518537</v>
      </c>
      <c r="X111" s="67" t="n">
        <f aca="false">N111*5.1890047538+L111*5.5017049523</f>
        <v>19287645.5251906</v>
      </c>
      <c r="Y111" s="67" t="n">
        <f aca="false">N111*5.1890047538</f>
        <v>13027179.191408</v>
      </c>
      <c r="Z111" s="67" t="n">
        <f aca="false">L111*5.5017049523</f>
        <v>6260466.33378259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30043382.215489</v>
      </c>
      <c r="G112" s="157" t="n">
        <f aca="false">central_v2_m!E100+temporary_pension_bonus_central!B100</f>
        <v>28761332.8676316</v>
      </c>
      <c r="H112" s="67" t="n">
        <f aca="false">F112-J112</f>
        <v>25321711.4588305</v>
      </c>
      <c r="I112" s="67" t="n">
        <f aca="false">G112-K112</f>
        <v>24181312.2336728</v>
      </c>
      <c r="J112" s="157" t="n">
        <f aca="false">central_v2_m!J100</f>
        <v>4721670.75665849</v>
      </c>
      <c r="K112" s="157" t="n">
        <f aca="false">central_v2_m!K100</f>
        <v>4580020.63395873</v>
      </c>
      <c r="L112" s="67" t="n">
        <f aca="false">H112-I112</f>
        <v>1140399.2251577</v>
      </c>
      <c r="M112" s="67" t="n">
        <f aca="false">J112-K112</f>
        <v>141650.122699754</v>
      </c>
      <c r="N112" s="157" t="n">
        <f aca="false">SUM(central_v5_m!C100:J100)</f>
        <v>2483281.84799436</v>
      </c>
      <c r="Q112" s="67" t="n">
        <f aca="false">I112*5.5017049523</f>
        <v>133038445.26911</v>
      </c>
      <c r="R112" s="67"/>
      <c r="S112" s="67"/>
      <c r="V112" s="67" t="n">
        <f aca="false">K112*5.5017049523</f>
        <v>25197922.2034869</v>
      </c>
      <c r="W112" s="67" t="n">
        <f aca="false">M112*5.5017049523</f>
        <v>779317.181551141</v>
      </c>
      <c r="X112" s="67" t="n">
        <f aca="false">N112*5.1890047538+L112*5.5017049523</f>
        <v>19159901.3789172</v>
      </c>
      <c r="Y112" s="67" t="n">
        <f aca="false">N112*5.1890047538</f>
        <v>12885761.314268</v>
      </c>
      <c r="Z112" s="67" t="n">
        <f aca="false">L112*5.5017049523</f>
        <v>6274140.0646492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30231133.4970703</v>
      </c>
      <c r="G113" s="157" t="n">
        <f aca="false">central_v2_m!E101+temporary_pension_bonus_central!B101</f>
        <v>28941567.8973662</v>
      </c>
      <c r="H113" s="67" t="n">
        <f aca="false">F113-J113</f>
        <v>25462280.6678964</v>
      </c>
      <c r="I113" s="67" t="n">
        <f aca="false">G113-K113</f>
        <v>24315780.6530676</v>
      </c>
      <c r="J113" s="157" t="n">
        <f aca="false">central_v2_m!J101</f>
        <v>4768852.82917389</v>
      </c>
      <c r="K113" s="157" t="n">
        <f aca="false">central_v2_m!K101</f>
        <v>4625787.24429868</v>
      </c>
      <c r="L113" s="67" t="n">
        <f aca="false">H113-I113</f>
        <v>1146500.0148288</v>
      </c>
      <c r="M113" s="67" t="n">
        <f aca="false">J113-K113</f>
        <v>143065.584875217</v>
      </c>
      <c r="N113" s="157" t="n">
        <f aca="false">SUM(central_v5_m!C101:J101)</f>
        <v>2524218.41784766</v>
      </c>
      <c r="Q113" s="67" t="n">
        <f aca="false">I113*5.5017049523</f>
        <v>133778250.838022</v>
      </c>
      <c r="R113" s="67"/>
      <c r="S113" s="67"/>
      <c r="V113" s="67" t="n">
        <f aca="false">K113*5.5017049523</f>
        <v>25449716.5902442</v>
      </c>
      <c r="W113" s="67" t="n">
        <f aca="false">M113*5.5017049523</f>
        <v>787104.636811676</v>
      </c>
      <c r="X113" s="67" t="n">
        <f aca="false">N113*5.1890047538+L113*5.5017049523</f>
        <v>19405886.1792367</v>
      </c>
      <c r="Y113" s="67" t="n">
        <f aca="false">N113*5.1890047538</f>
        <v>13098181.369841</v>
      </c>
      <c r="Z113" s="67" t="n">
        <f aca="false">L113*5.5017049523</f>
        <v>6307704.80939562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30349125.275722</v>
      </c>
      <c r="G114" s="155" t="n">
        <f aca="false">central_v2_m!E102+temporary_pension_bonus_central!B102</f>
        <v>29055472.7165455</v>
      </c>
      <c r="H114" s="8" t="n">
        <f aca="false">F114-J114</f>
        <v>25499285.1911569</v>
      </c>
      <c r="I114" s="8" t="n">
        <f aca="false">G114-K114</f>
        <v>24351127.8345173</v>
      </c>
      <c r="J114" s="155" t="n">
        <f aca="false">central_v2_m!J102</f>
        <v>4849840.08456513</v>
      </c>
      <c r="K114" s="155" t="n">
        <f aca="false">central_v2_m!K102</f>
        <v>4704344.88202818</v>
      </c>
      <c r="L114" s="8" t="n">
        <f aca="false">H114-I114</f>
        <v>1148157.35663958</v>
      </c>
      <c r="M114" s="8" t="n">
        <f aca="false">J114-K114</f>
        <v>145495.202536953</v>
      </c>
      <c r="N114" s="155" t="n">
        <f aca="false">SUM(central_v5_m!C102:J102)</f>
        <v>3127842.70761545</v>
      </c>
      <c r="O114" s="5"/>
      <c r="P114" s="5"/>
      <c r="Q114" s="8" t="n">
        <f aca="false">I114*5.5017049523</f>
        <v>133972720.601254</v>
      </c>
      <c r="R114" s="8"/>
      <c r="S114" s="8"/>
      <c r="T114" s="5"/>
      <c r="U114" s="5"/>
      <c r="V114" s="8" t="n">
        <f aca="false">K114*5.5017049523</f>
        <v>25881917.5347816</v>
      </c>
      <c r="W114" s="8" t="n">
        <f aca="false">M114*5.5017049523</f>
        <v>800471.676333444</v>
      </c>
      <c r="X114" s="8" t="n">
        <f aca="false">N114*5.1890047538+L114*5.5017049523</f>
        <v>22547213.6939989</v>
      </c>
      <c r="Y114" s="8" t="n">
        <f aca="false">N114*5.1890047538</f>
        <v>16230390.6789552</v>
      </c>
      <c r="Z114" s="8" t="n">
        <f aca="false">L114*5.5017049523</f>
        <v>6316823.01504365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30464082.253644</v>
      </c>
      <c r="G115" s="157" t="n">
        <f aca="false">central_v2_m!E103+temporary_pension_bonus_central!B103</f>
        <v>29166048.5190709</v>
      </c>
      <c r="H115" s="67" t="n">
        <f aca="false">F115-J115</f>
        <v>25571517.5151479</v>
      </c>
      <c r="I115" s="67" t="n">
        <f aca="false">G115-K115</f>
        <v>24420260.7227297</v>
      </c>
      <c r="J115" s="157" t="n">
        <f aca="false">central_v2_m!J103</f>
        <v>4892564.73849607</v>
      </c>
      <c r="K115" s="157" t="n">
        <f aca="false">central_v2_m!K103</f>
        <v>4745787.79634119</v>
      </c>
      <c r="L115" s="67" t="n">
        <f aca="false">H115-I115</f>
        <v>1151256.79241819</v>
      </c>
      <c r="M115" s="67" t="n">
        <f aca="false">J115-K115</f>
        <v>146776.942154882</v>
      </c>
      <c r="N115" s="157" t="n">
        <f aca="false">SUM(central_v5_m!C103:J103)</f>
        <v>2451165.0621927</v>
      </c>
      <c r="O115" s="7"/>
      <c r="P115" s="7"/>
      <c r="Q115" s="67" t="n">
        <f aca="false">I115*5.5017049523</f>
        <v>134353069.354699</v>
      </c>
      <c r="R115" s="67"/>
      <c r="S115" s="67"/>
      <c r="T115" s="7"/>
      <c r="U115" s="7"/>
      <c r="V115" s="67" t="n">
        <f aca="false">K115*5.5017049523</f>
        <v>26109924.2216952</v>
      </c>
      <c r="W115" s="67" t="n">
        <f aca="false">M115*5.5017049523</f>
        <v>807523.429536968</v>
      </c>
      <c r="X115" s="67" t="n">
        <f aca="false">N115*5.1890047538+L115*5.5017049523</f>
        <v>19052982.3562826</v>
      </c>
      <c r="Y115" s="67" t="n">
        <f aca="false">N115*5.1890047538</f>
        <v>12719107.1600664</v>
      </c>
      <c r="Z115" s="67" t="n">
        <f aca="false">L115*5.5017049523</f>
        <v>6333875.19621619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30665213.8405195</v>
      </c>
      <c r="G116" s="157" t="n">
        <f aca="false">central_v2_m!E104+temporary_pension_bonus_central!B104</f>
        <v>29358213.6474844</v>
      </c>
      <c r="H116" s="67" t="n">
        <f aca="false">F116-J116</f>
        <v>25695389.5501895</v>
      </c>
      <c r="I116" s="67" t="n">
        <f aca="false">G116-K116</f>
        <v>24537484.0858643</v>
      </c>
      <c r="J116" s="157" t="n">
        <f aca="false">central_v2_m!J104</f>
        <v>4969824.29033</v>
      </c>
      <c r="K116" s="157" t="n">
        <f aca="false">central_v2_m!K104</f>
        <v>4820729.5616201</v>
      </c>
      <c r="L116" s="67" t="n">
        <f aca="false">H116-I116</f>
        <v>1157905.46432524</v>
      </c>
      <c r="M116" s="67" t="n">
        <f aca="false">J116-K116</f>
        <v>149094.7287099</v>
      </c>
      <c r="N116" s="157" t="n">
        <f aca="false">SUM(central_v5_m!C104:J104)</f>
        <v>2487461.70336266</v>
      </c>
      <c r="O116" s="7"/>
      <c r="P116" s="7"/>
      <c r="Q116" s="67" t="n">
        <f aca="false">I116*5.5017049523</f>
        <v>134997997.712182</v>
      </c>
      <c r="R116" s="67"/>
      <c r="S116" s="67"/>
      <c r="T116" s="7"/>
      <c r="U116" s="7"/>
      <c r="V116" s="67" t="n">
        <f aca="false">K116*5.5017049523</f>
        <v>26522231.7028643</v>
      </c>
      <c r="W116" s="67" t="n">
        <f aca="false">M116*5.5017049523</f>
        <v>820275.207305081</v>
      </c>
      <c r="X116" s="67" t="n">
        <f aca="false">N116*5.1890047538+L116*5.5017049523</f>
        <v>19277904.8310177</v>
      </c>
      <c r="Y116" s="67" t="n">
        <f aca="false">N116*5.1890047538</f>
        <v>12907450.6036443</v>
      </c>
      <c r="Z116" s="67" t="n">
        <f aca="false">L116*5.5017049523</f>
        <v>6370454.22737339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30830532.7315414</v>
      </c>
      <c r="G117" s="157" t="n">
        <f aca="false">central_v2_m!E105+temporary_pension_bonus_central!B105</f>
        <v>29515763.9281721</v>
      </c>
      <c r="H117" s="67" t="n">
        <f aca="false">F117-J117</f>
        <v>25784622.5066162</v>
      </c>
      <c r="I117" s="67" t="n">
        <f aca="false">G117-K117</f>
        <v>24621231.0099946</v>
      </c>
      <c r="J117" s="157" t="n">
        <f aca="false">central_v2_m!J105</f>
        <v>5045910.22492525</v>
      </c>
      <c r="K117" s="157" t="n">
        <f aca="false">central_v2_m!K105</f>
        <v>4894532.91817749</v>
      </c>
      <c r="L117" s="67" t="n">
        <f aca="false">H117-I117</f>
        <v>1163391.49662161</v>
      </c>
      <c r="M117" s="67" t="n">
        <f aca="false">J117-K117</f>
        <v>151377.306747757</v>
      </c>
      <c r="N117" s="157" t="n">
        <f aca="false">SUM(central_v5_m!C105:J105)</f>
        <v>2428687.89688548</v>
      </c>
      <c r="O117" s="7"/>
      <c r="P117" s="7"/>
      <c r="Q117" s="67" t="n">
        <f aca="false">I117*5.5017049523</f>
        <v>135458748.579409</v>
      </c>
      <c r="R117" s="67"/>
      <c r="S117" s="67"/>
      <c r="T117" s="7"/>
      <c r="U117" s="7"/>
      <c r="V117" s="67" t="n">
        <f aca="false">K117*5.5017049523</f>
        <v>26928275.9951325</v>
      </c>
      <c r="W117" s="67" t="n">
        <f aca="false">M117*5.5017049523</f>
        <v>832833.27819997</v>
      </c>
      <c r="X117" s="67" t="n">
        <f aca="false">N117*5.1890047538+L117*5.5017049523</f>
        <v>19003109.8008621</v>
      </c>
      <c r="Y117" s="67" t="n">
        <f aca="false">N117*5.1890047538</f>
        <v>12602473.0424353</v>
      </c>
      <c r="Z117" s="67" t="n">
        <f aca="false">L117*5.5017049523</f>
        <v>6400636.75842683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36718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19429037.4839305</v>
      </c>
      <c r="F21" s="155" t="n">
        <f aca="false">central_SIPA_income!I14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22132191.5725256</v>
      </c>
      <c r="F22" s="157" t="n">
        <f aca="false">central_SIPA_income!I15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18149047.2019723</v>
      </c>
      <c r="F23" s="157" t="n">
        <f aca="false">central_SIPA_income!I16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19841429.2629577</v>
      </c>
      <c r="F24" s="157" t="n">
        <f aca="false">central_SIPA_income!I17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15844822.3562126</v>
      </c>
      <c r="F25" s="155" t="n">
        <f aca="false">central_SIPA_income!I18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18787233.2278504</v>
      </c>
      <c r="F26" s="157" t="n">
        <f aca="false">central_SIPA_income!I19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15864743.8177851</v>
      </c>
      <c r="F27" s="157" t="n">
        <f aca="false">central_SIPA_income!I20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18038345.9788101</v>
      </c>
      <c r="F28" s="157" t="n">
        <f aca="false">central_SIPA_income!I21</f>
        <v>109757.486777464</v>
      </c>
      <c r="G28" s="67" t="n">
        <f aca="false">E28-F28*0.7</f>
        <v>17961515.7380658</v>
      </c>
      <c r="H28" s="67"/>
      <c r="I28" s="67"/>
      <c r="J28" s="67" t="n">
        <f aca="false">G28*3.8235866717</f>
        <v>68677412.1795984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14928749.9885575</v>
      </c>
      <c r="F29" s="155" t="n">
        <f aca="false">central_SIPA_income!I22</f>
        <v>111505.603146125</v>
      </c>
      <c r="G29" s="8" t="n">
        <f aca="false">E29-F29*0.7</f>
        <v>14850696.0663552</v>
      </c>
      <c r="H29" s="8"/>
      <c r="I29" s="8"/>
      <c r="J29" s="8" t="n">
        <f aca="false">G29*3.8235866717</f>
        <v>56782923.5447832</v>
      </c>
      <c r="K29" s="6"/>
      <c r="L29" s="8"/>
      <c r="M29" s="8" t="n">
        <f aca="false">F29*2.511711692</f>
        <v>280069.927145635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17203425.2073438</v>
      </c>
      <c r="F30" s="157" t="n">
        <f aca="false">central_SIPA_income!I23</f>
        <v>92300.5965128519</v>
      </c>
      <c r="G30" s="67" t="n">
        <f aca="false">E30-F30*0.7</f>
        <v>17138814.7897848</v>
      </c>
      <c r="H30" s="67"/>
      <c r="I30" s="67"/>
      <c r="J30" s="67" t="n">
        <f aca="false">G30*3.8235866717</f>
        <v>65531743.7989558</v>
      </c>
      <c r="K30" s="9"/>
      <c r="L30" s="67"/>
      <c r="M30" s="67" t="n">
        <f aca="false">F30*2.511711692</f>
        <v>231832.487439904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14058940.7490702</v>
      </c>
      <c r="F31" s="157" t="n">
        <f aca="false">central_SIPA_income!I24</f>
        <v>84227.8381618264</v>
      </c>
      <c r="G31" s="67" t="n">
        <f aca="false">E31-F31*0.7</f>
        <v>13999981.2623569</v>
      </c>
      <c r="H31" s="67"/>
      <c r="I31" s="67"/>
      <c r="J31" s="67" t="n">
        <f aca="false">G31*3.8235866717</f>
        <v>53530141.7587975</v>
      </c>
      <c r="K31" s="9"/>
      <c r="L31" s="67"/>
      <c r="M31" s="67" t="n">
        <f aca="false">F31*2.511711692</f>
        <v>211556.045902943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16561231.7201132</v>
      </c>
      <c r="F32" s="157" t="n">
        <f aca="false">central_SIPA_income!I25</f>
        <v>84933.9165741986</v>
      </c>
      <c r="G32" s="67" t="n">
        <f aca="false">E32-F32*0.7</f>
        <v>16501777.9785113</v>
      </c>
      <c r="H32" s="67"/>
      <c r="I32" s="67"/>
      <c r="J32" s="67" t="n">
        <f aca="false">G32*3.8235866717</f>
        <v>63095978.3379883</v>
      </c>
      <c r="K32" s="9"/>
      <c r="L32" s="67"/>
      <c r="M32" s="67" t="n">
        <f aca="false">F32*2.511711692</f>
        <v>213329.511306767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13601962.8163116</v>
      </c>
      <c r="F33" s="155" t="n">
        <f aca="false">central_SIPA_income!I26</f>
        <v>91018.408634067</v>
      </c>
      <c r="G33" s="8" t="n">
        <f aca="false">E33-F33*0.7</f>
        <v>13538249.9302678</v>
      </c>
      <c r="H33" s="8"/>
      <c r="I33" s="8"/>
      <c r="J33" s="8" t="n">
        <f aca="false">G33*3.8235866717</f>
        <v>51764671.9915154</v>
      </c>
      <c r="K33" s="6"/>
      <c r="L33" s="8"/>
      <c r="M33" s="8" t="n">
        <f aca="false">F33*2.511711692</f>
        <v>228612.00115342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16657764.2708287</v>
      </c>
      <c r="F34" s="157" t="n">
        <f aca="false">central_SIPA_income!I27</f>
        <v>98796.8310535111</v>
      </c>
      <c r="G34" s="67" t="n">
        <f aca="false">E34-F34*0.7</f>
        <v>16588606.4890912</v>
      </c>
      <c r="H34" s="67"/>
      <c r="I34" s="67"/>
      <c r="J34" s="67" t="n">
        <f aca="false">G34*3.8235866717</f>
        <v>63427974.6737653</v>
      </c>
      <c r="K34" s="9"/>
      <c r="L34" s="67"/>
      <c r="M34" s="67" t="n">
        <f aca="false">F34*2.511711692</f>
        <v>248149.155689652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14848560.0877205</v>
      </c>
      <c r="F35" s="157" t="n">
        <f aca="false">central_SIPA_income!I28</f>
        <v>102465.189421549</v>
      </c>
      <c r="G35" s="67" t="n">
        <f aca="false">E35-F35*0.7</f>
        <v>14776834.4551255</v>
      </c>
      <c r="H35" s="67"/>
      <c r="I35" s="67"/>
      <c r="J35" s="67" t="n">
        <f aca="false">G35*3.8235866717</f>
        <v>56500507.2725351</v>
      </c>
      <c r="K35" s="9"/>
      <c r="L35" s="67"/>
      <c r="M35" s="67" t="n">
        <f aca="false">F35*2.511711692</f>
        <v>257363.0142931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18012518.232566</v>
      </c>
      <c r="F36" s="157" t="n">
        <f aca="false">central_SIPA_income!I29</f>
        <v>103432.592244791</v>
      </c>
      <c r="G36" s="67" t="n">
        <f aca="false">E36-F36*0.7</f>
        <v>17940115.4179946</v>
      </c>
      <c r="H36" s="67"/>
      <c r="I36" s="67"/>
      <c r="J36" s="67" t="n">
        <f aca="false">G36*3.8235866717</f>
        <v>68595586.2010039</v>
      </c>
      <c r="K36" s="9"/>
      <c r="L36" s="67"/>
      <c r="M36" s="67" t="n">
        <f aca="false">F36*2.511711692</f>
        <v>259792.851275109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14365941.6927418</v>
      </c>
      <c r="F37" s="155" t="n">
        <f aca="false">central_SIPA_income!I30</f>
        <v>107899.638194508</v>
      </c>
      <c r="G37" s="8" t="n">
        <f aca="false">E37-F37*0.7</f>
        <v>14290411.9460057</v>
      </c>
      <c r="H37" s="8"/>
      <c r="I37" s="8"/>
      <c r="J37" s="8" t="n">
        <f aca="false">G37*3.8235866717</f>
        <v>54640628.6498497</v>
      </c>
      <c r="K37" s="6"/>
      <c r="L37" s="8"/>
      <c r="M37" s="8" t="n">
        <f aca="false">F37*2.511711692</f>
        <v>271012.782815716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17175555.6136785</v>
      </c>
      <c r="F38" s="157" t="n">
        <f aca="false">central_SIPA_income!I31</f>
        <v>106379.741047186</v>
      </c>
      <c r="G38" s="67" t="n">
        <f aca="false">E38-F38*0.7</f>
        <v>17101089.7949455</v>
      </c>
      <c r="H38" s="67"/>
      <c r="I38" s="67"/>
      <c r="J38" s="67" t="n">
        <f aca="false">G38*3.8235866717</f>
        <v>65387499.0114985</v>
      </c>
      <c r="K38" s="9"/>
      <c r="L38" s="67"/>
      <c r="M38" s="67" t="n">
        <f aca="false">F38*2.511711692</f>
        <v>267195.239380148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15042799.5616018</v>
      </c>
      <c r="F39" s="157" t="n">
        <f aca="false">central_SIPA_income!I32</f>
        <v>108731.841739865</v>
      </c>
      <c r="G39" s="67" t="n">
        <f aca="false">E39-F39*0.7</f>
        <v>14966687.2723839</v>
      </c>
      <c r="H39" s="67"/>
      <c r="I39" s="67"/>
      <c r="J39" s="67" t="n">
        <f aca="false">G39*3.8235866717</f>
        <v>57226425.9741892</v>
      </c>
      <c r="K39" s="9"/>
      <c r="L39" s="67"/>
      <c r="M39" s="67" t="n">
        <f aca="false">F39*2.511711692</f>
        <v>273103.038190713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18052775.8763327</v>
      </c>
      <c r="F40" s="157" t="n">
        <f aca="false">central_SIPA_income!I33</f>
        <v>109384.746466521</v>
      </c>
      <c r="G40" s="67" t="n">
        <f aca="false">E40-F40*0.7</f>
        <v>17976206.5538061</v>
      </c>
      <c r="H40" s="67"/>
      <c r="I40" s="67"/>
      <c r="J40" s="67" t="n">
        <f aca="false">G40*3.8235866717</f>
        <v>68733583.7868593</v>
      </c>
      <c r="K40" s="9"/>
      <c r="L40" s="67"/>
      <c r="M40" s="67" t="n">
        <f aca="false">F40*2.511711692</f>
        <v>274742.946626415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15034603.5909522</v>
      </c>
      <c r="F41" s="155" t="n">
        <f aca="false">central_SIPA_income!I34</f>
        <v>109753.719380578</v>
      </c>
      <c r="G41" s="8" t="n">
        <f aca="false">E41-F41*0.7</f>
        <v>14957775.9873858</v>
      </c>
      <c r="H41" s="8"/>
      <c r="I41" s="8"/>
      <c r="J41" s="8" t="n">
        <f aca="false">G41*3.8235866717</f>
        <v>57192352.9036427</v>
      </c>
      <c r="K41" s="6"/>
      <c r="L41" s="8"/>
      <c r="M41" s="8" t="n">
        <f aca="false">F41*2.511711692</f>
        <v>275669.700208686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18135180.2520675</v>
      </c>
      <c r="F42" s="157" t="n">
        <f aca="false">central_SIPA_income!I35</f>
        <v>108227.260977594</v>
      </c>
      <c r="G42" s="67" t="n">
        <f aca="false">E42-F42*0.7</f>
        <v>18059421.1693832</v>
      </c>
      <c r="H42" s="67"/>
      <c r="I42" s="67"/>
      <c r="J42" s="67" t="n">
        <f aca="false">G42*3.8235866717</f>
        <v>69051762.0818703</v>
      </c>
      <c r="K42" s="9"/>
      <c r="L42" s="67"/>
      <c r="M42" s="67" t="n">
        <f aca="false">F42*2.511711692</f>
        <v>271835.676790559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15824488.6962451</v>
      </c>
      <c r="F43" s="157" t="n">
        <f aca="false">central_SIPA_income!I36</f>
        <v>112948.217910652</v>
      </c>
      <c r="G43" s="67" t="n">
        <f aca="false">E43-F43*0.7</f>
        <v>15745424.9437077</v>
      </c>
      <c r="H43" s="67"/>
      <c r="I43" s="67"/>
      <c r="J43" s="67" t="n">
        <f aca="false">G43*3.8235866717</f>
        <v>60203996.9550133</v>
      </c>
      <c r="K43" s="9"/>
      <c r="L43" s="67"/>
      <c r="M43" s="67" t="n">
        <f aca="false">F43*2.511711692</f>
        <v>283693.359516748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18941069.8687231</v>
      </c>
      <c r="F44" s="157" t="n">
        <f aca="false">central_SIPA_income!I37</f>
        <v>113614.127252756</v>
      </c>
      <c r="G44" s="67" t="n">
        <f aca="false">E44-F44*0.7</f>
        <v>18861539.9796461</v>
      </c>
      <c r="H44" s="67"/>
      <c r="I44" s="67"/>
      <c r="J44" s="67" t="n">
        <f aca="false">G44*3.8235866717</f>
        <v>72118732.8739116</v>
      </c>
      <c r="K44" s="9"/>
      <c r="L44" s="67"/>
      <c r="M44" s="67" t="n">
        <f aca="false">F44*2.511711692</f>
        <v>285365.931797123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16001153.0325107</v>
      </c>
      <c r="F45" s="155" t="n">
        <f aca="false">central_SIPA_income!I38</f>
        <v>114683.699098793</v>
      </c>
      <c r="G45" s="8" t="n">
        <f aca="false">E45-F45*0.7</f>
        <v>15920874.4431416</v>
      </c>
      <c r="H45" s="8"/>
      <c r="I45" s="8"/>
      <c r="J45" s="8" t="n">
        <f aca="false">G45*3.8235866717</f>
        <v>60874843.3226053</v>
      </c>
      <c r="K45" s="6"/>
      <c r="L45" s="8"/>
      <c r="M45" s="8" t="n">
        <f aca="false">F45*2.511711692</f>
        <v>288052.387908248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18982598.3170514</v>
      </c>
      <c r="F46" s="157" t="n">
        <f aca="false">central_SIPA_income!I39</f>
        <v>115032.959703404</v>
      </c>
      <c r="G46" s="67" t="n">
        <f aca="false">E46-F46*0.7</f>
        <v>18902075.2452591</v>
      </c>
      <c r="H46" s="67"/>
      <c r="I46" s="67"/>
      <c r="J46" s="67" t="n">
        <f aca="false">G46*3.8235866717</f>
        <v>72273722.9752431</v>
      </c>
      <c r="K46" s="9"/>
      <c r="L46" s="67"/>
      <c r="M46" s="67" t="n">
        <f aca="false">F46*2.511711692</f>
        <v>288929.629852404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16498705.6552456</v>
      </c>
      <c r="F47" s="157" t="n">
        <f aca="false">central_SIPA_income!I40</f>
        <v>115315.81092929</v>
      </c>
      <c r="G47" s="67" t="n">
        <f aca="false">E47-F47*0.7</f>
        <v>16417984.5875951</v>
      </c>
      <c r="H47" s="67"/>
      <c r="I47" s="67"/>
      <c r="J47" s="67" t="n">
        <f aca="false">G47*3.8235866717</f>
        <v>62775587.0453048</v>
      </c>
      <c r="K47" s="9"/>
      <c r="L47" s="67"/>
      <c r="M47" s="67" t="n">
        <f aca="false">F47*2.511711692</f>
        <v>289640.070583559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19618825.9132239</v>
      </c>
      <c r="F48" s="157" t="n">
        <f aca="false">central_SIPA_income!I41</f>
        <v>118986.724537068</v>
      </c>
      <c r="G48" s="67" t="n">
        <f aca="false">E48-F48*0.7</f>
        <v>19535535.2060479</v>
      </c>
      <c r="H48" s="67"/>
      <c r="I48" s="67"/>
      <c r="J48" s="67" t="n">
        <f aca="false">G48*3.8235866717</f>
        <v>74695812.038371</v>
      </c>
      <c r="K48" s="9"/>
      <c r="L48" s="67"/>
      <c r="M48" s="67" t="n">
        <f aca="false">F48*2.511711692</f>
        <v>298860.347212537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16693643.2366856</v>
      </c>
      <c r="F49" s="155" t="n">
        <f aca="false">central_SIPA_income!I42</f>
        <v>119577.033127688</v>
      </c>
      <c r="G49" s="8" t="n">
        <f aca="false">E49-F49*0.7</f>
        <v>16609939.3134962</v>
      </c>
      <c r="H49" s="8"/>
      <c r="I49" s="8"/>
      <c r="J49" s="8" t="n">
        <f aca="false">G49*3.8235866717</f>
        <v>63509542.57683</v>
      </c>
      <c r="K49" s="6"/>
      <c r="L49" s="8"/>
      <c r="M49" s="8" t="n">
        <f aca="false">F49*2.511711692</f>
        <v>300343.032201486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20027552.6397613</v>
      </c>
      <c r="F50" s="157" t="n">
        <f aca="false">central_SIPA_income!I43</f>
        <v>118003.32428181</v>
      </c>
      <c r="G50" s="67" t="n">
        <f aca="false">E50-F50*0.7</f>
        <v>19944950.3127641</v>
      </c>
      <c r="H50" s="67"/>
      <c r="I50" s="67"/>
      <c r="J50" s="67" t="n">
        <f aca="false">G50*3.8235866717</f>
        <v>76261246.1836035</v>
      </c>
      <c r="K50" s="9"/>
      <c r="L50" s="67"/>
      <c r="M50" s="67" t="n">
        <f aca="false">F50*2.511711692</f>
        <v>296390.329293489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17421492.9842058</v>
      </c>
      <c r="F51" s="157" t="n">
        <f aca="false">central_SIPA_income!I44</f>
        <v>120853.16264921</v>
      </c>
      <c r="G51" s="67" t="n">
        <f aca="false">E51-F51*0.7</f>
        <v>17336895.7703513</v>
      </c>
      <c r="H51" s="67"/>
      <c r="I51" s="67"/>
      <c r="J51" s="67" t="n">
        <f aca="false">G51*3.8235866717</f>
        <v>66289123.5961674</v>
      </c>
      <c r="K51" s="9"/>
      <c r="L51" s="67"/>
      <c r="M51" s="67" t="n">
        <f aca="false">F51*2.511711692</f>
        <v>303548.301641198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20705339.5094836</v>
      </c>
      <c r="F52" s="157" t="n">
        <f aca="false">central_SIPA_income!I45</f>
        <v>122113.563611709</v>
      </c>
      <c r="G52" s="67" t="n">
        <f aca="false">E52-F52*0.7</f>
        <v>20619860.0149554</v>
      </c>
      <c r="H52" s="67"/>
      <c r="I52" s="67"/>
      <c r="J52" s="67" t="n">
        <f aca="false">G52*3.8235866717</f>
        <v>78841821.9255031</v>
      </c>
      <c r="K52" s="9"/>
      <c r="L52" s="67"/>
      <c r="M52" s="67" t="n">
        <f aca="false">F52*2.511711692</f>
        <v>306714.065475315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17540334.722259</v>
      </c>
      <c r="F53" s="155" t="n">
        <f aca="false">central_SIPA_income!I46</f>
        <v>126978.467919989</v>
      </c>
      <c r="G53" s="8" t="n">
        <f aca="false">E53-F53*0.7</f>
        <v>17451449.794715</v>
      </c>
      <c r="H53" s="8"/>
      <c r="I53" s="8"/>
      <c r="J53" s="8" t="n">
        <f aca="false">G53*3.8235866717</f>
        <v>66727130.8369142</v>
      </c>
      <c r="K53" s="6"/>
      <c r="L53" s="8"/>
      <c r="M53" s="8" t="n">
        <f aca="false">F53*2.511711692</f>
        <v>318933.302506882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20809189.4499007</v>
      </c>
      <c r="F54" s="157" t="n">
        <f aca="false">central_SIPA_income!I47</f>
        <v>120199.601895349</v>
      </c>
      <c r="G54" s="67" t="n">
        <f aca="false">E54-F54*0.7</f>
        <v>20725049.7285739</v>
      </c>
      <c r="H54" s="67"/>
      <c r="I54" s="67"/>
      <c r="J54" s="67" t="n">
        <f aca="false">G54*3.8235866717</f>
        <v>79244023.912495</v>
      </c>
      <c r="K54" s="9"/>
      <c r="L54" s="67"/>
      <c r="M54" s="67" t="n">
        <f aca="false">F54*2.511711692</f>
        <v>301906.745454293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18024851.6956512</v>
      </c>
      <c r="F55" s="157" t="n">
        <f aca="false">central_SIPA_income!I48</f>
        <v>123125.02968468</v>
      </c>
      <c r="G55" s="67" t="n">
        <f aca="false">E55-F55*0.7</f>
        <v>17938664.174872</v>
      </c>
      <c r="H55" s="67"/>
      <c r="I55" s="67"/>
      <c r="J55" s="67" t="n">
        <f aca="false">G55*3.8235866717</f>
        <v>68590037.2471428</v>
      </c>
      <c r="K55" s="9"/>
      <c r="L55" s="67"/>
      <c r="M55" s="67" t="n">
        <f aca="false">F55*2.511711692</f>
        <v>309254.576636857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21245809.3453577</v>
      </c>
      <c r="F56" s="157" t="n">
        <f aca="false">central_SIPA_income!I49</f>
        <v>125017.310758724</v>
      </c>
      <c r="G56" s="67" t="n">
        <f aca="false">E56-F56*0.7</f>
        <v>21158297.2278266</v>
      </c>
      <c r="H56" s="67"/>
      <c r="I56" s="67"/>
      <c r="J56" s="67" t="n">
        <f aca="false">G56*3.8235866717</f>
        <v>80900583.276185</v>
      </c>
      <c r="K56" s="9"/>
      <c r="L56" s="67"/>
      <c r="M56" s="67" t="n">
        <f aca="false">F56*2.511711692</f>
        <v>314007.441135085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18139165.5658345</v>
      </c>
      <c r="F57" s="155" t="n">
        <f aca="false">central_SIPA_income!I50</f>
        <v>126567.984681482</v>
      </c>
      <c r="G57" s="8" t="n">
        <f aca="false">E57-F57*0.7</f>
        <v>18050567.9765575</v>
      </c>
      <c r="H57" s="8"/>
      <c r="I57" s="8"/>
      <c r="J57" s="8" t="n">
        <f aca="false">G57*3.8235866717</f>
        <v>69017911.1317801</v>
      </c>
      <c r="K57" s="6"/>
      <c r="L57" s="8"/>
      <c r="M57" s="8" t="n">
        <f aca="false">F57*2.511711692</f>
        <v>317902.286957355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21451383.0971015</v>
      </c>
      <c r="F58" s="157" t="n">
        <f aca="false">central_SIPA_income!I51</f>
        <v>127834.648117266</v>
      </c>
      <c r="G58" s="67" t="n">
        <f aca="false">E58-F58*0.7</f>
        <v>21361898.8434194</v>
      </c>
      <c r="H58" s="67"/>
      <c r="I58" s="67"/>
      <c r="J58" s="67" t="n">
        <f aca="false">G58*3.8235866717</f>
        <v>81679071.6999022</v>
      </c>
      <c r="K58" s="9"/>
      <c r="L58" s="67"/>
      <c r="M58" s="67" t="n">
        <f aca="false">F58*2.511711692</f>
        <v>321083.780318842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18578777.6760885</v>
      </c>
      <c r="F59" s="157" t="n">
        <f aca="false">central_SIPA_income!I52</f>
        <v>124782.190875379</v>
      </c>
      <c r="G59" s="67" t="n">
        <f aca="false">E59-F59*0.7</f>
        <v>18491430.1424757</v>
      </c>
      <c r="H59" s="67"/>
      <c r="I59" s="67"/>
      <c r="J59" s="67" t="n">
        <f aca="false">G59*3.8235866717</f>
        <v>70703585.8334418</v>
      </c>
      <c r="K59" s="9"/>
      <c r="L59" s="67"/>
      <c r="M59" s="67" t="n">
        <f aca="false">F59*2.511711692</f>
        <v>313416.887775065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22191438.7455635</v>
      </c>
      <c r="F60" s="157" t="n">
        <f aca="false">central_SIPA_income!I53</f>
        <v>122694.317454762</v>
      </c>
      <c r="G60" s="67" t="n">
        <f aca="false">E60-F60*0.7</f>
        <v>22105552.7233451</v>
      </c>
      <c r="H60" s="67"/>
      <c r="I60" s="67"/>
      <c r="J60" s="67" t="n">
        <f aca="false">G60*3.8235866717</f>
        <v>84522496.7635441</v>
      </c>
      <c r="K60" s="9"/>
      <c r="L60" s="67"/>
      <c r="M60" s="67" t="n">
        <f aca="false">F60*2.511711692</f>
        <v>308172.751693085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19052940.5798935</v>
      </c>
      <c r="F61" s="155" t="n">
        <f aca="false">central_SIPA_income!I54</f>
        <v>124170.760278577</v>
      </c>
      <c r="G61" s="8" t="n">
        <f aca="false">E61-F61*0.7</f>
        <v>18966021.0476985</v>
      </c>
      <c r="H61" s="8"/>
      <c r="I61" s="8"/>
      <c r="J61" s="8" t="n">
        <f aca="false">G61*3.8235866717</f>
        <v>72518225.2931615</v>
      </c>
      <c r="K61" s="6"/>
      <c r="L61" s="8"/>
      <c r="M61" s="8" t="n">
        <f aca="false">F61*2.511711692</f>
        <v>311881.150396231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22505695.9126534</v>
      </c>
      <c r="F62" s="157" t="n">
        <f aca="false">central_SIPA_income!I55</f>
        <v>127056.102181583</v>
      </c>
      <c r="G62" s="67" t="n">
        <f aca="false">E62-F62*0.7</f>
        <v>22416756.6411263</v>
      </c>
      <c r="H62" s="67"/>
      <c r="I62" s="67"/>
      <c r="J62" s="67" t="n">
        <f aca="false">G62*3.8235866717</f>
        <v>85712411.9157531</v>
      </c>
      <c r="K62" s="9"/>
      <c r="L62" s="67"/>
      <c r="M62" s="67" t="n">
        <f aca="false">F62*2.511711692</f>
        <v>319128.297389428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19464077.4133737</v>
      </c>
      <c r="F63" s="157" t="n">
        <f aca="false">central_SIPA_income!I56</f>
        <v>128918.660000463</v>
      </c>
      <c r="G63" s="67" t="n">
        <f aca="false">E63-F63*0.7</f>
        <v>19373834.3513734</v>
      </c>
      <c r="H63" s="67"/>
      <c r="I63" s="67"/>
      <c r="J63" s="67" t="n">
        <f aca="false">G63*3.8235866717</f>
        <v>74077534.8056349</v>
      </c>
      <c r="K63" s="9"/>
      <c r="L63" s="67"/>
      <c r="M63" s="67" t="n">
        <f aca="false">F63*2.511711692</f>
        <v>323806.505640137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23076039.0661945</v>
      </c>
      <c r="F64" s="157" t="n">
        <f aca="false">central_SIPA_income!I57</f>
        <v>128406.497561772</v>
      </c>
      <c r="G64" s="67" t="n">
        <f aca="false">E64-F64*0.7</f>
        <v>22986154.5179013</v>
      </c>
      <c r="H64" s="67"/>
      <c r="I64" s="67"/>
      <c r="J64" s="67" t="n">
        <f aca="false">G64*3.8235866717</f>
        <v>87889554.048284</v>
      </c>
      <c r="K64" s="9"/>
      <c r="L64" s="67"/>
      <c r="M64" s="67" t="n">
        <f aca="false">F64*2.511711692</f>
        <v>322520.101254672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19706868.2473989</v>
      </c>
      <c r="F65" s="155" t="n">
        <f aca="false">central_SIPA_income!I58</f>
        <v>130061.005272814</v>
      </c>
      <c r="G65" s="8" t="n">
        <f aca="false">E65-F65*0.7</f>
        <v>19615825.5437079</v>
      </c>
      <c r="H65" s="8"/>
      <c r="I65" s="8"/>
      <c r="J65" s="8" t="n">
        <f aca="false">G65*3.8235866717</f>
        <v>75002809.103314</v>
      </c>
      <c r="K65" s="6"/>
      <c r="L65" s="8"/>
      <c r="M65" s="8" t="n">
        <f aca="false">F65*2.511711692</f>
        <v>326675.747617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23109023.4747189</v>
      </c>
      <c r="F66" s="157" t="n">
        <f aca="false">central_SIPA_income!I59</f>
        <v>131685.124910228</v>
      </c>
      <c r="G66" s="67" t="n">
        <f aca="false">E66-F66*0.7</f>
        <v>23016843.8872818</v>
      </c>
      <c r="H66" s="67"/>
      <c r="I66" s="67"/>
      <c r="J66" s="67" t="n">
        <f aca="false">G66*3.8235866717</f>
        <v>88006897.5120102</v>
      </c>
      <c r="K66" s="9"/>
      <c r="L66" s="67"/>
      <c r="M66" s="67" t="n">
        <f aca="false">F66*2.511711692</f>
        <v>330755.067899499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19927461.9781676</v>
      </c>
      <c r="F67" s="157" t="n">
        <f aca="false">central_SIPA_income!I60</f>
        <v>129448.951533509</v>
      </c>
      <c r="G67" s="67" t="n">
        <f aca="false">E67-F67*0.7</f>
        <v>19836847.7120941</v>
      </c>
      <c r="H67" s="67"/>
      <c r="I67" s="67"/>
      <c r="J67" s="67" t="n">
        <f aca="false">G67*3.8235866717</f>
        <v>75847906.5205057</v>
      </c>
      <c r="K67" s="9"/>
      <c r="L67" s="67"/>
      <c r="M67" s="67" t="n">
        <f aca="false">F67*2.511711692</f>
        <v>325138.445083856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23478999.1835136</v>
      </c>
      <c r="F68" s="157" t="n">
        <f aca="false">central_SIPA_income!I61</f>
        <v>130231.794563534</v>
      </c>
      <c r="G68" s="67" t="n">
        <f aca="false">E68-F68*0.7</f>
        <v>23387836.9273191</v>
      </c>
      <c r="H68" s="67"/>
      <c r="I68" s="67"/>
      <c r="J68" s="67" t="n">
        <f aca="false">G68*3.8235866717</f>
        <v>89425421.5551904</v>
      </c>
      <c r="K68" s="9"/>
      <c r="L68" s="67"/>
      <c r="M68" s="67" t="n">
        <f aca="false">F68*2.511711692</f>
        <v>327104.72107537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20151276.9905661</v>
      </c>
      <c r="F69" s="155" t="n">
        <f aca="false">central_SIPA_income!I62</f>
        <v>130644.484010502</v>
      </c>
      <c r="G69" s="8" t="n">
        <f aca="false">E69-F69*0.7</f>
        <v>20059825.8517588</v>
      </c>
      <c r="H69" s="8"/>
      <c r="I69" s="8"/>
      <c r="J69" s="8" t="n">
        <f aca="false">G69*3.8235866717</f>
        <v>76700482.763408</v>
      </c>
      <c r="K69" s="6"/>
      <c r="L69" s="8"/>
      <c r="M69" s="8" t="n">
        <f aca="false">F69*2.511711692</f>
        <v>328141.277984485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23892843.6149626</v>
      </c>
      <c r="F70" s="157" t="n">
        <f aca="false">central_SIPA_income!I63</f>
        <v>133386.013747159</v>
      </c>
      <c r="G70" s="67" t="n">
        <f aca="false">E70-F70*0.7</f>
        <v>23799473.4053396</v>
      </c>
      <c r="H70" s="67"/>
      <c r="I70" s="67"/>
      <c r="J70" s="67" t="n">
        <f aca="false">G70*3.8235866717</f>
        <v>90999349.306135</v>
      </c>
      <c r="K70" s="9"/>
      <c r="L70" s="67"/>
      <c r="M70" s="67" t="n">
        <f aca="false">F70*2.511711692</f>
        <v>335027.210278012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20515619.1137932</v>
      </c>
      <c r="F71" s="157" t="n">
        <f aca="false">central_SIPA_income!I64</f>
        <v>137283.167213781</v>
      </c>
      <c r="G71" s="67" t="n">
        <f aca="false">E71-F71*0.7</f>
        <v>20419520.8967435</v>
      </c>
      <c r="H71" s="67"/>
      <c r="I71" s="67"/>
      <c r="J71" s="67" t="n">
        <f aca="false">G71*3.8235866717</f>
        <v>78075807.9432882</v>
      </c>
      <c r="K71" s="9"/>
      <c r="L71" s="67"/>
      <c r="M71" s="67" t="n">
        <f aca="false">F71*2.511711692</f>
        <v>344815.736205645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24320561.0109199</v>
      </c>
      <c r="F72" s="157" t="n">
        <f aca="false">central_SIPA_income!I65</f>
        <v>132107.244374541</v>
      </c>
      <c r="G72" s="67" t="n">
        <f aca="false">E72-F72*0.7</f>
        <v>24228085.9398577</v>
      </c>
      <c r="H72" s="67"/>
      <c r="I72" s="67"/>
      <c r="J72" s="67" t="n">
        <f aca="false">G72*3.8235866717</f>
        <v>92638186.4804422</v>
      </c>
      <c r="K72" s="9"/>
      <c r="L72" s="67"/>
      <c r="M72" s="67" t="n">
        <f aca="false">F72*2.511711692</f>
        <v>331815.310293436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20844326.6850816</v>
      </c>
      <c r="F73" s="155" t="n">
        <f aca="false">central_SIPA_income!I66</f>
        <v>129172.570329019</v>
      </c>
      <c r="G73" s="8" t="n">
        <f aca="false">E73-F73*0.7</f>
        <v>20753905.8858513</v>
      </c>
      <c r="H73" s="8"/>
      <c r="I73" s="8"/>
      <c r="J73" s="8" t="n">
        <f aca="false">G73*3.8235866717</f>
        <v>79354357.9308573</v>
      </c>
      <c r="K73" s="6"/>
      <c r="L73" s="8"/>
      <c r="M73" s="8" t="n">
        <f aca="false">F73*2.511711692</f>
        <v>324444.255181089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24642752.5869811</v>
      </c>
      <c r="F74" s="157" t="n">
        <f aca="false">central_SIPA_income!I67</f>
        <v>126098.080685173</v>
      </c>
      <c r="G74" s="67" t="n">
        <f aca="false">E74-F74*0.7</f>
        <v>24554483.9305015</v>
      </c>
      <c r="H74" s="67"/>
      <c r="I74" s="67"/>
      <c r="J74" s="67" t="n">
        <f aca="false">G74*3.8235866717</f>
        <v>93886197.4871372</v>
      </c>
      <c r="K74" s="9"/>
      <c r="L74" s="67"/>
      <c r="M74" s="67" t="n">
        <f aca="false">F74*2.511711692</f>
        <v>316722.023595708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21240412.3917919</v>
      </c>
      <c r="F75" s="157" t="n">
        <f aca="false">central_SIPA_income!I68</f>
        <v>125722.770374426</v>
      </c>
      <c r="G75" s="67" t="n">
        <f aca="false">E75-F75*0.7</f>
        <v>21152406.4525298</v>
      </c>
      <c r="H75" s="67"/>
      <c r="I75" s="67"/>
      <c r="J75" s="67" t="n">
        <f aca="false">G75*3.8235866717</f>
        <v>80878059.3862742</v>
      </c>
      <c r="K75" s="9"/>
      <c r="L75" s="67"/>
      <c r="M75" s="67" t="n">
        <f aca="false">F75*2.511711692</f>
        <v>315779.352300077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25029065.4343471</v>
      </c>
      <c r="F76" s="157" t="n">
        <f aca="false">central_SIPA_income!I69</f>
        <v>128938.602269875</v>
      </c>
      <c r="G76" s="67" t="n">
        <f aca="false">E76-F76*0.7</f>
        <v>24938808.4127582</v>
      </c>
      <c r="H76" s="67"/>
      <c r="I76" s="67"/>
      <c r="J76" s="67" t="n">
        <f aca="false">G76*3.8235866717</f>
        <v>95355695.455102</v>
      </c>
      <c r="K76" s="9"/>
      <c r="L76" s="67"/>
      <c r="M76" s="67" t="n">
        <f aca="false">F76*2.511711692</f>
        <v>323856.594871382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21399453.1828609</v>
      </c>
      <c r="F77" s="155" t="n">
        <f aca="false">central_SIPA_income!I70</f>
        <v>136548.807007972</v>
      </c>
      <c r="G77" s="8" t="n">
        <f aca="false">E77-F77*0.7</f>
        <v>21303869.0179554</v>
      </c>
      <c r="H77" s="8"/>
      <c r="I77" s="8"/>
      <c r="J77" s="8" t="n">
        <f aca="false">G77*3.8235866717</f>
        <v>81457189.6326967</v>
      </c>
      <c r="K77" s="6"/>
      <c r="L77" s="8"/>
      <c r="M77" s="8" t="n">
        <f aca="false">F77*2.511711692</f>
        <v>342971.235090575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25432726.5262642</v>
      </c>
      <c r="F78" s="157" t="n">
        <f aca="false">central_SIPA_income!I71</f>
        <v>132526.74685297</v>
      </c>
      <c r="G78" s="67" t="n">
        <f aca="false">E78-F78*0.7</f>
        <v>25339957.8034671</v>
      </c>
      <c r="H78" s="67"/>
      <c r="I78" s="67"/>
      <c r="J78" s="67" t="n">
        <f aca="false">G78*3.8235866717</f>
        <v>96889524.9187774</v>
      </c>
      <c r="K78" s="9"/>
      <c r="L78" s="67"/>
      <c r="M78" s="67" t="n">
        <f aca="false">F78*2.511711692</f>
        <v>332868.979573328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21969658.671752</v>
      </c>
      <c r="F79" s="157" t="n">
        <f aca="false">central_SIPA_income!I72</f>
        <v>128671.611020831</v>
      </c>
      <c r="G79" s="67" t="n">
        <f aca="false">E79-F79*0.7</f>
        <v>21879588.5440374</v>
      </c>
      <c r="H79" s="67"/>
      <c r="I79" s="67"/>
      <c r="J79" s="67" t="n">
        <f aca="false">G79*3.8235866717</f>
        <v>83658503.1392616</v>
      </c>
      <c r="K79" s="9"/>
      <c r="L79" s="67"/>
      <c r="M79" s="67" t="n">
        <f aca="false">F79*2.511711692</f>
        <v>323185.989829498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25927992.6294343</v>
      </c>
      <c r="F80" s="157" t="n">
        <f aca="false">central_SIPA_income!I73</f>
        <v>131354.793569645</v>
      </c>
      <c r="G80" s="67" t="n">
        <f aca="false">E80-F80*0.7</f>
        <v>25836044.2739356</v>
      </c>
      <c r="H80" s="67"/>
      <c r="I80" s="67"/>
      <c r="J80" s="67" t="n">
        <f aca="false">G80*3.8235866717</f>
        <v>98786354.5352712</v>
      </c>
      <c r="K80" s="9"/>
      <c r="L80" s="67"/>
      <c r="M80" s="67" t="n">
        <f aca="false">F80*2.511711692</f>
        <v>329925.370809124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21968475.1857202</v>
      </c>
      <c r="F81" s="155" t="n">
        <f aca="false">central_SIPA_income!I74</f>
        <v>134213.536545315</v>
      </c>
      <c r="G81" s="8" t="n">
        <f aca="false">E81-F81*0.7</f>
        <v>21874525.7101385</v>
      </c>
      <c r="H81" s="8"/>
      <c r="I81" s="8"/>
      <c r="J81" s="8" t="n">
        <f aca="false">G81*3.8235866717</f>
        <v>83639144.9550444</v>
      </c>
      <c r="K81" s="6"/>
      <c r="L81" s="8"/>
      <c r="M81" s="8" t="n">
        <f aca="false">F81*2.511711692</f>
        <v>337105.708965537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25928502.4819992</v>
      </c>
      <c r="F82" s="157" t="n">
        <f aca="false">central_SIPA_income!I75</f>
        <v>135321.318375555</v>
      </c>
      <c r="G82" s="67" t="n">
        <f aca="false">E82-F82*0.7</f>
        <v>25833777.5591363</v>
      </c>
      <c r="H82" s="67"/>
      <c r="I82" s="67"/>
      <c r="J82" s="67" t="n">
        <f aca="false">G82*3.8235866717</f>
        <v>98777687.5547761</v>
      </c>
      <c r="K82" s="9"/>
      <c r="L82" s="67"/>
      <c r="M82" s="67" t="n">
        <f aca="false">F82*2.511711692</f>
        <v>339888.137540737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22525325.0386305</v>
      </c>
      <c r="F83" s="157" t="n">
        <f aca="false">central_SIPA_income!I76</f>
        <v>130071.324426378</v>
      </c>
      <c r="G83" s="67" t="n">
        <f aca="false">E83-F83*0.7</f>
        <v>22434275.1115321</v>
      </c>
      <c r="H83" s="67"/>
      <c r="I83" s="67"/>
      <c r="J83" s="67" t="n">
        <f aca="false">G83*3.8235866717</f>
        <v>85779395.305705</v>
      </c>
      <c r="K83" s="9"/>
      <c r="L83" s="67"/>
      <c r="M83" s="67" t="n">
        <f aca="false">F83*2.511711692</f>
        <v>326701.666355658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26710075.7026671</v>
      </c>
      <c r="F84" s="157" t="n">
        <f aca="false">central_SIPA_income!I77</f>
        <v>136619.736253895</v>
      </c>
      <c r="G84" s="67" t="n">
        <f aca="false">E84-F84*0.7</f>
        <v>26614441.8872894</v>
      </c>
      <c r="H84" s="67"/>
      <c r="I84" s="67"/>
      <c r="J84" s="67" t="n">
        <f aca="false">G84*3.8235866717</f>
        <v>101762625.274974</v>
      </c>
      <c r="K84" s="9"/>
      <c r="L84" s="67"/>
      <c r="M84" s="67" t="n">
        <f aca="false">F84*2.511711692</f>
        <v>343149.388906863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22735871.3567118</v>
      </c>
      <c r="F85" s="155" t="n">
        <f aca="false">central_SIPA_income!I78</f>
        <v>140809.823551131</v>
      </c>
      <c r="G85" s="8" t="n">
        <f aca="false">E85-F85*0.7</f>
        <v>22637304.480226</v>
      </c>
      <c r="H85" s="8"/>
      <c r="I85" s="8"/>
      <c r="J85" s="8" t="n">
        <f aca="false">G85*3.8235866717</f>
        <v>86555695.6938067</v>
      </c>
      <c r="K85" s="6"/>
      <c r="L85" s="8"/>
      <c r="M85" s="8" t="n">
        <f aca="false">F85*2.511711692</f>
        <v>353673.680161833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26852046.5168614</v>
      </c>
      <c r="F86" s="157" t="n">
        <f aca="false">central_SIPA_income!I79</f>
        <v>143656.519325538</v>
      </c>
      <c r="G86" s="67" t="n">
        <f aca="false">E86-F86*0.7</f>
        <v>26751486.9533335</v>
      </c>
      <c r="H86" s="67"/>
      <c r="I86" s="67"/>
      <c r="J86" s="67" t="n">
        <f aca="false">G86*3.8235866717</f>
        <v>102286628.962923</v>
      </c>
      <c r="K86" s="9"/>
      <c r="L86" s="67"/>
      <c r="M86" s="67" t="n">
        <f aca="false">F86*2.511711692</f>
        <v>360823.759221979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23147224.9999201</v>
      </c>
      <c r="F87" s="157" t="n">
        <f aca="false">central_SIPA_income!I80</f>
        <v>142771.008212116</v>
      </c>
      <c r="G87" s="67" t="n">
        <f aca="false">E87-F87*0.7</f>
        <v>23047285.2941717</v>
      </c>
      <c r="H87" s="67"/>
      <c r="I87" s="67"/>
      <c r="J87" s="67" t="n">
        <f aca="false">G87*3.8235866717</f>
        <v>88123292.8696622</v>
      </c>
      <c r="K87" s="9"/>
      <c r="L87" s="67"/>
      <c r="M87" s="67" t="n">
        <f aca="false">F87*2.511711692</f>
        <v>358599.610605001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27451928.9643451</v>
      </c>
      <c r="F88" s="157" t="n">
        <f aca="false">central_SIPA_income!I81</f>
        <v>141468.84487811</v>
      </c>
      <c r="G88" s="67" t="n">
        <f aca="false">E88-F88*0.7</f>
        <v>27352900.7729304</v>
      </c>
      <c r="H88" s="67"/>
      <c r="I88" s="67"/>
      <c r="J88" s="67" t="n">
        <f aca="false">G88*3.8235866717</f>
        <v>104586186.827709</v>
      </c>
      <c r="K88" s="9"/>
      <c r="L88" s="67"/>
      <c r="M88" s="67" t="n">
        <f aca="false">F88*2.511711692</f>
        <v>355328.951734082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23308781.4267289</v>
      </c>
      <c r="F89" s="155" t="n">
        <f aca="false">central_SIPA_income!I82</f>
        <v>141776.592464325</v>
      </c>
      <c r="G89" s="8" t="n">
        <f aca="false">E89-F89*0.7</f>
        <v>23209537.8120039</v>
      </c>
      <c r="H89" s="8"/>
      <c r="I89" s="8"/>
      <c r="J89" s="8" t="n">
        <f aca="false">G89*3.8235866717</f>
        <v>88743679.4342952</v>
      </c>
      <c r="K89" s="6"/>
      <c r="L89" s="8"/>
      <c r="M89" s="8" t="n">
        <f aca="false">F89*2.511711692</f>
        <v>356101.924944565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27561771.4022342</v>
      </c>
      <c r="F90" s="157" t="n">
        <f aca="false">central_SIPA_income!I83</f>
        <v>143261.915645196</v>
      </c>
      <c r="G90" s="67" t="n">
        <f aca="false">E90-F90*0.7</f>
        <v>27461488.0612826</v>
      </c>
      <c r="H90" s="67"/>
      <c r="I90" s="67"/>
      <c r="J90" s="67" t="n">
        <f aca="false">G90*3.8235866717</f>
        <v>105001379.736169</v>
      </c>
      <c r="K90" s="9"/>
      <c r="L90" s="67"/>
      <c r="M90" s="67" t="n">
        <f aca="false">F90*2.511711692</f>
        <v>359832.628544357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23737407.9673464</v>
      </c>
      <c r="F91" s="157" t="n">
        <f aca="false">central_SIPA_income!I84</f>
        <v>142510.903206307</v>
      </c>
      <c r="G91" s="67" t="n">
        <f aca="false">E91-F91*0.7</f>
        <v>23637650.3351019</v>
      </c>
      <c r="H91" s="67"/>
      <c r="I91" s="67"/>
      <c r="J91" s="67" t="n">
        <f aca="false">G91*3.8235866717</f>
        <v>90380604.7716009</v>
      </c>
      <c r="K91" s="9"/>
      <c r="L91" s="67"/>
      <c r="M91" s="67" t="n">
        <f aca="false">F91*2.511711692</f>
        <v>357946.301820761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28158151.4421626</v>
      </c>
      <c r="F92" s="157" t="n">
        <f aca="false">central_SIPA_income!I85</f>
        <v>142855.166616846</v>
      </c>
      <c r="G92" s="67" t="n">
        <f aca="false">E92-F92*0.7</f>
        <v>28058152.8255308</v>
      </c>
      <c r="H92" s="67"/>
      <c r="I92" s="67"/>
      <c r="J92" s="67" t="n">
        <f aca="false">G92*3.8235866717</f>
        <v>107282779.176221</v>
      </c>
      <c r="K92" s="9"/>
      <c r="L92" s="67"/>
      <c r="M92" s="67" t="n">
        <f aca="false">F92*2.511711692</f>
        <v>358810.99225414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23905562.4294507</v>
      </c>
      <c r="F93" s="155" t="n">
        <f aca="false">central_SIPA_income!I86</f>
        <v>146849.512442397</v>
      </c>
      <c r="G93" s="8" t="n">
        <f aca="false">E93-F93*0.7</f>
        <v>23802767.770741</v>
      </c>
      <c r="H93" s="8"/>
      <c r="I93" s="8"/>
      <c r="J93" s="8" t="n">
        <f aca="false">G93*3.8235866717</f>
        <v>91011945.5977755</v>
      </c>
      <c r="K93" s="6"/>
      <c r="L93" s="8"/>
      <c r="M93" s="8" t="n">
        <f aca="false">F93*2.511711692</f>
        <v>368843.637366068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28511819.0761051</v>
      </c>
      <c r="F94" s="157" t="n">
        <f aca="false">central_SIPA_income!I87</f>
        <v>147173.892938695</v>
      </c>
      <c r="G94" s="67" t="n">
        <f aca="false">E94-F94*0.7</f>
        <v>28408797.351048</v>
      </c>
      <c r="H94" s="67"/>
      <c r="I94" s="67"/>
      <c r="J94" s="67" t="n">
        <f aca="false">G94*3.8235866717</f>
        <v>108623498.910494</v>
      </c>
      <c r="K94" s="9"/>
      <c r="L94" s="67"/>
      <c r="M94" s="67" t="n">
        <f aca="false">F94*2.511711692</f>
        <v>369658.387651277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24517675.9303414</v>
      </c>
      <c r="F95" s="157" t="n">
        <f aca="false">central_SIPA_income!I88</f>
        <v>138092.213204369</v>
      </c>
      <c r="G95" s="67" t="n">
        <f aca="false">E95-F95*0.7</f>
        <v>24421011.3810984</v>
      </c>
      <c r="H95" s="67"/>
      <c r="I95" s="67"/>
      <c r="J95" s="67" t="n">
        <f aca="false">G95*3.8235866717</f>
        <v>93375853.6262017</v>
      </c>
      <c r="K95" s="9"/>
      <c r="L95" s="67"/>
      <c r="M95" s="67" t="n">
        <f aca="false">F95*2.511711692</f>
        <v>346847.826479571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29057806.6460899</v>
      </c>
      <c r="F96" s="157" t="n">
        <f aca="false">central_SIPA_income!I89</f>
        <v>137178.595174886</v>
      </c>
      <c r="G96" s="67" t="n">
        <f aca="false">E96-F96*0.7</f>
        <v>28961781.6294675</v>
      </c>
      <c r="H96" s="67"/>
      <c r="I96" s="67"/>
      <c r="J96" s="67" t="n">
        <f aca="false">G96*3.8235866717</f>
        <v>110737882.227118</v>
      </c>
      <c r="K96" s="9"/>
      <c r="L96" s="67"/>
      <c r="M96" s="67" t="n">
        <f aca="false">F96*2.511711692</f>
        <v>344553.081392895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24572281.8806422</v>
      </c>
      <c r="F97" s="155" t="n">
        <f aca="false">central_SIPA_income!I90</f>
        <v>143891.654707345</v>
      </c>
      <c r="G97" s="8" t="n">
        <f aca="false">E97-F97*0.7</f>
        <v>24471557.7223471</v>
      </c>
      <c r="H97" s="8"/>
      <c r="I97" s="8"/>
      <c r="J97" s="8" t="n">
        <f aca="false">G97*3.8235866717</f>
        <v>93569121.9429035</v>
      </c>
      <c r="K97" s="6"/>
      <c r="L97" s="8"/>
      <c r="M97" s="8" t="n">
        <f aca="false">F97*2.511711692</f>
        <v>361414.351509666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29020332.5536344</v>
      </c>
      <c r="F98" s="157" t="n">
        <f aca="false">central_SIPA_income!I91</f>
        <v>147131.948983688</v>
      </c>
      <c r="G98" s="67" t="n">
        <f aca="false">E98-F98*0.7</f>
        <v>28917340.1893458</v>
      </c>
      <c r="H98" s="67"/>
      <c r="I98" s="67"/>
      <c r="J98" s="67" t="n">
        <f aca="false">G98*3.8235866717</f>
        <v>110567956.528997</v>
      </c>
      <c r="K98" s="9"/>
      <c r="L98" s="67"/>
      <c r="M98" s="67" t="n">
        <f aca="false">F98*2.511711692</f>
        <v>369553.036529075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25111785.5275333</v>
      </c>
      <c r="F99" s="157" t="n">
        <f aca="false">central_SIPA_income!I92</f>
        <v>149469.936429403</v>
      </c>
      <c r="G99" s="67" t="n">
        <f aca="false">E99-F99*0.7</f>
        <v>25007156.5720327</v>
      </c>
      <c r="H99" s="67"/>
      <c r="I99" s="67"/>
      <c r="J99" s="67" t="n">
        <f aca="false">G99*3.8235866717</f>
        <v>95617030.5659394</v>
      </c>
      <c r="K99" s="9"/>
      <c r="L99" s="67"/>
      <c r="M99" s="67" t="n">
        <f aca="false">F99*2.511711692</f>
        <v>375425.386932228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29699428.7692665</v>
      </c>
      <c r="F100" s="157" t="n">
        <f aca="false">central_SIPA_income!I93</f>
        <v>148839.140070055</v>
      </c>
      <c r="G100" s="67" t="n">
        <f aca="false">E100-F100*0.7</f>
        <v>29595241.3712174</v>
      </c>
      <c r="H100" s="67"/>
      <c r="I100" s="67"/>
      <c r="J100" s="67" t="n">
        <f aca="false">G100*3.8235866717</f>
        <v>113159970.452731</v>
      </c>
      <c r="K100" s="9"/>
      <c r="L100" s="67"/>
      <c r="M100" s="67" t="n">
        <f aca="false">F100*2.511711692</f>
        <v>373841.008341183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25569045.5337138</v>
      </c>
      <c r="F101" s="155" t="n">
        <f aca="false">central_SIPA_income!I94</f>
        <v>147537.481375042</v>
      </c>
      <c r="G101" s="8" t="n">
        <f aca="false">E101-F101*0.7</f>
        <v>25465769.2967513</v>
      </c>
      <c r="H101" s="8"/>
      <c r="I101" s="8"/>
      <c r="J101" s="8" t="n">
        <f aca="false">G101*3.8235866717</f>
        <v>97370576.0676454</v>
      </c>
      <c r="K101" s="6"/>
      <c r="L101" s="8"/>
      <c r="M101" s="8" t="n">
        <f aca="false">F101*2.511711692</f>
        <v>370571.616977924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30182180.150532</v>
      </c>
      <c r="F102" s="157" t="n">
        <f aca="false">central_SIPA_income!I95</f>
        <v>145823.235047054</v>
      </c>
      <c r="G102" s="67" t="n">
        <f aca="false">E102-F102*0.7</f>
        <v>30080103.8859991</v>
      </c>
      <c r="H102" s="67"/>
      <c r="I102" s="67"/>
      <c r="J102" s="67" t="n">
        <f aca="false">G102*3.8235866717</f>
        <v>115013884.301857</v>
      </c>
      <c r="K102" s="9"/>
      <c r="L102" s="67"/>
      <c r="M102" s="67" t="n">
        <f aca="false">F102*2.511711692</f>
        <v>366265.924432948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25806532.25749</v>
      </c>
      <c r="F103" s="157" t="n">
        <f aca="false">central_SIPA_income!I96</f>
        <v>148457.941392032</v>
      </c>
      <c r="G103" s="67" t="n">
        <f aca="false">E103-F103*0.7</f>
        <v>25702611.6985156</v>
      </c>
      <c r="H103" s="67"/>
      <c r="I103" s="67"/>
      <c r="J103" s="67" t="n">
        <f aca="false">G103*3.8235866717</f>
        <v>98276163.5183246</v>
      </c>
      <c r="K103" s="9"/>
      <c r="L103" s="67"/>
      <c r="M103" s="67" t="n">
        <f aca="false">F103*2.511711692</f>
        <v>372883.547164619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30314111.6910734</v>
      </c>
      <c r="F104" s="157" t="n">
        <f aca="false">central_SIPA_income!I97</f>
        <v>150126.88051799</v>
      </c>
      <c r="G104" s="67" t="n">
        <f aca="false">E104-F104*0.7</f>
        <v>30209022.8747108</v>
      </c>
      <c r="H104" s="67"/>
      <c r="I104" s="67"/>
      <c r="J104" s="67" t="n">
        <f aca="false">G104*3.8235866717</f>
        <v>115506817.228825</v>
      </c>
      <c r="K104" s="9"/>
      <c r="L104" s="67"/>
      <c r="M104" s="67" t="n">
        <f aca="false">F104*2.511711692</f>
        <v>377075.441080522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25877482.1354049</v>
      </c>
      <c r="F105" s="155" t="n">
        <f aca="false">central_SIPA_income!I98</f>
        <v>149008.955763494</v>
      </c>
      <c r="G105" s="8" t="n">
        <f aca="false">E105-F105*0.7</f>
        <v>25773175.8663705</v>
      </c>
      <c r="H105" s="8"/>
      <c r="I105" s="8"/>
      <c r="J105" s="8" t="n">
        <f aca="false">G105*3.8235866717</f>
        <v>98545971.7300343</v>
      </c>
      <c r="K105" s="6"/>
      <c r="L105" s="8"/>
      <c r="M105" s="8" t="n">
        <f aca="false">F105*2.511711692</f>
        <v>374267.536403879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30480263.1239164</v>
      </c>
      <c r="F106" s="157" t="n">
        <f aca="false">central_SIPA_income!I99</f>
        <v>149812.020564663</v>
      </c>
      <c r="G106" s="67" t="n">
        <f aca="false">E106-F106*0.7</f>
        <v>30375394.7095211</v>
      </c>
      <c r="H106" s="67"/>
      <c r="I106" s="67"/>
      <c r="J106" s="67" t="n">
        <f aca="false">G106*3.8235866717</f>
        <v>116142954.358952</v>
      </c>
      <c r="K106" s="9"/>
      <c r="L106" s="67"/>
      <c r="M106" s="67" t="n">
        <f aca="false">F106*2.511711692</f>
        <v>376284.603654408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26209766.3490147</v>
      </c>
      <c r="F107" s="157" t="n">
        <f aca="false">central_SIPA_income!I100</f>
        <v>147132.775594946</v>
      </c>
      <c r="G107" s="67" t="n">
        <f aca="false">E107-F107*0.7</f>
        <v>26106773.4060983</v>
      </c>
      <c r="H107" s="67"/>
      <c r="I107" s="67"/>
      <c r="J107" s="67" t="n">
        <f aca="false">G107*3.8235866717</f>
        <v>99821510.8366494</v>
      </c>
      <c r="K107" s="9"/>
      <c r="L107" s="67"/>
      <c r="M107" s="67" t="n">
        <f aca="false">F107*2.511711692</f>
        <v>369555.112738239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31027833.1312448</v>
      </c>
      <c r="F108" s="157" t="n">
        <f aca="false">central_SIPA_income!I101</f>
        <v>148256.54818426</v>
      </c>
      <c r="G108" s="67" t="n">
        <f aca="false">E108-F108*0.7</f>
        <v>30924053.5475158</v>
      </c>
      <c r="H108" s="67"/>
      <c r="I108" s="67"/>
      <c r="J108" s="67" t="n">
        <f aca="false">G108*3.8235866717</f>
        <v>118240798.979219</v>
      </c>
      <c r="K108" s="9"/>
      <c r="L108" s="67"/>
      <c r="M108" s="67" t="n">
        <f aca="false">F108*2.511711692</f>
        <v>372377.705489967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26399653.3739966</v>
      </c>
      <c r="F109" s="155" t="n">
        <f aca="false">central_SIPA_income!I102</f>
        <v>144560.475457622</v>
      </c>
      <c r="G109" s="8" t="n">
        <f aca="false">E109-F109*0.7</f>
        <v>26298461.0411763</v>
      </c>
      <c r="H109" s="8"/>
      <c r="I109" s="8"/>
      <c r="J109" s="8" t="n">
        <f aca="false">G109*3.8235866717</f>
        <v>100554445.123263</v>
      </c>
      <c r="K109" s="6"/>
      <c r="L109" s="8"/>
      <c r="M109" s="8" t="n">
        <f aca="false">F109*2.511711692</f>
        <v>363094.236407988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31185547.0015418</v>
      </c>
      <c r="F110" s="157" t="n">
        <f aca="false">central_SIPA_income!I103</f>
        <v>146293.762773746</v>
      </c>
      <c r="G110" s="67" t="n">
        <f aca="false">E110-F110*0.7</f>
        <v>31083141.3676002</v>
      </c>
      <c r="H110" s="67"/>
      <c r="I110" s="67"/>
      <c r="J110" s="67" t="n">
        <f aca="false">G110*3.8235866717</f>
        <v>118849085.047723</v>
      </c>
      <c r="K110" s="9"/>
      <c r="L110" s="67"/>
      <c r="M110" s="67" t="n">
        <f aca="false">F110*2.511711692</f>
        <v>367447.754425492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26780291.2134036</v>
      </c>
      <c r="F111" s="157" t="n">
        <f aca="false">central_SIPA_income!I104</f>
        <v>146996.401610177</v>
      </c>
      <c r="G111" s="67" t="n">
        <f aca="false">E111-F111*0.7</f>
        <v>26677393.7322765</v>
      </c>
      <c r="H111" s="67"/>
      <c r="I111" s="67"/>
      <c r="J111" s="67" t="n">
        <f aca="false">G111*3.8235866717</f>
        <v>102003327.110426</v>
      </c>
      <c r="K111" s="9"/>
      <c r="L111" s="67"/>
      <c r="M111" s="67" t="n">
        <f aca="false">F111*2.511711692</f>
        <v>369212.58060621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31639905.2320271</v>
      </c>
      <c r="F112" s="157" t="n">
        <f aca="false">central_SIPA_income!I105</f>
        <v>151030.79043627</v>
      </c>
      <c r="G112" s="67" t="n">
        <f aca="false">E112-F112*0.7</f>
        <v>31534183.6787217</v>
      </c>
      <c r="H112" s="67"/>
      <c r="I112" s="67"/>
      <c r="J112" s="67" t="n">
        <f aca="false">G112*3.8235866717</f>
        <v>120573684.4169</v>
      </c>
      <c r="K112" s="9"/>
      <c r="L112" s="67"/>
      <c r="M112" s="67" t="n">
        <f aca="false">F112*2.511711692</f>
        <v>379345.80219078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36718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14846618.972188</v>
      </c>
      <c r="H29" s="8"/>
      <c r="I29" s="8"/>
      <c r="J29" s="8" t="n">
        <f aca="false">G29*3.8235866717</f>
        <v>56767334.4218663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17150795.2600603</v>
      </c>
      <c r="F30" s="157" t="n">
        <f aca="false">low_SIPA_income!I23</f>
        <v>91294.9024029826</v>
      </c>
      <c r="G30" s="67" t="n">
        <f aca="false">E30-F30*0.7</f>
        <v>17086888.8283782</v>
      </c>
      <c r="H30" s="67"/>
      <c r="I30" s="67"/>
      <c r="J30" s="67" t="n">
        <f aca="false">G30*3.8235866717</f>
        <v>65333200.3850065</v>
      </c>
      <c r="K30" s="9"/>
      <c r="L30" s="67"/>
      <c r="M30" s="67" t="n">
        <f aca="false">F30*2.511711692</f>
        <v>229306.47378557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13845398.5892947</v>
      </c>
      <c r="F31" s="157" t="n">
        <f aca="false">low_SIPA_income!I24</f>
        <v>81657.4462889457</v>
      </c>
      <c r="G31" s="67" t="n">
        <f aca="false">E31-F31*0.7</f>
        <v>13788238.3768925</v>
      </c>
      <c r="H31" s="67"/>
      <c r="I31" s="67"/>
      <c r="J31" s="67" t="n">
        <f aca="false">G31*3.8235866717</f>
        <v>52720524.4841086</v>
      </c>
      <c r="K31" s="9"/>
      <c r="L31" s="67"/>
      <c r="M31" s="67" t="n">
        <f aca="false">F31*2.511711692</f>
        <v>205099.962582807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16042369.4783936</v>
      </c>
      <c r="F32" s="157" t="n">
        <f aca="false">low_SIPA_income!I25</f>
        <v>81463.5333796132</v>
      </c>
      <c r="G32" s="67" t="n">
        <f aca="false">E32-F32*0.7</f>
        <v>15985345.0050279</v>
      </c>
      <c r="H32" s="67"/>
      <c r="I32" s="67"/>
      <c r="J32" s="67" t="n">
        <f aca="false">G32*3.8235866717</f>
        <v>61121352.1037508</v>
      </c>
      <c r="K32" s="9"/>
      <c r="L32" s="67"/>
      <c r="M32" s="67" t="n">
        <f aca="false">F32*2.511711692</f>
        <v>204612.909261207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12910722.6839525</v>
      </c>
      <c r="F33" s="155" t="n">
        <f aca="false">low_SIPA_income!I26</f>
        <v>86694.0257085274</v>
      </c>
      <c r="G33" s="8" t="n">
        <f aca="false">E33-F33*0.7</f>
        <v>12850036.8659565</v>
      </c>
      <c r="H33" s="8"/>
      <c r="I33" s="8"/>
      <c r="J33" s="8" t="n">
        <f aca="false">G33*3.8235866717</f>
        <v>49133229.6915251</v>
      </c>
      <c r="K33" s="6"/>
      <c r="L33" s="8"/>
      <c r="M33" s="8" t="n">
        <f aca="false">F33*2.511711692</f>
        <v>217750.397998657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15572259.6734225</v>
      </c>
      <c r="F34" s="157" t="n">
        <f aca="false">low_SIPA_income!I27</f>
        <v>91149.786288508</v>
      </c>
      <c r="G34" s="67" t="n">
        <f aca="false">E34-F34*0.7</f>
        <v>15508454.8230205</v>
      </c>
      <c r="H34" s="67"/>
      <c r="I34" s="67"/>
      <c r="J34" s="67" t="n">
        <f aca="false">G34*3.8235866717</f>
        <v>59297921.1599629</v>
      </c>
      <c r="K34" s="9"/>
      <c r="L34" s="67"/>
      <c r="M34" s="67" t="n">
        <f aca="false">F34*2.511711692</f>
        <v>228941.983944147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13794195.5368115</v>
      </c>
      <c r="F35" s="157" t="n">
        <f aca="false">low_SIPA_income!I28</f>
        <v>93066.0392753185</v>
      </c>
      <c r="G35" s="67" t="n">
        <f aca="false">E35-F35*0.7</f>
        <v>13729049.3093187</v>
      </c>
      <c r="H35" s="67"/>
      <c r="I35" s="67"/>
      <c r="J35" s="67" t="n">
        <f aca="false">G35*3.8235866717</f>
        <v>52494209.9542233</v>
      </c>
      <c r="K35" s="9"/>
      <c r="L35" s="67"/>
      <c r="M35" s="67" t="n">
        <f aca="false">F35*2.511711692</f>
        <v>233755.058975949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16522991.6695886</v>
      </c>
      <c r="F36" s="157" t="n">
        <f aca="false">low_SIPA_income!I29</f>
        <v>96055.7880522656</v>
      </c>
      <c r="G36" s="67" t="n">
        <f aca="false">E36-F36*0.7</f>
        <v>16455752.617952</v>
      </c>
      <c r="H36" s="67"/>
      <c r="I36" s="67"/>
      <c r="J36" s="67" t="n">
        <f aca="false">G36*3.8235866717</f>
        <v>62919996.3827937</v>
      </c>
      <c r="K36" s="9"/>
      <c r="L36" s="67"/>
      <c r="M36" s="67" t="n">
        <f aca="false">F36*2.511711692</f>
        <v>241264.445935149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13021082.400753</v>
      </c>
      <c r="F37" s="155" t="n">
        <f aca="false">low_SIPA_income!I30</f>
        <v>96848.2735190598</v>
      </c>
      <c r="G37" s="8" t="n">
        <f aca="false">E37-F37*0.7</f>
        <v>12953288.6092897</v>
      </c>
      <c r="H37" s="8"/>
      <c r="I37" s="8"/>
      <c r="J37" s="8" t="n">
        <f aca="false">G37*3.8235866717</f>
        <v>49528021.6811634</v>
      </c>
      <c r="K37" s="6"/>
      <c r="L37" s="8"/>
      <c r="M37" s="8" t="n">
        <f aca="false">F37*2.511711692</f>
        <v>243254.940947836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15426713.1042207</v>
      </c>
      <c r="F38" s="157" t="n">
        <f aca="false">low_SIPA_income!I31</f>
        <v>94364.0465377221</v>
      </c>
      <c r="G38" s="67" t="n">
        <f aca="false">E38-F38*0.7</f>
        <v>15360658.2716443</v>
      </c>
      <c r="H38" s="67"/>
      <c r="I38" s="67"/>
      <c r="J38" s="67" t="n">
        <f aca="false">G38*3.8235866717</f>
        <v>58732808.2359976</v>
      </c>
      <c r="K38" s="9"/>
      <c r="L38" s="67"/>
      <c r="M38" s="67" t="n">
        <f aca="false">F38*2.511711692</f>
        <v>237015.278993229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13494382.4080728</v>
      </c>
      <c r="F39" s="157" t="n">
        <f aca="false">low_SIPA_income!I32</f>
        <v>97366.8033088631</v>
      </c>
      <c r="G39" s="67" t="n">
        <f aca="false">E39-F39*0.7</f>
        <v>13426225.6457566</v>
      </c>
      <c r="H39" s="67"/>
      <c r="I39" s="67"/>
      <c r="J39" s="67" t="n">
        <f aca="false">G39*3.8235866717</f>
        <v>51336337.4303515</v>
      </c>
      <c r="K39" s="9"/>
      <c r="L39" s="67"/>
      <c r="M39" s="67" t="n">
        <f aca="false">F39*2.511711692</f>
        <v>244557.338283536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16079277.533192</v>
      </c>
      <c r="F40" s="157" t="n">
        <f aca="false">low_SIPA_income!I33</f>
        <v>96691.6741545985</v>
      </c>
      <c r="G40" s="67" t="n">
        <f aca="false">E40-F40*0.7</f>
        <v>16011593.3612838</v>
      </c>
      <c r="H40" s="67"/>
      <c r="I40" s="67"/>
      <c r="J40" s="67" t="n">
        <f aca="false">G40*3.8235866717</f>
        <v>61221714.9688849</v>
      </c>
      <c r="K40" s="9"/>
      <c r="L40" s="67"/>
      <c r="M40" s="67" t="n">
        <f aca="false">F40*2.511711692</f>
        <v>242861.608493159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13302527.3017062</v>
      </c>
      <c r="F41" s="155" t="n">
        <f aca="false">low_SIPA_income!I34</f>
        <v>96718.9933733501</v>
      </c>
      <c r="G41" s="8" t="n">
        <f aca="false">E41-F41*0.7</f>
        <v>13234824.0063449</v>
      </c>
      <c r="H41" s="8"/>
      <c r="I41" s="8"/>
      <c r="J41" s="8" t="n">
        <f aca="false">G41*3.8235866717</f>
        <v>50604496.6729554</v>
      </c>
      <c r="K41" s="6"/>
      <c r="L41" s="8"/>
      <c r="M41" s="8" t="n">
        <f aca="false">F41*2.511711692</f>
        <v>242930.226494314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15939868.4534232</v>
      </c>
      <c r="F42" s="157" t="n">
        <f aca="false">low_SIPA_income!I35</f>
        <v>98084.2668956981</v>
      </c>
      <c r="G42" s="67" t="n">
        <f aca="false">E42-F42*0.7</f>
        <v>15871209.4665962</v>
      </c>
      <c r="H42" s="67"/>
      <c r="I42" s="67"/>
      <c r="J42" s="67" t="n">
        <f aca="false">G42*3.8235866717</f>
        <v>60684944.9802361</v>
      </c>
      <c r="K42" s="9"/>
      <c r="L42" s="67"/>
      <c r="M42" s="67" t="n">
        <f aca="false">F42*2.511711692</f>
        <v>246359.399963174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14020188.3453428</v>
      </c>
      <c r="F43" s="157" t="n">
        <f aca="false">low_SIPA_income!I36</f>
        <v>97071.7597770462</v>
      </c>
      <c r="G43" s="67" t="n">
        <f aca="false">E43-F43*0.7</f>
        <v>13952238.1134989</v>
      </c>
      <c r="H43" s="67"/>
      <c r="I43" s="67"/>
      <c r="J43" s="67" t="n">
        <f aca="false">G43*3.8235866717</f>
        <v>53347591.691159</v>
      </c>
      <c r="K43" s="9"/>
      <c r="L43" s="67"/>
      <c r="M43" s="67" t="n">
        <f aca="false">F43*2.511711692</f>
        <v>243816.273995022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16714158.2616562</v>
      </c>
      <c r="F44" s="157" t="n">
        <f aca="false">low_SIPA_income!I37</f>
        <v>98033.4762938805</v>
      </c>
      <c r="G44" s="67" t="n">
        <f aca="false">E44-F44*0.7</f>
        <v>16645534.8282505</v>
      </c>
      <c r="H44" s="67"/>
      <c r="I44" s="67"/>
      <c r="J44" s="67" t="n">
        <f aca="false">G44*3.8235866717</f>
        <v>63645645.1126168</v>
      </c>
      <c r="K44" s="9"/>
      <c r="L44" s="67"/>
      <c r="M44" s="67" t="n">
        <f aca="false">F44*2.511711692</f>
        <v>246231.828614745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14068435.0191652</v>
      </c>
      <c r="F45" s="155" t="n">
        <f aca="false">low_SIPA_income!I38</f>
        <v>98192.9593462558</v>
      </c>
      <c r="G45" s="8" t="n">
        <f aca="false">E45-F45*0.7</f>
        <v>13999699.9476228</v>
      </c>
      <c r="H45" s="8"/>
      <c r="I45" s="8"/>
      <c r="J45" s="8" t="n">
        <f aca="false">G45*3.8235866717</f>
        <v>53529066.1275299</v>
      </c>
      <c r="K45" s="6"/>
      <c r="L45" s="8"/>
      <c r="M45" s="8" t="n">
        <f aca="false">F45*2.511711692</f>
        <v>246632.404062071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16833292.4565911</v>
      </c>
      <c r="F46" s="157" t="n">
        <f aca="false">low_SIPA_income!I39</f>
        <v>101216.422587295</v>
      </c>
      <c r="G46" s="67" t="n">
        <f aca="false">E46-F46*0.7</f>
        <v>16762440.96078</v>
      </c>
      <c r="H46" s="67"/>
      <c r="I46" s="67"/>
      <c r="J46" s="67" t="n">
        <f aca="false">G46*3.8235866717</f>
        <v>64092645.8427965</v>
      </c>
      <c r="K46" s="9"/>
      <c r="L46" s="67"/>
      <c r="M46" s="67" t="n">
        <f aca="false">F46*2.511711692</f>
        <v>254226.472034922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14708359.1204256</v>
      </c>
      <c r="F47" s="157" t="n">
        <f aca="false">low_SIPA_income!I40</f>
        <v>107538.390447677</v>
      </c>
      <c r="G47" s="67" t="n">
        <f aca="false">E47-F47*0.7</f>
        <v>14633082.2471122</v>
      </c>
      <c r="H47" s="67"/>
      <c r="I47" s="67"/>
      <c r="J47" s="67" t="n">
        <f aca="false">G47*3.8235866717</f>
        <v>55950858.2459481</v>
      </c>
      <c r="K47" s="9"/>
      <c r="L47" s="67"/>
      <c r="M47" s="67" t="n">
        <f aca="false">F47*2.511711692</f>
        <v>270105.432626291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17489389.3515456</v>
      </c>
      <c r="F48" s="157" t="n">
        <f aca="false">low_SIPA_income!I41</f>
        <v>105967.333580525</v>
      </c>
      <c r="G48" s="67" t="n">
        <f aca="false">E48-F48*0.7</f>
        <v>17415212.2180393</v>
      </c>
      <c r="H48" s="67"/>
      <c r="I48" s="67"/>
      <c r="J48" s="67" t="n">
        <f aca="false">G48*3.8235866717</f>
        <v>66588573.321722</v>
      </c>
      <c r="K48" s="9"/>
      <c r="L48" s="67"/>
      <c r="M48" s="67" t="n">
        <f aca="false">F48*2.511711692</f>
        <v>266159.390724268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14764380.6737487</v>
      </c>
      <c r="F49" s="155" t="n">
        <f aca="false">low_SIPA_income!I42</f>
        <v>106137.160467462</v>
      </c>
      <c r="G49" s="8" t="n">
        <f aca="false">E49-F49*0.7</f>
        <v>14690084.6614214</v>
      </c>
      <c r="H49" s="8"/>
      <c r="I49" s="8"/>
      <c r="J49" s="8" t="n">
        <f aca="false">G49*3.8235866717</f>
        <v>56168811.9175556</v>
      </c>
      <c r="K49" s="6"/>
      <c r="L49" s="8"/>
      <c r="M49" s="8" t="n">
        <f aca="false">F49*2.511711692</f>
        <v>266585.946901804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17575659.3531974</v>
      </c>
      <c r="F50" s="157" t="n">
        <f aca="false">low_SIPA_income!I43</f>
        <v>105428.67760453</v>
      </c>
      <c r="G50" s="67" t="n">
        <f aca="false">E50-F50*0.7</f>
        <v>17501859.2788742</v>
      </c>
      <c r="H50" s="67"/>
      <c r="I50" s="67"/>
      <c r="J50" s="67" t="n">
        <f aca="false">G50*3.8235866717</f>
        <v>66919875.8686723</v>
      </c>
      <c r="K50" s="9"/>
      <c r="L50" s="67"/>
      <c r="M50" s="67" t="n">
        <f aca="false">F50*2.511711692</f>
        <v>264806.442211396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15342357.4713826</v>
      </c>
      <c r="F51" s="157" t="n">
        <f aca="false">low_SIPA_income!I44</f>
        <v>105455.495411993</v>
      </c>
      <c r="G51" s="67" t="n">
        <f aca="false">E51-F51*0.7</f>
        <v>15268538.6245942</v>
      </c>
      <c r="H51" s="67"/>
      <c r="I51" s="67"/>
      <c r="J51" s="67" t="n">
        <f aca="false">G51*3.8235866717</f>
        <v>58380580.7813349</v>
      </c>
      <c r="K51" s="9"/>
      <c r="L51" s="67"/>
      <c r="M51" s="67" t="n">
        <f aca="false">F51*2.511711692</f>
        <v>264873.800811956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18339089.7207887</v>
      </c>
      <c r="F52" s="157" t="n">
        <f aca="false">low_SIPA_income!I45</f>
        <v>107000.308145055</v>
      </c>
      <c r="G52" s="67" t="n">
        <f aca="false">E52-F52*0.7</f>
        <v>18264189.5050871</v>
      </c>
      <c r="H52" s="67"/>
      <c r="I52" s="67"/>
      <c r="J52" s="67" t="n">
        <f aca="false">G52*3.8235866717</f>
        <v>69834711.5610541</v>
      </c>
      <c r="K52" s="9"/>
      <c r="L52" s="67"/>
      <c r="M52" s="67" t="n">
        <f aca="false">F52*2.511711692</f>
        <v>268753.925015539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15581940.2314693</v>
      </c>
      <c r="F53" s="155" t="n">
        <f aca="false">low_SIPA_income!I46</f>
        <v>111619.077517513</v>
      </c>
      <c r="G53" s="8" t="n">
        <f aca="false">E53-F53*0.7</f>
        <v>15503806.8772071</v>
      </c>
      <c r="H53" s="8"/>
      <c r="I53" s="8"/>
      <c r="J53" s="8" t="n">
        <f aca="false">G53*3.8235866717</f>
        <v>59280149.3362998</v>
      </c>
      <c r="K53" s="6"/>
      <c r="L53" s="8"/>
      <c r="M53" s="8" t="n">
        <f aca="false">F53*2.511711692</f>
        <v>280354.942050991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18484392.1385898</v>
      </c>
      <c r="F54" s="157" t="n">
        <f aca="false">low_SIPA_income!I47</f>
        <v>110093.498809586</v>
      </c>
      <c r="G54" s="67" t="n">
        <f aca="false">E54-F54*0.7</f>
        <v>18407326.6894231</v>
      </c>
      <c r="H54" s="67"/>
      <c r="I54" s="67"/>
      <c r="J54" s="67" t="n">
        <f aca="false">G54*3.8235866717</f>
        <v>70382008.9913058</v>
      </c>
      <c r="K54" s="9"/>
      <c r="L54" s="67"/>
      <c r="M54" s="67" t="n">
        <f aca="false">F54*2.511711692</f>
        <v>276523.128173224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16068697.501681</v>
      </c>
      <c r="F55" s="157" t="n">
        <f aca="false">low_SIPA_income!I48</f>
        <v>112074.555438089</v>
      </c>
      <c r="G55" s="67" t="n">
        <f aca="false">E55-F55*0.7</f>
        <v>15990245.3128743</v>
      </c>
      <c r="H55" s="67"/>
      <c r="I55" s="67"/>
      <c r="J55" s="67" t="n">
        <f aca="false">G55*3.8235866717</f>
        <v>61140088.8555196</v>
      </c>
      <c r="K55" s="9"/>
      <c r="L55" s="67"/>
      <c r="M55" s="67" t="n">
        <f aca="false">F55*2.511711692</f>
        <v>281498.97126955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19116737.6211735</v>
      </c>
      <c r="F56" s="157" t="n">
        <f aca="false">low_SIPA_income!I49</f>
        <v>112133.618982094</v>
      </c>
      <c r="G56" s="67" t="n">
        <f aca="false">E56-F56*0.7</f>
        <v>19038244.0878861</v>
      </c>
      <c r="H56" s="67"/>
      <c r="I56" s="67"/>
      <c r="J56" s="67" t="n">
        <f aca="false">G56*3.8235866717</f>
        <v>72794376.3470125</v>
      </c>
      <c r="K56" s="9"/>
      <c r="L56" s="67"/>
      <c r="M56" s="67" t="n">
        <f aca="false">F56*2.511711692</f>
        <v>281647.321863599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16205418.590576</v>
      </c>
      <c r="F57" s="155" t="n">
        <f aca="false">low_SIPA_income!I50</f>
        <v>115081.957138203</v>
      </c>
      <c r="G57" s="8" t="n">
        <f aca="false">E57-F57*0.7</f>
        <v>16124861.2205792</v>
      </c>
      <c r="H57" s="8"/>
      <c r="I57" s="8"/>
      <c r="J57" s="8" t="n">
        <f aca="false">G57*3.8235866717</f>
        <v>61654804.446019</v>
      </c>
      <c r="K57" s="6"/>
      <c r="L57" s="8"/>
      <c r="M57" s="8" t="n">
        <f aca="false">F57*2.511711692</f>
        <v>289052.697282268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19241436.25882</v>
      </c>
      <c r="F58" s="157" t="n">
        <f aca="false">low_SIPA_income!I51</f>
        <v>114028.570611372</v>
      </c>
      <c r="G58" s="67" t="n">
        <f aca="false">E58-F58*0.7</f>
        <v>19161616.259392</v>
      </c>
      <c r="H58" s="67"/>
      <c r="I58" s="67"/>
      <c r="J58" s="67" t="n">
        <f aca="false">G58*3.8235866717</f>
        <v>73266100.5376413</v>
      </c>
      <c r="K58" s="9"/>
      <c r="L58" s="67"/>
      <c r="M58" s="67" t="n">
        <f aca="false">F58*2.511711692</f>
        <v>286406.89402663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16566211.897103</v>
      </c>
      <c r="F59" s="157" t="n">
        <f aca="false">low_SIPA_income!I52</f>
        <v>122601.924646792</v>
      </c>
      <c r="G59" s="67" t="n">
        <f aca="false">E59-F59*0.7</f>
        <v>16480390.5498503</v>
      </c>
      <c r="H59" s="67"/>
      <c r="I59" s="67"/>
      <c r="J59" s="67" t="n">
        <f aca="false">G59*3.8235866717</f>
        <v>63014201.6508181</v>
      </c>
      <c r="K59" s="9"/>
      <c r="L59" s="67"/>
      <c r="M59" s="67" t="n">
        <f aca="false">F59*2.511711692</f>
        <v>307940.687597052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19688478.2832929</v>
      </c>
      <c r="F60" s="157" t="n">
        <f aca="false">low_SIPA_income!I53</f>
        <v>119969.026933629</v>
      </c>
      <c r="G60" s="67" t="n">
        <f aca="false">E60-F60*0.7</f>
        <v>19604499.9644394</v>
      </c>
      <c r="H60" s="67"/>
      <c r="I60" s="67"/>
      <c r="J60" s="67" t="n">
        <f aca="false">G60*3.8235866717</f>
        <v>74959504.7693736</v>
      </c>
      <c r="K60" s="9"/>
      <c r="L60" s="67"/>
      <c r="M60" s="67" t="n">
        <f aca="false">F60*2.511711692</f>
        <v>301327.60762706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16869343.2792079</v>
      </c>
      <c r="F61" s="155" t="n">
        <f aca="false">low_SIPA_income!I54</f>
        <v>121453.710529792</v>
      </c>
      <c r="G61" s="8" t="n">
        <f aca="false">E61-F61*0.7</f>
        <v>16784325.681837</v>
      </c>
      <c r="H61" s="8"/>
      <c r="I61" s="8"/>
      <c r="J61" s="8" t="n">
        <f aca="false">G61*3.8235866717</f>
        <v>64176323.970544</v>
      </c>
      <c r="K61" s="6"/>
      <c r="L61" s="8"/>
      <c r="M61" s="8" t="n">
        <f aca="false">F61*2.511711692</f>
        <v>305056.704774463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19771622.4343438</v>
      </c>
      <c r="F62" s="157" t="n">
        <f aca="false">low_SIPA_income!I55</f>
        <v>121936.63705549</v>
      </c>
      <c r="G62" s="67" t="n">
        <f aca="false">E62-F62*0.7</f>
        <v>19686266.788405</v>
      </c>
      <c r="H62" s="67"/>
      <c r="I62" s="67"/>
      <c r="J62" s="67" t="n">
        <f aca="false">G62*3.8235866717</f>
        <v>75272147.3076757</v>
      </c>
      <c r="K62" s="9"/>
      <c r="L62" s="67"/>
      <c r="M62" s="67" t="n">
        <f aca="false">F62*2.511711692</f>
        <v>306269.676975435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17068700.6052322</v>
      </c>
      <c r="F63" s="157" t="n">
        <f aca="false">low_SIPA_income!I56</f>
        <v>118110.709571795</v>
      </c>
      <c r="G63" s="67" t="n">
        <f aca="false">E63-F63*0.7</f>
        <v>16986023.108532</v>
      </c>
      <c r="H63" s="67"/>
      <c r="I63" s="67"/>
      <c r="J63" s="67" t="n">
        <f aca="false">G63*3.8235866717</f>
        <v>64947531.562971</v>
      </c>
      <c r="K63" s="9"/>
      <c r="L63" s="67"/>
      <c r="M63" s="67" t="n">
        <f aca="false">F63*2.511711692</f>
        <v>296660.050181894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19895597.7878965</v>
      </c>
      <c r="F64" s="157" t="n">
        <f aca="false">low_SIPA_income!I57</f>
        <v>123161.704474011</v>
      </c>
      <c r="G64" s="67" t="n">
        <f aca="false">E64-F64*0.7</f>
        <v>19809384.5947647</v>
      </c>
      <c r="H64" s="67"/>
      <c r="I64" s="67"/>
      <c r="J64" s="67" t="n">
        <f aca="false">G64*3.8235866717</f>
        <v>75742898.9111218</v>
      </c>
      <c r="K64" s="9"/>
      <c r="L64" s="67"/>
      <c r="M64" s="67" t="n">
        <f aca="false">F64*2.511711692</f>
        <v>309346.693134021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16892356.0376498</v>
      </c>
      <c r="F65" s="155" t="n">
        <f aca="false">low_SIPA_income!I58</f>
        <v>124747.832962533</v>
      </c>
      <c r="G65" s="8" t="n">
        <f aca="false">E65-F65*0.7</f>
        <v>16805032.554576</v>
      </c>
      <c r="H65" s="8"/>
      <c r="I65" s="8"/>
      <c r="J65" s="8" t="n">
        <f aca="false">G65*3.8235866717</f>
        <v>64255498.4931615</v>
      </c>
      <c r="K65" s="6"/>
      <c r="L65" s="8"/>
      <c r="M65" s="8" t="n">
        <f aca="false">F65*2.511711692</f>
        <v>313330.590603656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20038933.7608062</v>
      </c>
      <c r="F66" s="157" t="n">
        <f aca="false">low_SIPA_income!I59</f>
        <v>126772.370885875</v>
      </c>
      <c r="G66" s="67" t="n">
        <f aca="false">E66-F66*0.7</f>
        <v>19950193.101186</v>
      </c>
      <c r="H66" s="67"/>
      <c r="I66" s="67"/>
      <c r="J66" s="67" t="n">
        <f aca="false">G66*3.8235866717</f>
        <v>76281292.4395362</v>
      </c>
      <c r="K66" s="9"/>
      <c r="L66" s="67"/>
      <c r="M66" s="67" t="n">
        <f aca="false">F66*2.511711692</f>
        <v>318415.646176612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17298142.1172777</v>
      </c>
      <c r="F67" s="157" t="n">
        <f aca="false">low_SIPA_income!I60</f>
        <v>132158.536753255</v>
      </c>
      <c r="G67" s="67" t="n">
        <f aca="false">E67-F67*0.7</f>
        <v>17205631.1415505</v>
      </c>
      <c r="H67" s="67"/>
      <c r="I67" s="67"/>
      <c r="J67" s="67" t="n">
        <f aca="false">G67*3.8235866717</f>
        <v>65787221.9110188</v>
      </c>
      <c r="K67" s="9"/>
      <c r="L67" s="67"/>
      <c r="M67" s="67" t="n">
        <f aca="false">F67*2.511711692</f>
        <v>331944.141960762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20492575.9437512</v>
      </c>
      <c r="F68" s="157" t="n">
        <f aca="false">low_SIPA_income!I61</f>
        <v>129035.225899819</v>
      </c>
      <c r="G68" s="67" t="n">
        <f aca="false">E68-F68*0.7</f>
        <v>20402251.2856213</v>
      </c>
      <c r="H68" s="67"/>
      <c r="I68" s="67"/>
      <c r="J68" s="67" t="n">
        <f aca="false">G68*3.8235866717</f>
        <v>78009776.0883759</v>
      </c>
      <c r="K68" s="9"/>
      <c r="L68" s="67"/>
      <c r="M68" s="67" t="n">
        <f aca="false">F68*2.511711692</f>
        <v>324099.285572437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17497097.8285187</v>
      </c>
      <c r="F69" s="155" t="n">
        <f aca="false">low_SIPA_income!I62</f>
        <v>128457.36986954</v>
      </c>
      <c r="G69" s="8" t="n">
        <f aca="false">E69-F69*0.7</f>
        <v>17407177.66961</v>
      </c>
      <c r="H69" s="8"/>
      <c r="I69" s="8"/>
      <c r="J69" s="8" t="n">
        <f aca="false">G69*3.8235866717</f>
        <v>66557852.5294347</v>
      </c>
      <c r="K69" s="6"/>
      <c r="L69" s="8"/>
      <c r="M69" s="8" t="n">
        <f aca="false">F69*2.511711692</f>
        <v>322647.877824891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20503107.2999442</v>
      </c>
      <c r="F70" s="157" t="n">
        <f aca="false">low_SIPA_income!I63</f>
        <v>133504.624860982</v>
      </c>
      <c r="G70" s="67" t="n">
        <f aca="false">E70-F70*0.7</f>
        <v>20409654.0625415</v>
      </c>
      <c r="H70" s="67"/>
      <c r="I70" s="67"/>
      <c r="J70" s="67" t="n">
        <f aca="false">G70*3.8235866717</f>
        <v>78038081.2475414</v>
      </c>
      <c r="K70" s="9"/>
      <c r="L70" s="67"/>
      <c r="M70" s="67" t="n">
        <f aca="false">F70*2.511711692</f>
        <v>335325.127199403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17596853.4994233</v>
      </c>
      <c r="F71" s="157" t="n">
        <f aca="false">low_SIPA_income!I64</f>
        <v>126329.980575234</v>
      </c>
      <c r="G71" s="67" t="n">
        <f aca="false">E71-F71*0.7</f>
        <v>17508422.5130206</v>
      </c>
      <c r="H71" s="67"/>
      <c r="I71" s="67"/>
      <c r="J71" s="67" t="n">
        <f aca="false">G71*3.8235866717</f>
        <v>66944970.9632779</v>
      </c>
      <c r="K71" s="9"/>
      <c r="L71" s="67"/>
      <c r="M71" s="67" t="n">
        <f aca="false">F71*2.511711692</f>
        <v>317304.489260948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20679118.5475638</v>
      </c>
      <c r="F72" s="157" t="n">
        <f aca="false">low_SIPA_income!I65</f>
        <v>127281.10861455</v>
      </c>
      <c r="G72" s="67" t="n">
        <f aca="false">E72-F72*0.7</f>
        <v>20590021.7715336</v>
      </c>
      <c r="H72" s="67"/>
      <c r="I72" s="67"/>
      <c r="J72" s="67" t="n">
        <f aca="false">G72*3.8235866717</f>
        <v>78727732.8156489</v>
      </c>
      <c r="K72" s="9"/>
      <c r="L72" s="67"/>
      <c r="M72" s="67" t="n">
        <f aca="false">F72*2.511711692</f>
        <v>319693.448677886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17560445.2216112</v>
      </c>
      <c r="F73" s="155" t="n">
        <f aca="false">low_SIPA_income!I66</f>
        <v>131260.216950864</v>
      </c>
      <c r="G73" s="8" t="n">
        <f aca="false">E73-F73*0.7</f>
        <v>17468563.0697456</v>
      </c>
      <c r="H73" s="8"/>
      <c r="I73" s="8"/>
      <c r="J73" s="8" t="n">
        <f aca="false">G73*3.8235866717</f>
        <v>66792564.9272302</v>
      </c>
      <c r="K73" s="6"/>
      <c r="L73" s="8"/>
      <c r="M73" s="8" t="n">
        <f aca="false">F73*2.511711692</f>
        <v>329687.821609942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20746614.1348149</v>
      </c>
      <c r="F74" s="157" t="n">
        <f aca="false">low_SIPA_income!I67</f>
        <v>130343.334898133</v>
      </c>
      <c r="G74" s="67" t="n">
        <f aca="false">E74-F74*0.7</f>
        <v>20655373.8003862</v>
      </c>
      <c r="H74" s="67"/>
      <c r="I74" s="67"/>
      <c r="J74" s="67" t="n">
        <f aca="false">G74*3.8235866717</f>
        <v>78977611.962138</v>
      </c>
      <c r="K74" s="9"/>
      <c r="L74" s="67"/>
      <c r="M74" s="67" t="n">
        <f aca="false">F74*2.511711692</f>
        <v>327384.878237912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18010327.354249</v>
      </c>
      <c r="F75" s="157" t="n">
        <f aca="false">low_SIPA_income!I68</f>
        <v>123557.445805243</v>
      </c>
      <c r="G75" s="67" t="n">
        <f aca="false">E75-F75*0.7</f>
        <v>17923837.1421853</v>
      </c>
      <c r="H75" s="67"/>
      <c r="I75" s="67"/>
      <c r="J75" s="67" t="n">
        <f aca="false">G75*3.8235866717</f>
        <v>68533344.8025811</v>
      </c>
      <c r="K75" s="9"/>
      <c r="L75" s="67"/>
      <c r="M75" s="67" t="n">
        <f aca="false">F75*2.511711692</f>
        <v>310340.681262685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20865075.2970352</v>
      </c>
      <c r="F76" s="157" t="n">
        <f aca="false">low_SIPA_income!I69</f>
        <v>127830.958768327</v>
      </c>
      <c r="G76" s="67" t="n">
        <f aca="false">E76-F76*0.7</f>
        <v>20775593.6258973</v>
      </c>
      <c r="H76" s="67"/>
      <c r="I76" s="67"/>
      <c r="J76" s="67" t="n">
        <f aca="false">G76*3.8235866717</f>
        <v>79437282.8846365</v>
      </c>
      <c r="K76" s="9"/>
      <c r="L76" s="67"/>
      <c r="M76" s="67" t="n">
        <f aca="false">F76*2.511711692</f>
        <v>321074.513737977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17763551.3798112</v>
      </c>
      <c r="F77" s="155" t="n">
        <f aca="false">low_SIPA_income!I70</f>
        <v>131460.432548787</v>
      </c>
      <c r="G77" s="8" t="n">
        <f aca="false">E77-F77*0.7</f>
        <v>17671529.077027</v>
      </c>
      <c r="H77" s="8"/>
      <c r="I77" s="8"/>
      <c r="J77" s="8" t="n">
        <f aca="false">G77*3.8235866717</f>
        <v>67568623.0474795</v>
      </c>
      <c r="K77" s="6"/>
      <c r="L77" s="8"/>
      <c r="M77" s="8" t="n">
        <f aca="false">F77*2.511711692</f>
        <v>330190.705468165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20836932.8008609</v>
      </c>
      <c r="F78" s="157" t="n">
        <f aca="false">low_SIPA_income!I71</f>
        <v>129080.175256301</v>
      </c>
      <c r="G78" s="67" t="n">
        <f aca="false">E78-F78*0.7</f>
        <v>20746576.6781815</v>
      </c>
      <c r="H78" s="67"/>
      <c r="I78" s="67"/>
      <c r="J78" s="67" t="n">
        <f aca="false">G78*3.8235866717</f>
        <v>79326334.0700969</v>
      </c>
      <c r="K78" s="9"/>
      <c r="L78" s="67"/>
      <c r="M78" s="67" t="n">
        <f aca="false">F78*2.511711692</f>
        <v>324212.18539666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17928831.0303274</v>
      </c>
      <c r="F79" s="157" t="n">
        <f aca="false">low_SIPA_income!I72</f>
        <v>124278.612967158</v>
      </c>
      <c r="G79" s="67" t="n">
        <f aca="false">E79-F79*0.7</f>
        <v>17841836.0012504</v>
      </c>
      <c r="H79" s="67"/>
      <c r="I79" s="67"/>
      <c r="J79" s="67" t="n">
        <f aca="false">G79*3.8235866717</f>
        <v>68219806.3330383</v>
      </c>
      <c r="K79" s="9"/>
      <c r="L79" s="67"/>
      <c r="M79" s="67" t="n">
        <f aca="false">F79*2.511711692</f>
        <v>312152.045255154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21086104.9424085</v>
      </c>
      <c r="F80" s="157" t="n">
        <f aca="false">low_SIPA_income!I73</f>
        <v>122294.932375948</v>
      </c>
      <c r="G80" s="67" t="n">
        <f aca="false">E80-F80*0.7</f>
        <v>21000498.4897454</v>
      </c>
      <c r="H80" s="67"/>
      <c r="I80" s="67"/>
      <c r="J80" s="67" t="n">
        <f aca="false">G80*3.8235866717</f>
        <v>80297226.1244464</v>
      </c>
      <c r="K80" s="9"/>
      <c r="L80" s="67"/>
      <c r="M80" s="67" t="n">
        <f aca="false">F80*2.511711692</f>
        <v>307169.611521018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18014822.8125714</v>
      </c>
      <c r="F81" s="155" t="n">
        <f aca="false">low_SIPA_income!I74</f>
        <v>124919.477713177</v>
      </c>
      <c r="G81" s="8" t="n">
        <f aca="false">E81-F81*0.7</f>
        <v>17927379.1781721</v>
      </c>
      <c r="H81" s="8"/>
      <c r="I81" s="8"/>
      <c r="J81" s="8" t="n">
        <f aca="false">G81*3.8235866717</f>
        <v>68546888.084171</v>
      </c>
      <c r="K81" s="6"/>
      <c r="L81" s="8"/>
      <c r="M81" s="8" t="n">
        <f aca="false">F81*2.511711692</f>
        <v>313761.712730719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21216421.5640411</v>
      </c>
      <c r="F82" s="157" t="n">
        <f aca="false">low_SIPA_income!I75</f>
        <v>125783.87448336</v>
      </c>
      <c r="G82" s="67" t="n">
        <f aca="false">E82-F82*0.7</f>
        <v>21128372.8519027</v>
      </c>
      <c r="H82" s="67"/>
      <c r="I82" s="67"/>
      <c r="J82" s="67" t="n">
        <f aca="false">G82*3.8235866717</f>
        <v>80786164.8312434</v>
      </c>
      <c r="K82" s="9"/>
      <c r="L82" s="67"/>
      <c r="M82" s="67" t="n">
        <f aca="false">F82*2.511711692</f>
        <v>315932.828204916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18255726.7511577</v>
      </c>
      <c r="F83" s="157" t="n">
        <f aca="false">low_SIPA_income!I76</f>
        <v>125861.045624</v>
      </c>
      <c r="G83" s="67" t="n">
        <f aca="false">E83-F83*0.7</f>
        <v>18167624.0192209</v>
      </c>
      <c r="H83" s="67"/>
      <c r="I83" s="67"/>
      <c r="J83" s="67" t="n">
        <f aca="false">G83*3.8235866717</f>
        <v>69465485.05635</v>
      </c>
      <c r="K83" s="9"/>
      <c r="L83" s="67"/>
      <c r="M83" s="67" t="n">
        <f aca="false">F83*2.511711692</f>
        <v>316126.659861145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21521461.1090771</v>
      </c>
      <c r="F84" s="157" t="n">
        <f aca="false">low_SIPA_income!I77</f>
        <v>132994.1185977</v>
      </c>
      <c r="G84" s="67" t="n">
        <f aca="false">E84-F84*0.7</f>
        <v>21428365.2260587</v>
      </c>
      <c r="H84" s="67"/>
      <c r="I84" s="67"/>
      <c r="J84" s="67" t="n">
        <f aca="false">G84*3.8235866717</f>
        <v>81933211.6746777</v>
      </c>
      <c r="K84" s="9"/>
      <c r="L84" s="67"/>
      <c r="M84" s="67" t="n">
        <f aca="false">F84*2.511711692</f>
        <v>334042.882649077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18342874.0333457</v>
      </c>
      <c r="F85" s="155" t="n">
        <f aca="false">low_SIPA_income!I78</f>
        <v>135657.832053112</v>
      </c>
      <c r="G85" s="8" t="n">
        <f aca="false">E85-F85*0.7</f>
        <v>18247913.5509085</v>
      </c>
      <c r="H85" s="8"/>
      <c r="I85" s="8"/>
      <c r="J85" s="8" t="n">
        <f aca="false">G85*3.8235866717</f>
        <v>69772479.0395877</v>
      </c>
      <c r="K85" s="6"/>
      <c r="L85" s="8"/>
      <c r="M85" s="8" t="n">
        <f aca="false">F85*2.511711692</f>
        <v>340733.362879175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21665093.8583122</v>
      </c>
      <c r="F86" s="157" t="n">
        <f aca="false">low_SIPA_income!I79</f>
        <v>131033.141032877</v>
      </c>
      <c r="G86" s="67" t="n">
        <f aca="false">E86-F86*0.7</f>
        <v>21573370.6595892</v>
      </c>
      <c r="H86" s="67"/>
      <c r="I86" s="67"/>
      <c r="J86" s="67" t="n">
        <f aca="false">G86*3.8235866717</f>
        <v>82487652.517649</v>
      </c>
      <c r="K86" s="9"/>
      <c r="L86" s="67"/>
      <c r="M86" s="67" t="n">
        <f aca="false">F86*2.511711692</f>
        <v>329117.472371762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18764066.3744512</v>
      </c>
      <c r="F87" s="157" t="n">
        <f aca="false">low_SIPA_income!I80</f>
        <v>132883.20194752</v>
      </c>
      <c r="G87" s="67" t="n">
        <f aca="false">E87-F87*0.7</f>
        <v>18671048.1330879</v>
      </c>
      <c r="H87" s="67"/>
      <c r="I87" s="67"/>
      <c r="J87" s="67" t="n">
        <f aca="false">G87*3.8235866717</f>
        <v>71390370.7883441</v>
      </c>
      <c r="K87" s="9"/>
      <c r="L87" s="67"/>
      <c r="M87" s="67" t="n">
        <f aca="false">F87*2.511711692</f>
        <v>333764.292001982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21935602.6878102</v>
      </c>
      <c r="F88" s="157" t="n">
        <f aca="false">low_SIPA_income!I81</f>
        <v>129159.956335006</v>
      </c>
      <c r="G88" s="67" t="n">
        <f aca="false">E88-F88*0.7</f>
        <v>21845190.7183757</v>
      </c>
      <c r="H88" s="67"/>
      <c r="I88" s="67"/>
      <c r="J88" s="67" t="n">
        <f aca="false">G88*3.8235866717</f>
        <v>83526980.0715258</v>
      </c>
      <c r="K88" s="9"/>
      <c r="L88" s="67"/>
      <c r="M88" s="67" t="n">
        <f aca="false">F88*2.511711692</f>
        <v>324412.572464843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18669033.1257587</v>
      </c>
      <c r="F89" s="155" t="n">
        <f aca="false">low_SIPA_income!I82</f>
        <v>129767.871969557</v>
      </c>
      <c r="G89" s="8" t="n">
        <f aca="false">E89-F89*0.7</f>
        <v>18578195.61538</v>
      </c>
      <c r="H89" s="8"/>
      <c r="I89" s="8"/>
      <c r="J89" s="8" t="n">
        <f aca="false">G89*3.8235866717</f>
        <v>71035341.1392024</v>
      </c>
      <c r="K89" s="6"/>
      <c r="L89" s="8"/>
      <c r="M89" s="8" t="n">
        <f aca="false">F89*2.511711692</f>
        <v>325939.481271895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22008691.3737052</v>
      </c>
      <c r="F90" s="157" t="n">
        <f aca="false">low_SIPA_income!I83</f>
        <v>129974.508824082</v>
      </c>
      <c r="G90" s="67" t="n">
        <f aca="false">E90-F90*0.7</f>
        <v>21917709.2175283</v>
      </c>
      <c r="H90" s="67"/>
      <c r="I90" s="67"/>
      <c r="J90" s="67" t="n">
        <f aca="false">G90*3.8235866717</f>
        <v>83804260.8383374</v>
      </c>
      <c r="K90" s="9"/>
      <c r="L90" s="67"/>
      <c r="M90" s="67" t="n">
        <f aca="false">F90*2.511711692</f>
        <v>326458.493475404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18810203.1061759</v>
      </c>
      <c r="F91" s="157" t="n">
        <f aca="false">low_SIPA_income!I84</f>
        <v>129930.84557404</v>
      </c>
      <c r="G91" s="67" t="n">
        <f aca="false">E91-F91*0.7</f>
        <v>18719251.514274</v>
      </c>
      <c r="H91" s="67"/>
      <c r="I91" s="67"/>
      <c r="J91" s="67" t="n">
        <f aca="false">G91*3.8235866717</f>
        <v>71574680.5941782</v>
      </c>
      <c r="K91" s="9"/>
      <c r="L91" s="67"/>
      <c r="M91" s="67" t="n">
        <f aca="false">F91*2.511711692</f>
        <v>326348.823979762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22271517.8705788</v>
      </c>
      <c r="F92" s="157" t="n">
        <f aca="false">low_SIPA_income!I85</f>
        <v>128912.80683083</v>
      </c>
      <c r="G92" s="67" t="n">
        <f aca="false">E92-F92*0.7</f>
        <v>22181278.9057972</v>
      </c>
      <c r="H92" s="67"/>
      <c r="I92" s="67"/>
      <c r="J92" s="67" t="n">
        <f aca="false">G92*3.8235866717</f>
        <v>84812042.3854666</v>
      </c>
      <c r="K92" s="9"/>
      <c r="L92" s="67"/>
      <c r="M92" s="67" t="n">
        <f aca="false">F92*2.511711692</f>
        <v>323791.804165533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18897581.5426116</v>
      </c>
      <c r="F93" s="155" t="n">
        <f aca="false">low_SIPA_income!I86</f>
        <v>127407.895632059</v>
      </c>
      <c r="G93" s="8" t="n">
        <f aca="false">E93-F93*0.7</f>
        <v>18808396.0156692</v>
      </c>
      <c r="H93" s="8"/>
      <c r="I93" s="8"/>
      <c r="J93" s="8" t="n">
        <f aca="false">G93*3.8235866717</f>
        <v>71915532.3215681</v>
      </c>
      <c r="K93" s="6"/>
      <c r="L93" s="8"/>
      <c r="M93" s="8" t="n">
        <f aca="false">F93*2.511711692</f>
        <v>320011.901112159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22307495.783859</v>
      </c>
      <c r="F94" s="157" t="n">
        <f aca="false">low_SIPA_income!I87</f>
        <v>128241.477978581</v>
      </c>
      <c r="G94" s="67" t="n">
        <f aca="false">E94-F94*0.7</f>
        <v>22217726.749274</v>
      </c>
      <c r="H94" s="67"/>
      <c r="I94" s="67"/>
      <c r="J94" s="67" t="n">
        <f aca="false">G94*3.8235866717</f>
        <v>84951403.8739965</v>
      </c>
      <c r="K94" s="9"/>
      <c r="L94" s="67"/>
      <c r="M94" s="67" t="n">
        <f aca="false">F94*2.511711692</f>
        <v>322105.619638163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19137948.148119</v>
      </c>
      <c r="F95" s="157" t="n">
        <f aca="false">low_SIPA_income!I88</f>
        <v>128704.306086551</v>
      </c>
      <c r="G95" s="67" t="n">
        <f aca="false">E95-F95*0.7</f>
        <v>19047855.1338585</v>
      </c>
      <c r="H95" s="67"/>
      <c r="I95" s="67"/>
      <c r="J95" s="67" t="n">
        <f aca="false">G95*3.8235866717</f>
        <v>72831125.0142936</v>
      </c>
      <c r="K95" s="9"/>
      <c r="L95" s="67"/>
      <c r="M95" s="67" t="n">
        <f aca="false">F95*2.511711692</f>
        <v>323268.110408336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22471471.9506624</v>
      </c>
      <c r="F96" s="157" t="n">
        <f aca="false">low_SIPA_income!I89</f>
        <v>133907.673041712</v>
      </c>
      <c r="G96" s="67" t="n">
        <f aca="false">E96-F96*0.7</f>
        <v>22377736.5795332</v>
      </c>
      <c r="H96" s="67"/>
      <c r="I96" s="67"/>
      <c r="J96" s="67" t="n">
        <f aca="false">G96*3.8235866717</f>
        <v>85563215.3283167</v>
      </c>
      <c r="K96" s="9"/>
      <c r="L96" s="67"/>
      <c r="M96" s="67" t="n">
        <f aca="false">F96*2.511711692</f>
        <v>336337.468027382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19127736.1163804</v>
      </c>
      <c r="F97" s="155" t="n">
        <f aca="false">low_SIPA_income!I90</f>
        <v>135141.370596167</v>
      </c>
      <c r="G97" s="8" t="n">
        <f aca="false">E97-F97*0.7</f>
        <v>19033137.156963</v>
      </c>
      <c r="H97" s="8"/>
      <c r="I97" s="8"/>
      <c r="J97" s="8" t="n">
        <f aca="false">G97*3.8235866717</f>
        <v>72774849.5540019</v>
      </c>
      <c r="K97" s="6"/>
      <c r="L97" s="8"/>
      <c r="M97" s="8" t="n">
        <f aca="false">F97*2.511711692</f>
        <v>339436.160599297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22528350.8345978</v>
      </c>
      <c r="F98" s="157" t="n">
        <f aca="false">low_SIPA_income!I91</f>
        <v>133242.744961903</v>
      </c>
      <c r="G98" s="67" t="n">
        <f aca="false">E98-F98*0.7</f>
        <v>22435080.9131245</v>
      </c>
      <c r="H98" s="67"/>
      <c r="I98" s="67"/>
      <c r="J98" s="67" t="n">
        <f aca="false">G98*3.8235866717</f>
        <v>85782476.357934</v>
      </c>
      <c r="K98" s="9"/>
      <c r="L98" s="67"/>
      <c r="M98" s="67" t="n">
        <f aca="false">F98*2.511711692</f>
        <v>334667.360394986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19365621.4424926</v>
      </c>
      <c r="F99" s="157" t="n">
        <f aca="false">low_SIPA_income!I92</f>
        <v>129116.641173681</v>
      </c>
      <c r="G99" s="67" t="n">
        <f aca="false">E99-F99*0.7</f>
        <v>19275239.7936711</v>
      </c>
      <c r="H99" s="67"/>
      <c r="I99" s="67"/>
      <c r="J99" s="67" t="n">
        <f aca="false">G99*3.8235866717</f>
        <v>73700549.9689022</v>
      </c>
      <c r="K99" s="9"/>
      <c r="L99" s="67"/>
      <c r="M99" s="67" t="n">
        <f aca="false">F99*2.511711692</f>
        <v>324303.777267704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22775399.1539928</v>
      </c>
      <c r="F100" s="157" t="n">
        <f aca="false">low_SIPA_income!I93</f>
        <v>127064.003141976</v>
      </c>
      <c r="G100" s="67" t="n">
        <f aca="false">E100-F100*0.7</f>
        <v>22686454.3517935</v>
      </c>
      <c r="H100" s="67"/>
      <c r="I100" s="67"/>
      <c r="J100" s="67" t="n">
        <f aca="false">G100*3.8235866717</f>
        <v>86743624.4876479</v>
      </c>
      <c r="K100" s="9"/>
      <c r="L100" s="67"/>
      <c r="M100" s="67" t="n">
        <f aca="false">F100*2.511711692</f>
        <v>319148.142324027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19322490.6815342</v>
      </c>
      <c r="F101" s="155" t="n">
        <f aca="false">low_SIPA_income!I94</f>
        <v>129780.547234791</v>
      </c>
      <c r="G101" s="8" t="n">
        <f aca="false">E101-F101*0.7</f>
        <v>19231644.2984698</v>
      </c>
      <c r="H101" s="8"/>
      <c r="I101" s="8"/>
      <c r="J101" s="8" t="n">
        <f aca="false">G101*3.8235866717</f>
        <v>73533858.8145044</v>
      </c>
      <c r="K101" s="6"/>
      <c r="L101" s="8"/>
      <c r="M101" s="8" t="n">
        <f aca="false">F101*2.511711692</f>
        <v>325971.317883783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22673575.839296</v>
      </c>
      <c r="F102" s="157" t="n">
        <f aca="false">low_SIPA_income!I95</f>
        <v>137159.870683331</v>
      </c>
      <c r="G102" s="67" t="n">
        <f aca="false">E102-F102*0.7</f>
        <v>22577563.9298177</v>
      </c>
      <c r="H102" s="67"/>
      <c r="I102" s="67"/>
      <c r="J102" s="67" t="n">
        <f aca="false">G102*3.8235866717</f>
        <v>86327272.5215055</v>
      </c>
      <c r="K102" s="9"/>
      <c r="L102" s="67"/>
      <c r="M102" s="67" t="n">
        <f aca="false">F102*2.511711692</f>
        <v>344506.05086853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19487403.1731463</v>
      </c>
      <c r="F103" s="157" t="n">
        <f aca="false">low_SIPA_income!I96</f>
        <v>138095.621740133</v>
      </c>
      <c r="G103" s="67" t="n">
        <f aca="false">E103-F103*0.7</f>
        <v>19390736.2379282</v>
      </c>
      <c r="H103" s="67"/>
      <c r="I103" s="67"/>
      <c r="J103" s="67" t="n">
        <f aca="false">G103*3.8235866717</f>
        <v>74142160.6337926</v>
      </c>
      <c r="K103" s="9"/>
      <c r="L103" s="67"/>
      <c r="M103" s="67" t="n">
        <f aca="false">F103*2.511711692</f>
        <v>346856.387738701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22974697.7521915</v>
      </c>
      <c r="F104" s="157" t="n">
        <f aca="false">low_SIPA_income!I97</f>
        <v>137982.166173179</v>
      </c>
      <c r="G104" s="67" t="n">
        <f aca="false">E104-F104*0.7</f>
        <v>22878110.2358703</v>
      </c>
      <c r="H104" s="67"/>
      <c r="I104" s="67"/>
      <c r="J104" s="67" t="n">
        <f aca="false">G104*3.8235866717</f>
        <v>87476437.3715571</v>
      </c>
      <c r="K104" s="9"/>
      <c r="L104" s="67"/>
      <c r="M104" s="67" t="n">
        <f aca="false">F104*2.511711692</f>
        <v>346571.42006466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19548356.4163634</v>
      </c>
      <c r="F105" s="155" t="n">
        <f aca="false">low_SIPA_income!I98</f>
        <v>139670.263899951</v>
      </c>
      <c r="G105" s="8" t="n">
        <f aca="false">E105-F105*0.7</f>
        <v>19450587.2316335</v>
      </c>
      <c r="H105" s="8"/>
      <c r="I105" s="8"/>
      <c r="J105" s="8" t="n">
        <f aca="false">G105*3.8235866717</f>
        <v>74371006.0956119</v>
      </c>
      <c r="K105" s="6"/>
      <c r="L105" s="8"/>
      <c r="M105" s="8" t="n">
        <f aca="false">F105*2.511711692</f>
        <v>350811.434862232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23233761.2362361</v>
      </c>
      <c r="F106" s="157" t="n">
        <f aca="false">low_SIPA_income!I99</f>
        <v>135367.91656947</v>
      </c>
      <c r="G106" s="67" t="n">
        <f aca="false">E106-F106*0.7</f>
        <v>23139003.6946375</v>
      </c>
      <c r="H106" s="67"/>
      <c r="I106" s="67"/>
      <c r="J106" s="67" t="n">
        <f aca="false">G106*3.8235866717</f>
        <v>88473986.1232329</v>
      </c>
      <c r="K106" s="9"/>
      <c r="L106" s="67"/>
      <c r="M106" s="67" t="n">
        <f aca="false">F106*2.511711692</f>
        <v>340005.178769218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20024727.5055877</v>
      </c>
      <c r="F107" s="157" t="n">
        <f aca="false">low_SIPA_income!I100</f>
        <v>138933.461347701</v>
      </c>
      <c r="G107" s="67" t="n">
        <f aca="false">E107-F107*0.7</f>
        <v>19927474.0826444</v>
      </c>
      <c r="H107" s="67"/>
      <c r="I107" s="67"/>
      <c r="J107" s="67" t="n">
        <f aca="false">G107*3.8235866717</f>
        <v>76194424.3030461</v>
      </c>
      <c r="K107" s="9"/>
      <c r="L107" s="67"/>
      <c r="M107" s="67" t="n">
        <f aca="false">F107*2.511711692</f>
        <v>348960.799277052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23769753.4351661</v>
      </c>
      <c r="F108" s="157" t="n">
        <f aca="false">low_SIPA_income!I101</f>
        <v>133765.321546167</v>
      </c>
      <c r="G108" s="67" t="n">
        <f aca="false">E108-F108*0.7</f>
        <v>23676117.7100838</v>
      </c>
      <c r="H108" s="67"/>
      <c r="I108" s="67"/>
      <c r="J108" s="67" t="n">
        <f aca="false">G108*3.8235866717</f>
        <v>90527688.1138766</v>
      </c>
      <c r="K108" s="9"/>
      <c r="L108" s="67"/>
      <c r="M108" s="67" t="n">
        <f aca="false">F108*2.511711692</f>
        <v>335979.922111647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20142042.0724315</v>
      </c>
      <c r="F109" s="155" t="n">
        <f aca="false">low_SIPA_income!I102</f>
        <v>136415.171890149</v>
      </c>
      <c r="G109" s="8" t="n">
        <f aca="false">E109-F109*0.7</f>
        <v>20046551.4521084</v>
      </c>
      <c r="H109" s="8"/>
      <c r="I109" s="8"/>
      <c r="J109" s="8" t="n">
        <f aca="false">G109*3.8235866717</f>
        <v>76649726.9458301</v>
      </c>
      <c r="K109" s="6"/>
      <c r="L109" s="8"/>
      <c r="M109" s="8" t="n">
        <f aca="false">F109*2.511711692</f>
        <v>342635.582202678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23525255.9541414</v>
      </c>
      <c r="F110" s="157" t="n">
        <f aca="false">low_SIPA_income!I103</f>
        <v>136541.707700956</v>
      </c>
      <c r="G110" s="67" t="n">
        <f aca="false">E110-F110*0.7</f>
        <v>23429676.7587507</v>
      </c>
      <c r="H110" s="67"/>
      <c r="I110" s="67"/>
      <c r="J110" s="67" t="n">
        <f aca="false">G110*3.8235866717</f>
        <v>89585399.7769985</v>
      </c>
      <c r="K110" s="9"/>
      <c r="L110" s="67"/>
      <c r="M110" s="67" t="n">
        <f aca="false">F110*2.511711692</f>
        <v>342953.403678138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20366603.7591454</v>
      </c>
      <c r="F111" s="157" t="n">
        <f aca="false">low_SIPA_income!I104</f>
        <v>133319.730907564</v>
      </c>
      <c r="G111" s="67" t="n">
        <f aca="false">E111-F111*0.7</f>
        <v>20273279.9475101</v>
      </c>
      <c r="H111" s="67"/>
      <c r="I111" s="67"/>
      <c r="J111" s="67" t="n">
        <f aca="false">G111*3.8235866717</f>
        <v>77516642.9989425</v>
      </c>
      <c r="K111" s="9"/>
      <c r="L111" s="67"/>
      <c r="M111" s="67" t="n">
        <f aca="false">F111*2.511711692</f>
        <v>334860.726894823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23733755.4445133</v>
      </c>
      <c r="F112" s="157" t="n">
        <f aca="false">low_SIPA_income!I105</f>
        <v>135378.932922137</v>
      </c>
      <c r="G112" s="67" t="n">
        <f aca="false">E112-F112*0.7</f>
        <v>23638990.1914678</v>
      </c>
      <c r="H112" s="67"/>
      <c r="I112" s="67"/>
      <c r="J112" s="67" t="n">
        <f aca="false">G112*3.8235866717</f>
        <v>90385727.8285434</v>
      </c>
      <c r="K112" s="9"/>
      <c r="L112" s="67"/>
      <c r="M112" s="67" t="n">
        <f aca="false">F112*2.511711692</f>
        <v>340032.848671016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36718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19795950.0809845</v>
      </c>
      <c r="H24" s="67"/>
      <c r="I24" s="67"/>
      <c r="J24" s="67" t="n">
        <f aca="false">G24*3.8235866717</f>
        <v>75691530.883291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60314067.9742559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108417.698425432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60400777.3521281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17813078.8529159</v>
      </c>
      <c r="H28" s="67"/>
      <c r="I28" s="67"/>
      <c r="J28" s="67" t="n">
        <f aca="false">G28*3.8235866717</f>
        <v>68109850.8839502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17174239.2094774</v>
      </c>
      <c r="F30" s="157" t="n">
        <f aca="false">high_SIPA_income!I23</f>
        <v>91603.4623363684</v>
      </c>
      <c r="G30" s="67" t="n">
        <f aca="false">E30-F30*0.7</f>
        <v>17110116.785842</v>
      </c>
      <c r="H30" s="67"/>
      <c r="I30" s="67"/>
      <c r="J30" s="67" t="n">
        <f aca="false">G30*3.8235866717</f>
        <v>65422014.4935757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14265949.3711793</v>
      </c>
      <c r="F31" s="157" t="n">
        <f aca="false">high_SIPA_income!I24</f>
        <v>86870.654939651</v>
      </c>
      <c r="G31" s="67" t="n">
        <f aca="false">E31-F31*0.7</f>
        <v>14205139.9127216</v>
      </c>
      <c r="H31" s="67"/>
      <c r="I31" s="67"/>
      <c r="J31" s="67" t="n">
        <f aca="false">G31*3.8235866717</f>
        <v>54314583.6399158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16984651.7392844</v>
      </c>
      <c r="F32" s="157" t="n">
        <f aca="false">high_SIPA_income!I25</f>
        <v>92930.0807766064</v>
      </c>
      <c r="G32" s="67" t="n">
        <f aca="false">E32-F32*0.7</f>
        <v>16919600.6827408</v>
      </c>
      <c r="H32" s="67"/>
      <c r="I32" s="67"/>
      <c r="J32" s="67" t="n">
        <f aca="false">G32*3.8235866717</f>
        <v>64693559.6610138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14127844.213428</v>
      </c>
      <c r="F33" s="155" t="n">
        <f aca="false">high_SIPA_income!I26</f>
        <v>98217.759525117</v>
      </c>
      <c r="G33" s="8" t="n">
        <f aca="false">E33-F33*0.7</f>
        <v>14059091.7817604</v>
      </c>
      <c r="H33" s="8"/>
      <c r="I33" s="8"/>
      <c r="J33" s="8" t="n">
        <f aca="false">G33*3.8235866717</f>
        <v>53756155.952946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17570543.6139203</v>
      </c>
      <c r="F34" s="157" t="n">
        <f aca="false">high_SIPA_income!I27</f>
        <v>101608.031389556</v>
      </c>
      <c r="G34" s="67" t="n">
        <f aca="false">E34-F34*0.7</f>
        <v>17499417.9919476</v>
      </c>
      <c r="H34" s="67"/>
      <c r="I34" s="67"/>
      <c r="J34" s="67" t="n">
        <f aca="false">G34*3.8235866717</f>
        <v>66910541.396518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15680649.6617813</v>
      </c>
      <c r="F35" s="157" t="n">
        <f aca="false">high_SIPA_income!I28</f>
        <v>110984.644041226</v>
      </c>
      <c r="G35" s="67" t="n">
        <f aca="false">E35-F35*0.7</f>
        <v>15602960.4109525</v>
      </c>
      <c r="H35" s="67"/>
      <c r="I35" s="67"/>
      <c r="J35" s="67" t="n">
        <f aca="false">G35*3.8235866717</f>
        <v>59659271.4663806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19504942.8984036</v>
      </c>
      <c r="F36" s="157" t="n">
        <f aca="false">high_SIPA_income!I29</f>
        <v>117330.50975687</v>
      </c>
      <c r="G36" s="67" t="n">
        <f aca="false">E36-F36*0.7</f>
        <v>19422811.5415738</v>
      </c>
      <c r="H36" s="67"/>
      <c r="I36" s="67"/>
      <c r="J36" s="67" t="n">
        <f aca="false">G36*3.8235866717</f>
        <v>74264803.3373026</v>
      </c>
      <c r="K36" s="9"/>
      <c r="L36" s="67"/>
      <c r="M36" s="67" t="n">
        <f aca="false">F36*2.511711692</f>
        <v>294700.413184651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15883365.304087</v>
      </c>
      <c r="F37" s="155" t="n">
        <f aca="false">high_SIPA_income!I30</f>
        <v>119272.96999957</v>
      </c>
      <c r="G37" s="8" t="n">
        <f aca="false">E37-F37*0.7</f>
        <v>15799874.2250873</v>
      </c>
      <c r="H37" s="8"/>
      <c r="I37" s="8"/>
      <c r="J37" s="8" t="n">
        <f aca="false">G37*3.8235866717</f>
        <v>60412188.5015801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19235663.2513939</v>
      </c>
      <c r="F38" s="157" t="n">
        <f aca="false">high_SIPA_income!I31</f>
        <v>120280.602277902</v>
      </c>
      <c r="G38" s="67" t="n">
        <f aca="false">E38-F38*0.7</f>
        <v>19151466.8297994</v>
      </c>
      <c r="H38" s="67"/>
      <c r="I38" s="67"/>
      <c r="J38" s="67" t="n">
        <f aca="false">G38*3.8235866717</f>
        <v>73227293.3139255</v>
      </c>
      <c r="K38" s="9"/>
      <c r="L38" s="67"/>
      <c r="M38" s="67" t="n">
        <f aca="false">F38*2.511711692</f>
        <v>302110.195062207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17025966.4992678</v>
      </c>
      <c r="F39" s="157" t="n">
        <f aca="false">high_SIPA_income!I32</f>
        <v>118265.707465167</v>
      </c>
      <c r="G39" s="67" t="n">
        <f aca="false">E39-F39*0.7</f>
        <v>16943180.5040422</v>
      </c>
      <c r="H39" s="67"/>
      <c r="I39" s="67"/>
      <c r="J39" s="67" t="n">
        <f aca="false">G39*3.8235866717</f>
        <v>64783719.151463</v>
      </c>
      <c r="K39" s="9"/>
      <c r="L39" s="67"/>
      <c r="M39" s="67" t="n">
        <f aca="false">F39*2.511711692</f>
        <v>297049.360202911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20322118.1740254</v>
      </c>
      <c r="F40" s="157" t="n">
        <f aca="false">high_SIPA_income!I33</f>
        <v>125141.152421504</v>
      </c>
      <c r="G40" s="67" t="n">
        <f aca="false">E40-F40*0.7</f>
        <v>20234519.3673303</v>
      </c>
      <c r="H40" s="67"/>
      <c r="I40" s="67"/>
      <c r="J40" s="67" t="n">
        <f aca="false">G40*3.8235866717</f>
        <v>77368438.5611799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17153049.7310683</v>
      </c>
      <c r="F41" s="155" t="n">
        <f aca="false">high_SIPA_income!I34</f>
        <v>127121.2041505</v>
      </c>
      <c r="G41" s="8" t="n">
        <f aca="false">E41-F41*0.7</f>
        <v>17064064.888163</v>
      </c>
      <c r="H41" s="8"/>
      <c r="I41" s="8"/>
      <c r="J41" s="8" t="n">
        <f aca="false">G41*3.8235866717</f>
        <v>65245931.0714039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20611242.8595569</v>
      </c>
      <c r="F42" s="157" t="n">
        <f aca="false">high_SIPA_income!I35</f>
        <v>127114.74626057</v>
      </c>
      <c r="G42" s="67" t="n">
        <f aca="false">E42-F42*0.7</f>
        <v>20522262.5371745</v>
      </c>
      <c r="H42" s="67"/>
      <c r="I42" s="67"/>
      <c r="J42" s="67" t="n">
        <f aca="false">G42*3.8235866717</f>
        <v>78468649.5102685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17898634.833565</v>
      </c>
      <c r="F43" s="157" t="n">
        <f aca="false">high_SIPA_income!I36</f>
        <v>129035.437506908</v>
      </c>
      <c r="G43" s="67" t="n">
        <f aca="false">E43-F43*0.7</f>
        <v>17808310.0273102</v>
      </c>
      <c r="H43" s="67"/>
      <c r="I43" s="67"/>
      <c r="J43" s="67" t="n">
        <f aca="false">G43*3.8235866717</f>
        <v>68091616.8659246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21568016.5568545</v>
      </c>
      <c r="F44" s="157" t="n">
        <f aca="false">high_SIPA_income!I37</f>
        <v>124172.254779835</v>
      </c>
      <c r="G44" s="67" t="n">
        <f aca="false">E44-F44*0.7</f>
        <v>21481095.9785086</v>
      </c>
      <c r="H44" s="67"/>
      <c r="I44" s="67"/>
      <c r="J44" s="67" t="n">
        <f aca="false">G44*3.8235866717</f>
        <v>82134832.2769341</v>
      </c>
      <c r="K44" s="9"/>
      <c r="L44" s="67"/>
      <c r="M44" s="67" t="n">
        <f aca="false">F44*2.511711692</f>
        <v>311884.904152515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18225338.0980427</v>
      </c>
      <c r="F45" s="155" t="n">
        <f aca="false">high_SIPA_income!I38</f>
        <v>124362.448119836</v>
      </c>
      <c r="G45" s="8" t="n">
        <f aca="false">E45-F45*0.7</f>
        <v>18138284.3843588</v>
      </c>
      <c r="H45" s="8"/>
      <c r="I45" s="8"/>
      <c r="J45" s="8" t="n">
        <f aca="false">G45*3.8235866717</f>
        <v>69353302.4195384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21867812.0777357</v>
      </c>
      <c r="F46" s="157" t="n">
        <f aca="false">high_SIPA_income!I39</f>
        <v>120579.069501554</v>
      </c>
      <c r="G46" s="67" t="n">
        <f aca="false">E46-F46*0.7</f>
        <v>21783406.7290846</v>
      </c>
      <c r="H46" s="67"/>
      <c r="I46" s="67"/>
      <c r="J46" s="67" t="n">
        <f aca="false">G46*3.8235866717</f>
        <v>83290743.6335479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18923652.6628809</v>
      </c>
      <c r="F47" s="157" t="n">
        <f aca="false">high_SIPA_income!I40</f>
        <v>121827.234397624</v>
      </c>
      <c r="G47" s="67" t="n">
        <f aca="false">E47-F47*0.7</f>
        <v>18838373.5988026</v>
      </c>
      <c r="H47" s="67"/>
      <c r="I47" s="67"/>
      <c r="J47" s="67" t="n">
        <f aca="false">G47*3.8235866717</f>
        <v>72030154.2088867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22480448.4426293</v>
      </c>
      <c r="F48" s="157" t="n">
        <f aca="false">high_SIPA_income!I41</f>
        <v>127443.861828813</v>
      </c>
      <c r="G48" s="67" t="n">
        <f aca="false">E48-F48*0.7</f>
        <v>22391237.7393491</v>
      </c>
      <c r="H48" s="67"/>
      <c r="I48" s="67"/>
      <c r="J48" s="67" t="n">
        <f aca="false">G48*3.8235866717</f>
        <v>85614838.1830412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18939889.0285743</v>
      </c>
      <c r="F49" s="155" t="n">
        <f aca="false">high_SIPA_income!I42</f>
        <v>124165.366115654</v>
      </c>
      <c r="G49" s="8" t="n">
        <f aca="false">E49-F49*0.7</f>
        <v>18852973.2722934</v>
      </c>
      <c r="H49" s="8"/>
      <c r="I49" s="8"/>
      <c r="J49" s="8" t="n">
        <f aca="false">G49*3.8235866717</f>
        <v>72085977.3258573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22560003.0203002</v>
      </c>
      <c r="F50" s="157" t="n">
        <f aca="false">high_SIPA_income!I43</f>
        <v>128757.59103939</v>
      </c>
      <c r="G50" s="67" t="n">
        <f aca="false">E50-F50*0.7</f>
        <v>22469872.7065726</v>
      </c>
      <c r="H50" s="67"/>
      <c r="I50" s="67"/>
      <c r="J50" s="67" t="n">
        <f aca="false">G50*3.8235866717</f>
        <v>85915505.7956468</v>
      </c>
      <c r="K50" s="9"/>
      <c r="L50" s="67"/>
      <c r="M50" s="67" t="n">
        <f aca="false">F50*2.511711692</f>
        <v>323401.946847391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19518275.3113049</v>
      </c>
      <c r="F51" s="157" t="n">
        <f aca="false">high_SIPA_income!I44</f>
        <v>123685.651402622</v>
      </c>
      <c r="G51" s="67" t="n">
        <f aca="false">E51-F51*0.7</f>
        <v>19431695.355323</v>
      </c>
      <c r="H51" s="67"/>
      <c r="I51" s="67"/>
      <c r="J51" s="67" t="n">
        <f aca="false">G51*3.8235866717</f>
        <v>74298771.369148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23360582.1792102</v>
      </c>
      <c r="F52" s="157" t="n">
        <f aca="false">high_SIPA_income!I45</f>
        <v>125290.836186676</v>
      </c>
      <c r="G52" s="67" t="n">
        <f aca="false">E52-F52*0.7</f>
        <v>23272878.5938796</v>
      </c>
      <c r="H52" s="67"/>
      <c r="I52" s="67"/>
      <c r="J52" s="67" t="n">
        <f aca="false">G52*3.8235866717</f>
        <v>88985868.4036502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19834026.5993005</v>
      </c>
      <c r="F53" s="155" t="n">
        <f aca="false">high_SIPA_income!I46</f>
        <v>127479.622220574</v>
      </c>
      <c r="G53" s="8" t="n">
        <f aca="false">E53-F53*0.7</f>
        <v>19744790.8637461</v>
      </c>
      <c r="H53" s="8"/>
      <c r="I53" s="8"/>
      <c r="J53" s="8" t="n">
        <f aca="false">G53*3.8235866717</f>
        <v>75495919.1821236</v>
      </c>
      <c r="K53" s="6"/>
      <c r="L53" s="8"/>
      <c r="M53" s="8" t="n">
        <f aca="false">F53*2.511711692</f>
        <v>320192.057623158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23603117.8193349</v>
      </c>
      <c r="F54" s="157" t="n">
        <f aca="false">high_SIPA_income!I47</f>
        <v>126843.516567014</v>
      </c>
      <c r="G54" s="67" t="n">
        <f aca="false">E54-F54*0.7</f>
        <v>23514327.357738</v>
      </c>
      <c r="H54" s="67"/>
      <c r="I54" s="67"/>
      <c r="J54" s="67" t="n">
        <f aca="false">G54*3.8235866717</f>
        <v>89909068.6790378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20520284.5887811</v>
      </c>
      <c r="F55" s="157" t="n">
        <f aca="false">high_SIPA_income!I48</f>
        <v>124524.013022566</v>
      </c>
      <c r="G55" s="67" t="n">
        <f aca="false">E55-F55*0.7</f>
        <v>20433117.7796653</v>
      </c>
      <c r="H55" s="67"/>
      <c r="I55" s="67"/>
      <c r="J55" s="67" t="n">
        <f aca="false">G55*3.8235866717</f>
        <v>78127796.8036044</v>
      </c>
      <c r="K55" s="9"/>
      <c r="L55" s="67"/>
      <c r="M55" s="67" t="n">
        <f aca="false">F55*2.511711692</f>
        <v>312768.419443538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24492903.8281404</v>
      </c>
      <c r="F56" s="157" t="n">
        <f aca="false">high_SIPA_income!I49</f>
        <v>121763.039306498</v>
      </c>
      <c r="G56" s="67" t="n">
        <f aca="false">E56-F56*0.7</f>
        <v>24407669.7006259</v>
      </c>
      <c r="H56" s="67"/>
      <c r="I56" s="67"/>
      <c r="J56" s="67" t="n">
        <f aca="false">G56*3.8235866717</f>
        <v>93324840.554569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20974121.8995982</v>
      </c>
      <c r="F57" s="155" t="n">
        <f aca="false">high_SIPA_income!I50</f>
        <v>121584.167871802</v>
      </c>
      <c r="G57" s="8" t="n">
        <f aca="false">E57-F57*0.7</f>
        <v>20889012.982088</v>
      </c>
      <c r="H57" s="8"/>
      <c r="I57" s="8"/>
      <c r="J57" s="8" t="n">
        <f aca="false">G57*3.8235866717</f>
        <v>79870951.6232798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24812568.9422559</v>
      </c>
      <c r="F58" s="157" t="n">
        <f aca="false">high_SIPA_income!I51</f>
        <v>130477.533642075</v>
      </c>
      <c r="G58" s="67" t="n">
        <f aca="false">E58-F58*0.7</f>
        <v>24721234.6687065</v>
      </c>
      <c r="H58" s="67"/>
      <c r="I58" s="67"/>
      <c r="J58" s="67" t="n">
        <f aca="false">G58*3.8235866717</f>
        <v>94523783.3872341</v>
      </c>
      <c r="K58" s="9"/>
      <c r="L58" s="67"/>
      <c r="M58" s="67" t="n">
        <f aca="false">F58*2.511711692</f>
        <v>327721.946792124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21332399.4441527</v>
      </c>
      <c r="F59" s="157" t="n">
        <f aca="false">high_SIPA_income!I52</f>
        <v>133626.42634954</v>
      </c>
      <c r="G59" s="67" t="n">
        <f aca="false">E59-F59*0.7</f>
        <v>21238860.945708</v>
      </c>
      <c r="H59" s="67"/>
      <c r="I59" s="67"/>
      <c r="J59" s="67" t="n">
        <f aca="false">G59*3.8235866717</f>
        <v>81208625.6340987</v>
      </c>
      <c r="K59" s="9"/>
      <c r="L59" s="67"/>
      <c r="M59" s="67" t="n">
        <f aca="false">F59*2.511711692</f>
        <v>335631.057422316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25437503.7772884</v>
      </c>
      <c r="F60" s="157" t="n">
        <f aca="false">high_SIPA_income!I53</f>
        <v>133659.478623896</v>
      </c>
      <c r="G60" s="67" t="n">
        <f aca="false">E60-F60*0.7</f>
        <v>25343942.1422517</v>
      </c>
      <c r="H60" s="67"/>
      <c r="I60" s="67"/>
      <c r="J60" s="67" t="n">
        <f aca="false">G60*3.8235866717</f>
        <v>96904759.3834494</v>
      </c>
      <c r="K60" s="9"/>
      <c r="L60" s="67"/>
      <c r="M60" s="67" t="n">
        <f aca="false">F60*2.511711692</f>
        <v>335714.075206263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21969586.8421965</v>
      </c>
      <c r="F61" s="155" t="n">
        <f aca="false">high_SIPA_income!I54</f>
        <v>127540.161486773</v>
      </c>
      <c r="G61" s="8" t="n">
        <f aca="false">E61-F61*0.7</f>
        <v>21880308.7291558</v>
      </c>
      <c r="H61" s="8"/>
      <c r="I61" s="8"/>
      <c r="J61" s="8" t="n">
        <f aca="false">G61*3.8235866717</f>
        <v>83661256.8294812</v>
      </c>
      <c r="K61" s="6"/>
      <c r="L61" s="8"/>
      <c r="M61" s="8" t="n">
        <f aca="false">F61*2.511711692</f>
        <v>320344.114805895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26072531.8636486</v>
      </c>
      <c r="F62" s="157" t="n">
        <f aca="false">high_SIPA_income!I55</f>
        <v>132617.411923257</v>
      </c>
      <c r="G62" s="67" t="n">
        <f aca="false">E62-F62*0.7</f>
        <v>25979699.6753023</v>
      </c>
      <c r="H62" s="67"/>
      <c r="I62" s="67"/>
      <c r="J62" s="67" t="n">
        <f aca="false">G62*3.8235866717</f>
        <v>99335633.4132547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22522137.4979027</v>
      </c>
      <c r="F63" s="157" t="n">
        <f aca="false">high_SIPA_income!I56</f>
        <v>129222.79162989</v>
      </c>
      <c r="G63" s="67" t="n">
        <f aca="false">E63-F63*0.7</f>
        <v>22431681.5437618</v>
      </c>
      <c r="H63" s="67"/>
      <c r="I63" s="67"/>
      <c r="J63" s="67" t="n">
        <f aca="false">G63*3.8235866717</f>
        <v>85769478.5745466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26872710.028812</v>
      </c>
      <c r="F64" s="157" t="n">
        <f aca="false">high_SIPA_income!I57</f>
        <v>130882.738051797</v>
      </c>
      <c r="G64" s="67" t="n">
        <f aca="false">E64-F64*0.7</f>
        <v>26781092.1121757</v>
      </c>
      <c r="H64" s="67"/>
      <c r="I64" s="67"/>
      <c r="J64" s="67" t="n">
        <f aca="false">G64*3.8235866717</f>
        <v>102399826.853685</v>
      </c>
      <c r="K64" s="9"/>
      <c r="L64" s="67"/>
      <c r="M64" s="67" t="n">
        <f aca="false">F64*2.511711692</f>
        <v>328739.703445671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23024011.9493584</v>
      </c>
      <c r="F65" s="155" t="n">
        <f aca="false">high_SIPA_income!I58</f>
        <v>132833.014258512</v>
      </c>
      <c r="G65" s="8" t="n">
        <f aca="false">E65-F65*0.7</f>
        <v>22931028.8393775</v>
      </c>
      <c r="H65" s="8"/>
      <c r="I65" s="8"/>
      <c r="J65" s="8" t="n">
        <f aca="false">G65*3.8235866717</f>
        <v>87678776.238612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27254411.5101412</v>
      </c>
      <c r="F66" s="157" t="n">
        <f aca="false">high_SIPA_income!I59</f>
        <v>138995.291173011</v>
      </c>
      <c r="G66" s="67" t="n">
        <f aca="false">E66-F66*0.7</f>
        <v>27157114.8063201</v>
      </c>
      <c r="H66" s="67"/>
      <c r="I66" s="67"/>
      <c r="J66" s="67" t="n">
        <f aca="false">G66*3.8235866717</f>
        <v>103837582.215272</v>
      </c>
      <c r="K66" s="9"/>
      <c r="L66" s="67"/>
      <c r="M66" s="67" t="n">
        <f aca="false">F66*2.511711692</f>
        <v>349116.097972195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23445711.0650879</v>
      </c>
      <c r="F67" s="157" t="n">
        <f aca="false">high_SIPA_income!I60</f>
        <v>135409.710224241</v>
      </c>
      <c r="G67" s="67" t="n">
        <f aca="false">E67-F67*0.7</f>
        <v>23350924.267931</v>
      </c>
      <c r="H67" s="67"/>
      <c r="I67" s="67"/>
      <c r="J67" s="67" t="n">
        <f aca="false">G67*3.8235866717</f>
        <v>89284282.8027369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27914547.9043333</v>
      </c>
      <c r="F68" s="157" t="n">
        <f aca="false">high_SIPA_income!I61</f>
        <v>135049.208705026</v>
      </c>
      <c r="G68" s="67" t="n">
        <f aca="false">E68-F68*0.7</f>
        <v>27820013.4582398</v>
      </c>
      <c r="H68" s="67"/>
      <c r="I68" s="67"/>
      <c r="J68" s="67" t="n">
        <f aca="false">G68*3.8235866717</f>
        <v>106372232.66544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23844108.8659942</v>
      </c>
      <c r="F69" s="155" t="n">
        <f aca="false">high_SIPA_income!I62</f>
        <v>137920.647237118</v>
      </c>
      <c r="G69" s="8" t="n">
        <f aca="false">E69-F69*0.7</f>
        <v>23747564.4129282</v>
      </c>
      <c r="H69" s="8"/>
      <c r="I69" s="8"/>
      <c r="J69" s="8" t="n">
        <f aca="false">G69*3.8235866717</f>
        <v>90800870.7746095</v>
      </c>
      <c r="K69" s="6"/>
      <c r="L69" s="8"/>
      <c r="M69" s="8" t="n">
        <f aca="false">F69*2.511711692</f>
        <v>346416.902233675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28381931.2430324</v>
      </c>
      <c r="F70" s="157" t="n">
        <f aca="false">high_SIPA_income!I63</f>
        <v>136287.950601466</v>
      </c>
      <c r="G70" s="67" t="n">
        <f aca="false">E70-F70*0.7</f>
        <v>28286529.6776114</v>
      </c>
      <c r="H70" s="67"/>
      <c r="I70" s="67"/>
      <c r="J70" s="67" t="n">
        <f aca="false">G70*3.8235866717</f>
        <v>108155997.863961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24530751.0508571</v>
      </c>
      <c r="F71" s="157" t="n">
        <f aca="false">high_SIPA_income!I64</f>
        <v>136990.68692997</v>
      </c>
      <c r="G71" s="67" t="n">
        <f aca="false">E71-F71*0.7</f>
        <v>24434857.5700061</v>
      </c>
      <c r="H71" s="67"/>
      <c r="I71" s="67"/>
      <c r="J71" s="67" t="n">
        <f aca="false">G71*3.8235866717</f>
        <v>93428795.7295631</v>
      </c>
      <c r="K71" s="9"/>
      <c r="L71" s="67"/>
      <c r="M71" s="67" t="n">
        <f aca="false">F71*2.511711692</f>
        <v>344081.110057118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29208209.8259803</v>
      </c>
      <c r="F72" s="157" t="n">
        <f aca="false">high_SIPA_income!I65</f>
        <v>141155.387907951</v>
      </c>
      <c r="G72" s="67" t="n">
        <f aca="false">E72-F72*0.7</f>
        <v>29109401.0544447</v>
      </c>
      <c r="H72" s="67"/>
      <c r="I72" s="67"/>
      <c r="J72" s="67" t="n">
        <f aca="false">G72*3.8235866717</f>
        <v>111302317.892945</v>
      </c>
      <c r="K72" s="9"/>
      <c r="L72" s="67"/>
      <c r="M72" s="67" t="n">
        <f aca="false">F72*2.511711692</f>
        <v>354541.638197195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24938364.6329935</v>
      </c>
      <c r="F73" s="155" t="n">
        <f aca="false">high_SIPA_income!I66</f>
        <v>137744.664673957</v>
      </c>
      <c r="G73" s="8" t="n">
        <f aca="false">E73-F73*0.7</f>
        <v>24841943.3677217</v>
      </c>
      <c r="H73" s="8"/>
      <c r="I73" s="8"/>
      <c r="J73" s="8" t="n">
        <f aca="false">G73*3.8235866717</f>
        <v>94985323.559947</v>
      </c>
      <c r="K73" s="6"/>
      <c r="L73" s="8"/>
      <c r="M73" s="8" t="n">
        <f aca="false">F73*2.511711692</f>
        <v>345974.884772196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29464158.8405351</v>
      </c>
      <c r="F74" s="157" t="n">
        <f aca="false">high_SIPA_income!I67</f>
        <v>140071.749265433</v>
      </c>
      <c r="G74" s="67" t="n">
        <f aca="false">E74-F74*0.7</f>
        <v>29366108.6160493</v>
      </c>
      <c r="H74" s="67"/>
      <c r="I74" s="67"/>
      <c r="J74" s="67" t="n">
        <f aca="false">G74*3.8235866717</f>
        <v>112283861.504021</v>
      </c>
      <c r="K74" s="9"/>
      <c r="L74" s="67"/>
      <c r="M74" s="67" t="n">
        <f aca="false">F74*2.511711692</f>
        <v>351819.850348881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25317896.6335136</v>
      </c>
      <c r="F75" s="157" t="n">
        <f aca="false">high_SIPA_income!I68</f>
        <v>143255.276643389</v>
      </c>
      <c r="G75" s="67" t="n">
        <f aca="false">E75-F75*0.7</f>
        <v>25217617.9398632</v>
      </c>
      <c r="H75" s="67"/>
      <c r="I75" s="67"/>
      <c r="J75" s="67" t="n">
        <f aca="false">G75*3.8235866717</f>
        <v>96421747.8468838</v>
      </c>
      <c r="K75" s="9"/>
      <c r="L75" s="67"/>
      <c r="M75" s="67" t="n">
        <f aca="false">F75*2.511711692</f>
        <v>359815.953285894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29913778.9539459</v>
      </c>
      <c r="F76" s="157" t="n">
        <f aca="false">high_SIPA_income!I69</f>
        <v>145324.142920683</v>
      </c>
      <c r="G76" s="67" t="n">
        <f aca="false">E76-F76*0.7</f>
        <v>29812052.0539014</v>
      </c>
      <c r="H76" s="67"/>
      <c r="I76" s="67"/>
      <c r="J76" s="67" t="n">
        <f aca="false">G76*3.8235866717</f>
        <v>113988964.889324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25526037.3591029</v>
      </c>
      <c r="F77" s="155" t="n">
        <f aca="false">high_SIPA_income!I70</f>
        <v>141275.760099951</v>
      </c>
      <c r="G77" s="8" t="n">
        <f aca="false">E77-F77*0.7</f>
        <v>25427144.327033</v>
      </c>
      <c r="H77" s="8"/>
      <c r="I77" s="8"/>
      <c r="J77" s="8" t="n">
        <f aca="false">G77*3.8235866717</f>
        <v>97222890.1482355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30375583.5538698</v>
      </c>
      <c r="F78" s="157" t="n">
        <f aca="false">high_SIPA_income!I71</f>
        <v>142750.032205681</v>
      </c>
      <c r="G78" s="67" t="n">
        <f aca="false">E78-F78*0.7</f>
        <v>30275658.5313258</v>
      </c>
      <c r="H78" s="67"/>
      <c r="I78" s="67"/>
      <c r="J78" s="67" t="n">
        <f aca="false">G78*3.8235866717</f>
        <v>115761604.437318</v>
      </c>
      <c r="K78" s="9"/>
      <c r="L78" s="67"/>
      <c r="M78" s="67" t="n">
        <f aca="false">F78*2.511711692</f>
        <v>358546.924924384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26139645.8368453</v>
      </c>
      <c r="F79" s="157" t="n">
        <f aca="false">high_SIPA_income!I72</f>
        <v>144798.667417287</v>
      </c>
      <c r="G79" s="67" t="n">
        <f aca="false">E79-F79*0.7</f>
        <v>26038286.7696532</v>
      </c>
      <c r="H79" s="67"/>
      <c r="I79" s="67"/>
      <c r="J79" s="67" t="n">
        <f aca="false">G79*3.8235866717</f>
        <v>99559646.2463485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31101902.4085636</v>
      </c>
      <c r="F80" s="157" t="n">
        <f aca="false">high_SIPA_income!I73</f>
        <v>146395.666341323</v>
      </c>
      <c r="G80" s="67" t="n">
        <f aca="false">E80-F80*0.7</f>
        <v>30999425.4421247</v>
      </c>
      <c r="H80" s="67"/>
      <c r="I80" s="67"/>
      <c r="J80" s="67" t="n">
        <f aca="false">G80*3.8235866717</f>
        <v>118528989.950866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26573090.9925485</v>
      </c>
      <c r="F81" s="155" t="n">
        <f aca="false">high_SIPA_income!I74</f>
        <v>149132.459493875</v>
      </c>
      <c r="G81" s="8" t="n">
        <f aca="false">E81-F81*0.7</f>
        <v>26468698.2709027</v>
      </c>
      <c r="H81" s="8"/>
      <c r="I81" s="8"/>
      <c r="J81" s="8" t="n">
        <f aca="false">G81*3.8235866717</f>
        <v>101205361.925873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31450819.0372683</v>
      </c>
      <c r="F82" s="157" t="n">
        <f aca="false">high_SIPA_income!I75</f>
        <v>148382.212319104</v>
      </c>
      <c r="G82" s="67" t="n">
        <f aca="false">E82-F82*0.7</f>
        <v>31346951.4886449</v>
      </c>
      <c r="H82" s="67"/>
      <c r="I82" s="67"/>
      <c r="J82" s="67" t="n">
        <f aca="false">G82*3.8235866717</f>
        <v>119857785.910409</v>
      </c>
      <c r="K82" s="9"/>
      <c r="L82" s="67"/>
      <c r="M82" s="67" t="n">
        <f aca="false">F82*2.511711692</f>
        <v>372693.337566719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27067522.8752397</v>
      </c>
      <c r="F83" s="157" t="n">
        <f aca="false">high_SIPA_income!I76</f>
        <v>150446.710623985</v>
      </c>
      <c r="G83" s="67" t="n">
        <f aca="false">E83-F83*0.7</f>
        <v>26962210.1778029</v>
      </c>
      <c r="H83" s="67"/>
      <c r="I83" s="67"/>
      <c r="J83" s="67" t="n">
        <f aca="false">G83*3.8235866717</f>
        <v>103092347.475421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32097624.9006195</v>
      </c>
      <c r="F84" s="157" t="n">
        <f aca="false">high_SIPA_income!I77</f>
        <v>151013.77754033</v>
      </c>
      <c r="G84" s="67" t="n">
        <f aca="false">E84-F84*0.7</f>
        <v>31991915.2563413</v>
      </c>
      <c r="H84" s="67"/>
      <c r="I84" s="67"/>
      <c r="J84" s="67" t="n">
        <f aca="false">G84*3.8235866717</f>
        <v>122323860.776302</v>
      </c>
      <c r="K84" s="9"/>
      <c r="L84" s="67"/>
      <c r="M84" s="67" t="n">
        <f aca="false">F84*2.511711692</f>
        <v>379303.070701135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27398640.4313782</v>
      </c>
      <c r="F85" s="155" t="n">
        <f aca="false">high_SIPA_income!I78</f>
        <v>156238.521836895</v>
      </c>
      <c r="G85" s="8" t="n">
        <f aca="false">E85-F85*0.7</f>
        <v>27289273.4660923</v>
      </c>
      <c r="H85" s="8"/>
      <c r="I85" s="8"/>
      <c r="J85" s="8" t="n">
        <f aca="false">G85*3.8235866717</f>
        <v>104342902.305327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32415101.4489002</v>
      </c>
      <c r="F86" s="157" t="n">
        <f aca="false">high_SIPA_income!I79</f>
        <v>160841.125005346</v>
      </c>
      <c r="G86" s="67" t="n">
        <f aca="false">E86-F86*0.7</f>
        <v>32302512.6613964</v>
      </c>
      <c r="H86" s="67"/>
      <c r="I86" s="67"/>
      <c r="J86" s="67" t="n">
        <f aca="false">G86*3.8235866717</f>
        <v>123511456.874536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28046155.0682459</v>
      </c>
      <c r="F87" s="157" t="n">
        <f aca="false">high_SIPA_income!I80</f>
        <v>153447.839292192</v>
      </c>
      <c r="G87" s="67" t="n">
        <f aca="false">E87-F87*0.7</f>
        <v>27938741.5807413</v>
      </c>
      <c r="H87" s="67"/>
      <c r="I87" s="67"/>
      <c r="J87" s="67" t="n">
        <f aca="false">G87*3.8235866717</f>
        <v>106826199.932193</v>
      </c>
      <c r="K87" s="9"/>
      <c r="L87" s="67"/>
      <c r="M87" s="67" t="n">
        <f aca="false">F87*2.511711692</f>
        <v>385416.732062335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33278988.668161</v>
      </c>
      <c r="F88" s="157" t="n">
        <f aca="false">high_SIPA_income!I81</f>
        <v>147825.343164042</v>
      </c>
      <c r="G88" s="67" t="n">
        <f aca="false">E88-F88*0.7</f>
        <v>33175510.9279462</v>
      </c>
      <c r="H88" s="67"/>
      <c r="I88" s="67"/>
      <c r="J88" s="67" t="n">
        <f aca="false">G88*3.8235866717</f>
        <v>126849441.410933</v>
      </c>
      <c r="K88" s="9"/>
      <c r="L88" s="67"/>
      <c r="M88" s="67" t="n">
        <f aca="false">F88*2.511711692</f>
        <v>371294.642799037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28434787.1896374</v>
      </c>
      <c r="F89" s="155" t="n">
        <f aca="false">high_SIPA_income!I82</f>
        <v>151292.225761827</v>
      </c>
      <c r="G89" s="8" t="n">
        <f aca="false">E89-F89*0.7</f>
        <v>28328882.6316041</v>
      </c>
      <c r="H89" s="8"/>
      <c r="I89" s="8"/>
      <c r="J89" s="8" t="n">
        <f aca="false">G89*3.8235866717</f>
        <v>108317938.054355</v>
      </c>
      <c r="K89" s="6"/>
      <c r="L89" s="8"/>
      <c r="M89" s="8" t="n">
        <f aca="false">F89*2.511711692</f>
        <v>380002.452354685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33652779.3817375</v>
      </c>
      <c r="F90" s="157" t="n">
        <f aca="false">high_SIPA_income!I83</f>
        <v>150897.833256652</v>
      </c>
      <c r="G90" s="67" t="n">
        <f aca="false">E90-F90*0.7</f>
        <v>33547150.8984578</v>
      </c>
      <c r="H90" s="67"/>
      <c r="I90" s="67"/>
      <c r="J90" s="67" t="n">
        <f aca="false">G90*3.8235866717</f>
        <v>128270439.048852</v>
      </c>
      <c r="K90" s="9"/>
      <c r="L90" s="67"/>
      <c r="M90" s="67" t="n">
        <f aca="false">F90*2.511711692</f>
        <v>379011.8520882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29055868.4929279</v>
      </c>
      <c r="F91" s="157" t="n">
        <f aca="false">high_SIPA_income!I84</f>
        <v>150674.711448978</v>
      </c>
      <c r="G91" s="67" t="n">
        <f aca="false">E91-F91*0.7</f>
        <v>28950396.1949137</v>
      </c>
      <c r="H91" s="67"/>
      <c r="I91" s="67"/>
      <c r="J91" s="67" t="n">
        <f aca="false">G91*3.8235866717</f>
        <v>110694349.031306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34467601.1320663</v>
      </c>
      <c r="F92" s="157" t="n">
        <f aca="false">high_SIPA_income!I85</f>
        <v>151890.857042667</v>
      </c>
      <c r="G92" s="67" t="n">
        <f aca="false">E92-F92*0.7</f>
        <v>34361277.5321364</v>
      </c>
      <c r="H92" s="67"/>
      <c r="I92" s="67"/>
      <c r="J92" s="67" t="n">
        <f aca="false">G92*3.8235866717</f>
        <v>131383322.794461</v>
      </c>
      <c r="K92" s="9"/>
      <c r="L92" s="67"/>
      <c r="M92" s="67" t="n">
        <f aca="false">F92*2.511711692</f>
        <v>381506.041541968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29635514.7118548</v>
      </c>
      <c r="F93" s="155" t="n">
        <f aca="false">high_SIPA_income!I86</f>
        <v>152490.083004697</v>
      </c>
      <c r="G93" s="8" t="n">
        <f aca="false">E93-F93*0.7</f>
        <v>29528771.6537515</v>
      </c>
      <c r="H93" s="8"/>
      <c r="I93" s="8"/>
      <c r="J93" s="8" t="n">
        <f aca="false">G93*3.8235866717</f>
        <v>112905817.726957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35206655.1100375</v>
      </c>
      <c r="F94" s="157" t="n">
        <f aca="false">high_SIPA_income!I87</f>
        <v>153087.04508649</v>
      </c>
      <c r="G94" s="67" t="n">
        <f aca="false">E94-F94*0.7</f>
        <v>35099494.178477</v>
      </c>
      <c r="H94" s="67"/>
      <c r="I94" s="67"/>
      <c r="J94" s="67" t="n">
        <f aca="false">G94*3.8235866717</f>
        <v>134205958.124236</v>
      </c>
      <c r="K94" s="9"/>
      <c r="L94" s="67"/>
      <c r="M94" s="67" t="n">
        <f aca="false">F94*2.511711692</f>
        <v>384510.521037469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30251180.7756928</v>
      </c>
      <c r="F95" s="157" t="n">
        <f aca="false">high_SIPA_income!I88</f>
        <v>150898.474204205</v>
      </c>
      <c r="G95" s="67" t="n">
        <f aca="false">E95-F95*0.7</f>
        <v>30145551.8437498</v>
      </c>
      <c r="H95" s="67"/>
      <c r="I95" s="67"/>
      <c r="J95" s="67" t="n">
        <f aca="false">G95*3.8235866717</f>
        <v>115264130.240803</v>
      </c>
      <c r="K95" s="9"/>
      <c r="L95" s="67"/>
      <c r="M95" s="67" t="n">
        <f aca="false">F95*2.511711692</f>
        <v>379013.461963661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35897678.2658407</v>
      </c>
      <c r="F96" s="157" t="n">
        <f aca="false">high_SIPA_income!I89</f>
        <v>149485.568464368</v>
      </c>
      <c r="G96" s="67" t="n">
        <f aca="false">E96-F96*0.7</f>
        <v>35793038.3679156</v>
      </c>
      <c r="H96" s="67"/>
      <c r="I96" s="67"/>
      <c r="J96" s="67" t="n">
        <f aca="false">G96*3.8235866717</f>
        <v>136857784.443209</v>
      </c>
      <c r="K96" s="9"/>
      <c r="L96" s="67"/>
      <c r="M96" s="67" t="n">
        <f aca="false">F96*2.511711692</f>
        <v>375464.650097221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30550801.0523613</v>
      </c>
      <c r="F97" s="155" t="n">
        <f aca="false">high_SIPA_income!I90</f>
        <v>155075.124762479</v>
      </c>
      <c r="G97" s="8" t="n">
        <f aca="false">E97-F97*0.7</f>
        <v>30442248.4650276</v>
      </c>
      <c r="H97" s="8"/>
      <c r="I97" s="8"/>
      <c r="J97" s="8" t="n">
        <f aca="false">G97*3.8235866717</f>
        <v>116398575.487459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35986768.3953475</v>
      </c>
      <c r="F98" s="157" t="n">
        <f aca="false">high_SIPA_income!I91</f>
        <v>157700.669960794</v>
      </c>
      <c r="G98" s="67" t="n">
        <f aca="false">E98-F98*0.7</f>
        <v>35876377.926375</v>
      </c>
      <c r="H98" s="67"/>
      <c r="I98" s="67"/>
      <c r="J98" s="67" t="n">
        <f aca="false">G98*3.8235866717</f>
        <v>137176440.468159</v>
      </c>
      <c r="K98" s="9"/>
      <c r="L98" s="67"/>
      <c r="M98" s="67" t="n">
        <f aca="false">F98*2.511711692</f>
        <v>396098.61657676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31063690.1983581</v>
      </c>
      <c r="F99" s="157" t="n">
        <f aca="false">high_SIPA_income!I92</f>
        <v>148428.640867835</v>
      </c>
      <c r="G99" s="67" t="n">
        <f aca="false">E99-F99*0.7</f>
        <v>30959790.1497506</v>
      </c>
      <c r="H99" s="67"/>
      <c r="I99" s="67"/>
      <c r="J99" s="67" t="n">
        <f aca="false">G99*3.8235866717</f>
        <v>118377440.975215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36663288.5963337</v>
      </c>
      <c r="F100" s="157" t="n">
        <f aca="false">high_SIPA_income!I93</f>
        <v>153920.25482041</v>
      </c>
      <c r="G100" s="67" t="n">
        <f aca="false">E100-F100*0.7</f>
        <v>36555544.4179594</v>
      </c>
      <c r="H100" s="67"/>
      <c r="I100" s="67"/>
      <c r="J100" s="67" t="n">
        <f aca="false">G100*3.8235866717</f>
        <v>139773292.413247</v>
      </c>
      <c r="K100" s="9"/>
      <c r="L100" s="67"/>
      <c r="M100" s="67" t="n">
        <f aca="false">F100*2.511711692</f>
        <v>386603.303668044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31474654.0988625</v>
      </c>
      <c r="F101" s="155" t="n">
        <f aca="false">high_SIPA_income!I94</f>
        <v>159233.427774255</v>
      </c>
      <c r="G101" s="8" t="n">
        <f aca="false">E101-F101*0.7</f>
        <v>31363190.6994205</v>
      </c>
      <c r="H101" s="8"/>
      <c r="I101" s="8"/>
      <c r="J101" s="8" t="n">
        <f aca="false">G101*3.8235866717</f>
        <v>119919877.94029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37433485.8805893</v>
      </c>
      <c r="F102" s="157" t="n">
        <f aca="false">high_SIPA_income!I95</f>
        <v>159791.311754621</v>
      </c>
      <c r="G102" s="67" t="n">
        <f aca="false">E102-F102*0.7</f>
        <v>37321631.9623611</v>
      </c>
      <c r="H102" s="67"/>
      <c r="I102" s="67"/>
      <c r="J102" s="67" t="n">
        <f aca="false">G102*3.8235866717</f>
        <v>142702494.537377</v>
      </c>
      <c r="K102" s="9"/>
      <c r="L102" s="67"/>
      <c r="M102" s="67" t="n">
        <f aca="false">F102*2.511711692</f>
        <v>401349.706014098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32119222.6429123</v>
      </c>
      <c r="F103" s="157" t="n">
        <f aca="false">high_SIPA_income!I96</f>
        <v>156520.933373856</v>
      </c>
      <c r="G103" s="67" t="n">
        <f aca="false">E103-F103*0.7</f>
        <v>32009657.9895506</v>
      </c>
      <c r="H103" s="67"/>
      <c r="I103" s="67"/>
      <c r="J103" s="67" t="n">
        <f aca="false">G103*3.8235866717</f>
        <v>122391701.654521</v>
      </c>
      <c r="K103" s="9"/>
      <c r="L103" s="67"/>
      <c r="M103" s="67" t="n">
        <f aca="false">F103*2.511711692</f>
        <v>393135.458397868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37970641.199265</v>
      </c>
      <c r="F104" s="157" t="n">
        <f aca="false">high_SIPA_income!I97</f>
        <v>162372.760033654</v>
      </c>
      <c r="G104" s="67" t="n">
        <f aca="false">E104-F104*0.7</f>
        <v>37856980.2672415</v>
      </c>
      <c r="H104" s="67"/>
      <c r="I104" s="67"/>
      <c r="J104" s="67" t="n">
        <f aca="false">G104*3.8235866717</f>
        <v>144749445.180634</v>
      </c>
      <c r="K104" s="9"/>
      <c r="L104" s="67"/>
      <c r="M104" s="67" t="n">
        <f aca="false">F104*2.511711692</f>
        <v>407833.55983884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32459498.0072463</v>
      </c>
      <c r="F105" s="155" t="n">
        <f aca="false">high_SIPA_income!I98</f>
        <v>166495.515275476</v>
      </c>
      <c r="G105" s="8" t="n">
        <f aca="false">E105-F105*0.7</f>
        <v>32342951.1465535</v>
      </c>
      <c r="H105" s="8"/>
      <c r="I105" s="8"/>
      <c r="J105" s="8" t="n">
        <f aca="false">G105*3.8235866717</f>
        <v>123666076.927406</v>
      </c>
      <c r="K105" s="6"/>
      <c r="L105" s="8"/>
      <c r="M105" s="8" t="n">
        <f aca="false">F105*2.511711692</f>
        <v>418188.732382977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38410793.2912682</v>
      </c>
      <c r="F106" s="157" t="n">
        <f aca="false">high_SIPA_income!I99</f>
        <v>165289.51299485</v>
      </c>
      <c r="G106" s="67" t="n">
        <f aca="false">E106-F106*0.7</f>
        <v>38295090.6321719</v>
      </c>
      <c r="H106" s="67"/>
      <c r="I106" s="67"/>
      <c r="J106" s="67" t="n">
        <f aca="false">G106*3.8235866717</f>
        <v>146424598.132716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33236080.5639187</v>
      </c>
      <c r="F107" s="157" t="n">
        <f aca="false">high_SIPA_income!I100</f>
        <v>155265.375866081</v>
      </c>
      <c r="G107" s="67" t="n">
        <f aca="false">E107-F107*0.7</f>
        <v>33127394.8008124</v>
      </c>
      <c r="H107" s="67"/>
      <c r="I107" s="67"/>
      <c r="J107" s="67" t="n">
        <f aca="false">G107*3.8235866717</f>
        <v>126665465.22853</v>
      </c>
      <c r="K107" s="9"/>
      <c r="L107" s="67"/>
      <c r="M107" s="67" t="n">
        <f aca="false">F107*2.511711692</f>
        <v>389981.859925609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39345488.4523726</v>
      </c>
      <c r="F108" s="157" t="n">
        <f aca="false">high_SIPA_income!I101</f>
        <v>152709.823226614</v>
      </c>
      <c r="G108" s="67" t="n">
        <f aca="false">E108-F108*0.7</f>
        <v>39238591.576114</v>
      </c>
      <c r="H108" s="67"/>
      <c r="I108" s="67"/>
      <c r="J108" s="67" t="n">
        <f aca="false">G108*3.8235866717</f>
        <v>150032155.766709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33584087.5351252</v>
      </c>
      <c r="F109" s="155" t="n">
        <f aca="false">high_SIPA_income!I102</f>
        <v>154745.935125209</v>
      </c>
      <c r="G109" s="8" t="n">
        <f aca="false">E109-F109*0.7</f>
        <v>33475765.3805375</v>
      </c>
      <c r="H109" s="8"/>
      <c r="I109" s="8"/>
      <c r="J109" s="8" t="n">
        <f aca="false">G109*3.8235866717</f>
        <v>127997490.33398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39928746.7606547</v>
      </c>
      <c r="F110" s="157" t="n">
        <f aca="false">high_SIPA_income!I103</f>
        <v>159149.814871023</v>
      </c>
      <c r="G110" s="67" t="n">
        <f aca="false">E110-F110*0.7</f>
        <v>39817341.890245</v>
      </c>
      <c r="H110" s="67"/>
      <c r="I110" s="67"/>
      <c r="J110" s="67" t="n">
        <f aca="false">G110*3.8235866717</f>
        <v>152245057.754063</v>
      </c>
      <c r="K110" s="9"/>
      <c r="L110" s="67"/>
      <c r="M110" s="67" t="n">
        <f aca="false">F110*2.511711692</f>
        <v>399738.450791185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34267895.9668532</v>
      </c>
      <c r="F111" s="157" t="n">
        <f aca="false">high_SIPA_income!I104</f>
        <v>161811.151604629</v>
      </c>
      <c r="G111" s="67" t="n">
        <f aca="false">E111-F111*0.7</f>
        <v>34154628.16073</v>
      </c>
      <c r="H111" s="67"/>
      <c r="I111" s="67"/>
      <c r="J111" s="67" t="n">
        <f aca="false">G111*3.8235866717</f>
        <v>130593181.012237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40375695.4714614</v>
      </c>
      <c r="F112" s="157" t="n">
        <f aca="false">high_SIPA_income!I105</f>
        <v>165110.716083615</v>
      </c>
      <c r="G112" s="67" t="n">
        <f aca="false">E112-F112*0.7</f>
        <v>40260117.9702028</v>
      </c>
      <c r="H112" s="67"/>
      <c r="I112" s="67"/>
      <c r="J112" s="67" t="n">
        <f aca="false">G112*3.8235866717</f>
        <v>153938050.471937</v>
      </c>
      <c r="K112" s="9"/>
      <c r="L112" s="67"/>
      <c r="M112" s="67" t="n">
        <f aca="false">F112*2.511711692</f>
        <v>414710.516061709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6281.53834099174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5890.67779984506</v>
      </c>
      <c r="C24" s="0" t="n">
        <v>10053943</v>
      </c>
    </row>
    <row r="25" customFormat="false" ht="12.8" hidden="false" customHeight="false" outlineLevel="0" collapsed="false">
      <c r="A25" s="0" t="n">
        <v>72</v>
      </c>
      <c r="B25" s="0" t="n">
        <v>5762.99224626809</v>
      </c>
      <c r="C25" s="0" t="n">
        <v>10334788</v>
      </c>
    </row>
    <row r="26" customFormat="false" ht="12.8" hidden="false" customHeight="false" outlineLevel="0" collapsed="false">
      <c r="A26" s="0" t="n">
        <v>73</v>
      </c>
      <c r="B26" s="0" t="n">
        <v>5834.84397709997</v>
      </c>
      <c r="C26" s="0" t="n">
        <v>10735057</v>
      </c>
    </row>
    <row r="27" customFormat="false" ht="12.8" hidden="false" customHeight="false" outlineLevel="0" collapsed="false">
      <c r="A27" s="0" t="n">
        <v>74</v>
      </c>
      <c r="B27" s="0" t="n">
        <v>5932.72602417999</v>
      </c>
      <c r="C27" s="0" t="n">
        <v>11024492</v>
      </c>
    </row>
    <row r="28" customFormat="false" ht="12.8" hidden="false" customHeight="false" outlineLevel="0" collapsed="false">
      <c r="A28" s="0" t="n">
        <v>75</v>
      </c>
      <c r="B28" s="0" t="n">
        <v>5979.11410331775</v>
      </c>
      <c r="C28" s="0" t="n">
        <v>11359527</v>
      </c>
    </row>
    <row r="29" customFormat="false" ht="12.8" hidden="false" customHeight="false" outlineLevel="0" collapsed="false">
      <c r="A29" s="0" t="n">
        <v>76</v>
      </c>
      <c r="B29" s="0" t="n">
        <v>6092.7055042547</v>
      </c>
      <c r="C29" s="0" t="n">
        <v>11386922</v>
      </c>
    </row>
    <row r="30" customFormat="false" ht="12.8" hidden="false" customHeight="false" outlineLevel="0" collapsed="false">
      <c r="A30" s="0" t="n">
        <v>77</v>
      </c>
      <c r="B30" s="0" t="n">
        <v>6153.36355844992</v>
      </c>
      <c r="C30" s="0" t="n">
        <v>11417899</v>
      </c>
    </row>
    <row r="31" customFormat="false" ht="12.8" hidden="false" customHeight="false" outlineLevel="0" collapsed="false">
      <c r="A31" s="0" t="n">
        <v>78</v>
      </c>
      <c r="B31" s="0" t="n">
        <v>6191.80023691801</v>
      </c>
      <c r="C31" s="0" t="n">
        <v>11428679</v>
      </c>
    </row>
    <row r="32" customFormat="false" ht="12.8" hidden="false" customHeight="false" outlineLevel="0" collapsed="false">
      <c r="A32" s="0" t="n">
        <v>79</v>
      </c>
      <c r="B32" s="0" t="n">
        <v>6238.59667058137</v>
      </c>
      <c r="C32" s="0" t="n">
        <v>11484709</v>
      </c>
    </row>
    <row r="33" customFormat="false" ht="12.8" hidden="false" customHeight="false" outlineLevel="0" collapsed="false">
      <c r="A33" s="0" t="n">
        <v>80</v>
      </c>
      <c r="B33" s="0" t="n">
        <v>6304.06807211236</v>
      </c>
      <c r="C33" s="0" t="n">
        <v>11538359</v>
      </c>
    </row>
    <row r="34" customFormat="false" ht="12.8" hidden="false" customHeight="false" outlineLevel="0" collapsed="false">
      <c r="A34" s="0" t="n">
        <v>81</v>
      </c>
      <c r="B34" s="0" t="n">
        <v>6342.33733532248</v>
      </c>
      <c r="C34" s="0" t="n">
        <v>11536596</v>
      </c>
    </row>
    <row r="35" customFormat="false" ht="12.8" hidden="false" customHeight="false" outlineLevel="0" collapsed="false">
      <c r="A35" s="0" t="n">
        <v>82</v>
      </c>
      <c r="B35" s="0" t="n">
        <v>6391.57126181362</v>
      </c>
      <c r="C35" s="0" t="n">
        <v>11644762</v>
      </c>
    </row>
    <row r="36" customFormat="false" ht="12.8" hidden="false" customHeight="false" outlineLevel="0" collapsed="false">
      <c r="A36" s="0" t="n">
        <v>83</v>
      </c>
      <c r="B36" s="0" t="n">
        <v>6425.01808470683</v>
      </c>
      <c r="C36" s="0" t="n">
        <v>11705102</v>
      </c>
    </row>
    <row r="37" customFormat="false" ht="12.8" hidden="false" customHeight="false" outlineLevel="0" collapsed="false">
      <c r="A37" s="0" t="n">
        <v>84</v>
      </c>
      <c r="B37" s="0" t="n">
        <v>6468.49071785077</v>
      </c>
      <c r="C37" s="0" t="n">
        <v>11771169</v>
      </c>
    </row>
    <row r="38" customFormat="false" ht="12.8" hidden="false" customHeight="false" outlineLevel="0" collapsed="false">
      <c r="A38" s="0" t="n">
        <v>85</v>
      </c>
      <c r="B38" s="0" t="n">
        <v>6552.48911831057</v>
      </c>
      <c r="C38" s="0" t="n">
        <v>11781122</v>
      </c>
    </row>
    <row r="39" customFormat="false" ht="12.8" hidden="false" customHeight="false" outlineLevel="0" collapsed="false">
      <c r="A39" s="0" t="n">
        <v>86</v>
      </c>
      <c r="B39" s="0" t="n">
        <v>6590.32829837807</v>
      </c>
      <c r="C39" s="0" t="n">
        <v>11793450</v>
      </c>
    </row>
    <row r="40" customFormat="false" ht="12.8" hidden="false" customHeight="false" outlineLevel="0" collapsed="false">
      <c r="A40" s="0" t="n">
        <v>87</v>
      </c>
      <c r="B40" s="0" t="n">
        <v>6595.52831102037</v>
      </c>
      <c r="C40" s="0" t="n">
        <v>11894381</v>
      </c>
    </row>
    <row r="41" customFormat="false" ht="12.8" hidden="false" customHeight="false" outlineLevel="0" collapsed="false">
      <c r="A41" s="0" t="n">
        <v>88</v>
      </c>
      <c r="B41" s="0" t="n">
        <v>6660.85022353708</v>
      </c>
      <c r="C41" s="0" t="n">
        <v>11916037</v>
      </c>
    </row>
    <row r="42" customFormat="false" ht="12.8" hidden="false" customHeight="false" outlineLevel="0" collapsed="false">
      <c r="A42" s="0" t="n">
        <v>89</v>
      </c>
      <c r="B42" s="0" t="n">
        <v>6714.54082003699</v>
      </c>
      <c r="C42" s="0" t="n">
        <v>11986999</v>
      </c>
    </row>
    <row r="43" customFormat="false" ht="12.8" hidden="false" customHeight="false" outlineLevel="0" collapsed="false">
      <c r="A43" s="0" t="n">
        <v>90</v>
      </c>
      <c r="B43" s="0" t="n">
        <v>6781.2768565821</v>
      </c>
      <c r="C43" s="0" t="n">
        <v>12025847</v>
      </c>
    </row>
    <row r="44" customFormat="false" ht="12.8" hidden="false" customHeight="false" outlineLevel="0" collapsed="false">
      <c r="A44" s="0" t="n">
        <v>91</v>
      </c>
      <c r="B44" s="0" t="n">
        <v>6829.45047599829</v>
      </c>
      <c r="C44" s="0" t="n">
        <v>12069328</v>
      </c>
    </row>
    <row r="45" customFormat="false" ht="12.8" hidden="false" customHeight="false" outlineLevel="0" collapsed="false">
      <c r="A45" s="0" t="n">
        <v>92</v>
      </c>
      <c r="B45" s="0" t="n">
        <v>6872.63345534347</v>
      </c>
      <c r="C45" s="0" t="n">
        <v>12112273</v>
      </c>
    </row>
    <row r="46" customFormat="false" ht="12.8" hidden="false" customHeight="false" outlineLevel="0" collapsed="false">
      <c r="A46" s="0" t="n">
        <v>93</v>
      </c>
      <c r="B46" s="0" t="n">
        <v>6890.60757670964</v>
      </c>
      <c r="C46" s="0" t="n">
        <v>12188192</v>
      </c>
    </row>
    <row r="47" customFormat="false" ht="12.8" hidden="false" customHeight="false" outlineLevel="0" collapsed="false">
      <c r="A47" s="0" t="n">
        <v>94</v>
      </c>
      <c r="B47" s="0" t="n">
        <v>6905.65974961356</v>
      </c>
      <c r="C47" s="0" t="n">
        <v>12213176</v>
      </c>
    </row>
    <row r="48" customFormat="false" ht="12.8" hidden="false" customHeight="false" outlineLevel="0" collapsed="false">
      <c r="A48" s="0" t="n">
        <v>95</v>
      </c>
      <c r="B48" s="0" t="n">
        <v>6913.76978638791</v>
      </c>
      <c r="C48" s="0" t="n">
        <v>12302882</v>
      </c>
    </row>
    <row r="49" customFormat="false" ht="12.8" hidden="false" customHeight="false" outlineLevel="0" collapsed="false">
      <c r="A49" s="0" t="n">
        <v>96</v>
      </c>
      <c r="B49" s="0" t="n">
        <v>6968.39089915266</v>
      </c>
      <c r="C49" s="0" t="n">
        <v>12281603</v>
      </c>
    </row>
    <row r="50" customFormat="false" ht="12.8" hidden="false" customHeight="false" outlineLevel="0" collapsed="false">
      <c r="A50" s="0" t="n">
        <v>97</v>
      </c>
      <c r="B50" s="0" t="n">
        <v>6970.69164207686</v>
      </c>
      <c r="C50" s="0" t="n">
        <v>12377259</v>
      </c>
    </row>
    <row r="51" customFormat="false" ht="12.8" hidden="false" customHeight="false" outlineLevel="0" collapsed="false">
      <c r="A51" s="0" t="n">
        <v>98</v>
      </c>
      <c r="B51" s="0" t="n">
        <v>7007.66504637073</v>
      </c>
      <c r="C51" s="0" t="n">
        <v>12379760</v>
      </c>
    </row>
    <row r="52" customFormat="false" ht="12.8" hidden="false" customHeight="false" outlineLevel="0" collapsed="false">
      <c r="A52" s="0" t="n">
        <v>99</v>
      </c>
      <c r="B52" s="0" t="n">
        <v>7039.46449278537</v>
      </c>
      <c r="C52" s="0" t="n">
        <v>12432240</v>
      </c>
    </row>
    <row r="53" customFormat="false" ht="12.8" hidden="false" customHeight="false" outlineLevel="0" collapsed="false">
      <c r="A53" s="0" t="n">
        <v>100</v>
      </c>
      <c r="B53" s="0" t="n">
        <v>7080.92778762643</v>
      </c>
      <c r="C53" s="0" t="n">
        <v>12478658</v>
      </c>
    </row>
    <row r="54" customFormat="false" ht="12.8" hidden="false" customHeight="false" outlineLevel="0" collapsed="false">
      <c r="A54" s="0" t="n">
        <v>101</v>
      </c>
      <c r="B54" s="0" t="n">
        <v>7119.71223376815</v>
      </c>
      <c r="C54" s="0" t="n">
        <v>12549928</v>
      </c>
    </row>
    <row r="55" customFormat="false" ht="12.8" hidden="false" customHeight="false" outlineLevel="0" collapsed="false">
      <c r="A55" s="0" t="n">
        <v>102</v>
      </c>
      <c r="B55" s="0" t="n">
        <v>7156.75967329778</v>
      </c>
      <c r="C55" s="0" t="n">
        <v>12554022</v>
      </c>
    </row>
    <row r="56" customFormat="false" ht="12.8" hidden="false" customHeight="false" outlineLevel="0" collapsed="false">
      <c r="A56" s="0" t="n">
        <v>103</v>
      </c>
      <c r="B56" s="0" t="n">
        <v>7155.59208021938</v>
      </c>
      <c r="C56" s="0" t="n">
        <v>12669063</v>
      </c>
    </row>
    <row r="57" customFormat="false" ht="12.8" hidden="false" customHeight="false" outlineLevel="0" collapsed="false">
      <c r="A57" s="0" t="n">
        <v>104</v>
      </c>
      <c r="B57" s="0" t="n">
        <v>7183.45563993823</v>
      </c>
      <c r="C57" s="0" t="n">
        <v>12711008</v>
      </c>
    </row>
    <row r="58" customFormat="false" ht="12.8" hidden="false" customHeight="false" outlineLevel="0" collapsed="false">
      <c r="A58" s="0" t="n">
        <v>105</v>
      </c>
      <c r="B58" s="0" t="n">
        <v>7200.82927773648</v>
      </c>
      <c r="C58" s="0" t="n">
        <v>12760643</v>
      </c>
    </row>
    <row r="59" customFormat="false" ht="12.8" hidden="false" customHeight="false" outlineLevel="0" collapsed="false">
      <c r="A59" s="0" t="n">
        <v>106</v>
      </c>
      <c r="B59" s="0" t="n">
        <v>7197.24255586082</v>
      </c>
      <c r="C59" s="0" t="n">
        <v>12806948</v>
      </c>
    </row>
    <row r="60" customFormat="false" ht="12.8" hidden="false" customHeight="false" outlineLevel="0" collapsed="false">
      <c r="A60" s="0" t="n">
        <v>107</v>
      </c>
      <c r="B60" s="0" t="n">
        <v>7225.73718876868</v>
      </c>
      <c r="C60" s="0" t="n">
        <v>12811689</v>
      </c>
    </row>
    <row r="61" customFormat="false" ht="12.8" hidden="false" customHeight="false" outlineLevel="0" collapsed="false">
      <c r="A61" s="0" t="n">
        <v>108</v>
      </c>
      <c r="B61" s="0" t="n">
        <v>7223.77457575752</v>
      </c>
      <c r="C61" s="0" t="n">
        <v>12874228</v>
      </c>
    </row>
    <row r="62" customFormat="false" ht="12.8" hidden="false" customHeight="false" outlineLevel="0" collapsed="false">
      <c r="A62" s="0" t="n">
        <v>109</v>
      </c>
      <c r="B62" s="0" t="n">
        <v>7281.41670423089</v>
      </c>
      <c r="C62" s="0" t="n">
        <v>12894573</v>
      </c>
    </row>
    <row r="63" customFormat="false" ht="12.8" hidden="false" customHeight="false" outlineLevel="0" collapsed="false">
      <c r="A63" s="0" t="n">
        <v>110</v>
      </c>
      <c r="B63" s="0" t="n">
        <v>7329.62571563043</v>
      </c>
      <c r="C63" s="0" t="n">
        <v>12911902</v>
      </c>
    </row>
    <row r="64" customFormat="false" ht="12.8" hidden="false" customHeight="false" outlineLevel="0" collapsed="false">
      <c r="A64" s="0" t="n">
        <v>111</v>
      </c>
      <c r="B64" s="0" t="n">
        <v>7322.2016624594</v>
      </c>
      <c r="C64" s="0" t="n">
        <v>12973995</v>
      </c>
    </row>
    <row r="65" customFormat="false" ht="12.8" hidden="false" customHeight="false" outlineLevel="0" collapsed="false">
      <c r="A65" s="0" t="n">
        <v>112</v>
      </c>
      <c r="B65" s="0" t="n">
        <v>7367.71110147662</v>
      </c>
      <c r="C65" s="0" t="n">
        <v>12968014</v>
      </c>
    </row>
    <row r="66" customFormat="false" ht="12.8" hidden="false" customHeight="false" outlineLevel="0" collapsed="false">
      <c r="A66" s="0" t="n">
        <v>113</v>
      </c>
      <c r="B66" s="0" t="n">
        <v>7432.08691223267</v>
      </c>
      <c r="C66" s="0" t="n">
        <v>12934343</v>
      </c>
    </row>
    <row r="67" customFormat="false" ht="12.8" hidden="false" customHeight="false" outlineLevel="0" collapsed="false">
      <c r="A67" s="0" t="n">
        <v>114</v>
      </c>
      <c r="B67" s="0" t="n">
        <v>7449.41088398761</v>
      </c>
      <c r="C67" s="0" t="n">
        <v>12962831</v>
      </c>
    </row>
    <row r="68" customFormat="false" ht="12.8" hidden="false" customHeight="false" outlineLevel="0" collapsed="false">
      <c r="A68" s="0" t="n">
        <v>115</v>
      </c>
      <c r="B68" s="0" t="n">
        <v>7456.84634651161</v>
      </c>
      <c r="C68" s="0" t="n">
        <v>13057386</v>
      </c>
    </row>
    <row r="69" customFormat="false" ht="12.8" hidden="false" customHeight="false" outlineLevel="0" collapsed="false">
      <c r="A69" s="0" t="n">
        <v>116</v>
      </c>
      <c r="B69" s="0" t="n">
        <v>7488.13807512099</v>
      </c>
      <c r="C69" s="0" t="n">
        <v>13054164</v>
      </c>
    </row>
    <row r="70" customFormat="false" ht="12.8" hidden="false" customHeight="false" outlineLevel="0" collapsed="false">
      <c r="A70" s="0" t="n">
        <v>117</v>
      </c>
      <c r="B70" s="0" t="n">
        <v>7483.96213211925</v>
      </c>
      <c r="C70" s="0" t="n">
        <v>13155880</v>
      </c>
    </row>
    <row r="71" customFormat="false" ht="12.8" hidden="false" customHeight="false" outlineLevel="0" collapsed="false">
      <c r="A71" s="0" t="n">
        <v>118</v>
      </c>
      <c r="B71" s="0" t="n">
        <v>7522.267942227</v>
      </c>
      <c r="C71" s="0" t="n">
        <v>13184010</v>
      </c>
    </row>
    <row r="72" customFormat="false" ht="12.8" hidden="false" customHeight="false" outlineLevel="0" collapsed="false">
      <c r="A72" s="0" t="n">
        <v>119</v>
      </c>
      <c r="B72" s="0" t="n">
        <v>7538.2067881085</v>
      </c>
      <c r="C72" s="0" t="n">
        <v>13223768</v>
      </c>
    </row>
    <row r="73" customFormat="false" ht="12.8" hidden="false" customHeight="false" outlineLevel="0" collapsed="false">
      <c r="A73" s="0" t="n">
        <v>120</v>
      </c>
      <c r="B73" s="0" t="n">
        <v>7562.60474543501</v>
      </c>
      <c r="C73" s="0" t="n">
        <v>13281996</v>
      </c>
    </row>
    <row r="74" customFormat="false" ht="12.8" hidden="false" customHeight="false" outlineLevel="0" collapsed="false">
      <c r="A74" s="0" t="n">
        <v>121</v>
      </c>
      <c r="B74" s="0" t="n">
        <v>7562.95859422933</v>
      </c>
      <c r="C74" s="0" t="n">
        <v>13307181</v>
      </c>
    </row>
    <row r="75" customFormat="false" ht="12.8" hidden="false" customHeight="false" outlineLevel="0" collapsed="false">
      <c r="A75" s="0" t="n">
        <v>122</v>
      </c>
      <c r="B75" s="0" t="n">
        <v>7595.28328966637</v>
      </c>
      <c r="C75" s="0" t="n">
        <v>13289502</v>
      </c>
    </row>
    <row r="76" customFormat="false" ht="12.8" hidden="false" customHeight="false" outlineLevel="0" collapsed="false">
      <c r="A76" s="0" t="n">
        <v>123</v>
      </c>
      <c r="B76" s="0" t="n">
        <v>7640.88948389276</v>
      </c>
      <c r="C76" s="0" t="n">
        <v>13330335</v>
      </c>
    </row>
    <row r="77" customFormat="false" ht="12.8" hidden="false" customHeight="false" outlineLevel="0" collapsed="false">
      <c r="A77" s="0" t="n">
        <v>124</v>
      </c>
      <c r="B77" s="0" t="n">
        <v>7677.35033911409</v>
      </c>
      <c r="C77" s="0" t="n">
        <v>13378219</v>
      </c>
    </row>
    <row r="78" customFormat="false" ht="12.8" hidden="false" customHeight="false" outlineLevel="0" collapsed="false">
      <c r="A78" s="0" t="n">
        <v>125</v>
      </c>
      <c r="B78" s="0" t="n">
        <v>7701.1415616065</v>
      </c>
      <c r="C78" s="0" t="n">
        <v>13441629</v>
      </c>
    </row>
    <row r="79" customFormat="false" ht="12.8" hidden="false" customHeight="false" outlineLevel="0" collapsed="false">
      <c r="A79" s="0" t="n">
        <v>126</v>
      </c>
      <c r="B79" s="0" t="n">
        <v>7729.38325779954</v>
      </c>
      <c r="C79" s="0" t="n">
        <v>13465786</v>
      </c>
    </row>
    <row r="80" customFormat="false" ht="12.8" hidden="false" customHeight="false" outlineLevel="0" collapsed="false">
      <c r="A80" s="0" t="n">
        <v>127</v>
      </c>
      <c r="B80" s="0" t="n">
        <v>7741.84175978103</v>
      </c>
      <c r="C80" s="0" t="n">
        <v>13505136</v>
      </c>
    </row>
    <row r="81" customFormat="false" ht="12.8" hidden="false" customHeight="false" outlineLevel="0" collapsed="false">
      <c r="A81" s="0" t="n">
        <v>128</v>
      </c>
      <c r="B81" s="0" t="n">
        <v>7782.3417802976</v>
      </c>
      <c r="C81" s="0" t="n">
        <v>13521370</v>
      </c>
    </row>
    <row r="82" customFormat="false" ht="12.8" hidden="false" customHeight="false" outlineLevel="0" collapsed="false">
      <c r="A82" s="0" t="n">
        <v>129</v>
      </c>
      <c r="B82" s="0" t="n">
        <v>7785.94045196659</v>
      </c>
      <c r="C82" s="0" t="n">
        <v>13538330</v>
      </c>
    </row>
    <row r="83" customFormat="false" ht="12.8" hidden="false" customHeight="false" outlineLevel="0" collapsed="false">
      <c r="A83" s="0" t="n">
        <v>130</v>
      </c>
      <c r="B83" s="0" t="n">
        <v>7814.53690314407</v>
      </c>
      <c r="C83" s="0" t="n">
        <v>13562262</v>
      </c>
    </row>
    <row r="84" customFormat="false" ht="12.8" hidden="false" customHeight="false" outlineLevel="0" collapsed="false">
      <c r="A84" s="0" t="n">
        <v>131</v>
      </c>
      <c r="B84" s="0" t="n">
        <v>7839.17081600735</v>
      </c>
      <c r="C84" s="0" t="n">
        <v>13598218</v>
      </c>
    </row>
    <row r="85" customFormat="false" ht="12.8" hidden="false" customHeight="false" outlineLevel="0" collapsed="false">
      <c r="A85" s="0" t="n">
        <v>132</v>
      </c>
      <c r="B85" s="0" t="n">
        <v>7898.6610770183</v>
      </c>
      <c r="C85" s="0" t="n">
        <v>13613275</v>
      </c>
    </row>
    <row r="86" customFormat="false" ht="12.8" hidden="false" customHeight="false" outlineLevel="0" collapsed="false">
      <c r="A86" s="0" t="n">
        <v>133</v>
      </c>
      <c r="B86" s="0" t="n">
        <v>7887.51469087522</v>
      </c>
      <c r="C86" s="0" t="n">
        <v>13688641</v>
      </c>
    </row>
    <row r="87" customFormat="false" ht="12.8" hidden="false" customHeight="false" outlineLevel="0" collapsed="false">
      <c r="A87" s="0" t="n">
        <v>134</v>
      </c>
      <c r="B87" s="0" t="n">
        <v>7947.14507122338</v>
      </c>
      <c r="C87" s="0" t="n">
        <v>13713781</v>
      </c>
    </row>
    <row r="88" customFormat="false" ht="12.8" hidden="false" customHeight="false" outlineLevel="0" collapsed="false">
      <c r="A88" s="0" t="n">
        <v>135</v>
      </c>
      <c r="B88" s="0" t="n">
        <v>7963.09642662418</v>
      </c>
      <c r="C88" s="0" t="n">
        <v>13700888</v>
      </c>
    </row>
    <row r="89" customFormat="false" ht="12.8" hidden="false" customHeight="false" outlineLevel="0" collapsed="false">
      <c r="A89" s="0" t="n">
        <v>136</v>
      </c>
      <c r="B89" s="0" t="n">
        <v>8000.08123895606</v>
      </c>
      <c r="C89" s="0" t="n">
        <v>13745503</v>
      </c>
    </row>
    <row r="90" customFormat="false" ht="12.8" hidden="false" customHeight="false" outlineLevel="0" collapsed="false">
      <c r="A90" s="0" t="n">
        <v>137</v>
      </c>
      <c r="B90" s="0" t="n">
        <v>8011.41695246893</v>
      </c>
      <c r="C90" s="0" t="n">
        <v>13753986</v>
      </c>
    </row>
    <row r="91" customFormat="false" ht="12.8" hidden="false" customHeight="false" outlineLevel="0" collapsed="false">
      <c r="A91" s="0" t="n">
        <v>138</v>
      </c>
      <c r="B91" s="0" t="n">
        <v>8024.58066696061</v>
      </c>
      <c r="C91" s="0" t="n">
        <v>13788178</v>
      </c>
    </row>
    <row r="92" customFormat="false" ht="12.8" hidden="false" customHeight="false" outlineLevel="0" collapsed="false">
      <c r="A92" s="0" t="n">
        <v>139</v>
      </c>
      <c r="B92" s="0" t="n">
        <v>8052.91495325888</v>
      </c>
      <c r="C92" s="0" t="n">
        <v>13875430</v>
      </c>
    </row>
    <row r="93" customFormat="false" ht="12.8" hidden="false" customHeight="false" outlineLevel="0" collapsed="false">
      <c r="A93" s="0" t="n">
        <v>140</v>
      </c>
      <c r="B93" s="0" t="n">
        <v>8107.36183733623</v>
      </c>
      <c r="C93" s="0" t="n">
        <v>13879658</v>
      </c>
    </row>
    <row r="94" customFormat="false" ht="12.8" hidden="false" customHeight="false" outlineLevel="0" collapsed="false">
      <c r="A94" s="0" t="n">
        <v>141</v>
      </c>
      <c r="B94" s="0" t="n">
        <v>8169.68495663055</v>
      </c>
      <c r="C94" s="0" t="n">
        <v>13917959</v>
      </c>
    </row>
    <row r="95" customFormat="false" ht="12.8" hidden="false" customHeight="false" outlineLevel="0" collapsed="false">
      <c r="A95" s="0" t="n">
        <v>142</v>
      </c>
      <c r="B95" s="0" t="n">
        <v>8162.58181997394</v>
      </c>
      <c r="C95" s="0" t="n">
        <v>13981813</v>
      </c>
    </row>
    <row r="96" customFormat="false" ht="12.8" hidden="false" customHeight="false" outlineLevel="0" collapsed="false">
      <c r="A96" s="0" t="n">
        <v>143</v>
      </c>
      <c r="B96" s="0" t="n">
        <v>8173.7790571921</v>
      </c>
      <c r="C96" s="0" t="n">
        <v>13960704</v>
      </c>
    </row>
    <row r="97" customFormat="false" ht="12.8" hidden="false" customHeight="false" outlineLevel="0" collapsed="false">
      <c r="A97" s="0" t="n">
        <v>144</v>
      </c>
      <c r="B97" s="0" t="n">
        <v>8183.04877759875</v>
      </c>
      <c r="C97" s="0" t="n">
        <v>13945422</v>
      </c>
    </row>
    <row r="98" customFormat="false" ht="12.8" hidden="false" customHeight="false" outlineLevel="0" collapsed="false">
      <c r="A98" s="0" t="n">
        <v>145</v>
      </c>
      <c r="B98" s="0" t="n">
        <v>8231.17722593476</v>
      </c>
      <c r="C98" s="0" t="n">
        <v>13938761</v>
      </c>
    </row>
    <row r="99" customFormat="false" ht="12.8" hidden="false" customHeight="false" outlineLevel="0" collapsed="false">
      <c r="A99" s="0" t="n">
        <v>146</v>
      </c>
      <c r="B99" s="0" t="n">
        <v>8209.47070689952</v>
      </c>
      <c r="C99" s="0" t="n">
        <v>14006184</v>
      </c>
    </row>
    <row r="100" customFormat="false" ht="12.8" hidden="false" customHeight="false" outlineLevel="0" collapsed="false">
      <c r="A100" s="0" t="n">
        <v>147</v>
      </c>
      <c r="B100" s="0" t="n">
        <v>8207.12414041156</v>
      </c>
      <c r="C100" s="0" t="n">
        <v>14070652</v>
      </c>
    </row>
    <row r="101" customFormat="false" ht="12.8" hidden="false" customHeight="false" outlineLevel="0" collapsed="false">
      <c r="A101" s="0" t="n">
        <v>148</v>
      </c>
      <c r="B101" s="0" t="n">
        <v>8261.77744392735</v>
      </c>
      <c r="C101" s="0" t="n">
        <v>14087589</v>
      </c>
    </row>
    <row r="102" customFormat="false" ht="12.8" hidden="false" customHeight="false" outlineLevel="0" collapsed="false">
      <c r="A102" s="0" t="n">
        <v>149</v>
      </c>
      <c r="B102" s="0" t="n">
        <v>8271.64093830898</v>
      </c>
      <c r="C102" s="0" t="n">
        <v>14090749</v>
      </c>
    </row>
    <row r="103" customFormat="false" ht="12.8" hidden="false" customHeight="false" outlineLevel="0" collapsed="false">
      <c r="A103" s="0" t="n">
        <v>150</v>
      </c>
      <c r="B103" s="0" t="n">
        <v>8294.67514721869</v>
      </c>
      <c r="C103" s="0" t="n">
        <v>14140801</v>
      </c>
    </row>
    <row r="104" customFormat="false" ht="12.8" hidden="false" customHeight="false" outlineLevel="0" collapsed="false">
      <c r="A104" s="0" t="n">
        <v>151</v>
      </c>
      <c r="B104" s="0" t="n">
        <v>8303.26235129167</v>
      </c>
      <c r="C104" s="0" t="n">
        <v>14162820</v>
      </c>
    </row>
    <row r="105" customFormat="false" ht="12.8" hidden="false" customHeight="false" outlineLevel="0" collapsed="false">
      <c r="A105" s="0" t="n">
        <v>152</v>
      </c>
      <c r="B105" s="0" t="n">
        <v>8318.84794842791</v>
      </c>
      <c r="C105" s="0" t="n">
        <v>14222591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6266.99511411579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5788.342654354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5572.2348221338</v>
      </c>
      <c r="C25" s="0" t="n">
        <v>10332519</v>
      </c>
    </row>
    <row r="26" customFormat="false" ht="12.8" hidden="false" customHeight="false" outlineLevel="0" collapsed="false">
      <c r="A26" s="0" t="n">
        <v>73</v>
      </c>
      <c r="B26" s="0" t="n">
        <v>5555.62085727119</v>
      </c>
      <c r="C26" s="0" t="n">
        <v>10739431</v>
      </c>
    </row>
    <row r="27" customFormat="false" ht="12.8" hidden="false" customHeight="false" outlineLevel="0" collapsed="false">
      <c r="A27" s="0" t="n">
        <v>74</v>
      </c>
      <c r="B27" s="0" t="n">
        <v>5565.15576402147</v>
      </c>
      <c r="C27" s="0" t="n">
        <v>11024844</v>
      </c>
    </row>
    <row r="28" customFormat="false" ht="12.8" hidden="false" customHeight="false" outlineLevel="0" collapsed="false">
      <c r="A28" s="0" t="n">
        <v>75</v>
      </c>
      <c r="B28" s="0" t="n">
        <v>5555.32957593788</v>
      </c>
      <c r="C28" s="0" t="n">
        <v>11360199</v>
      </c>
    </row>
    <row r="29" customFormat="false" ht="12.8" hidden="false" customHeight="false" outlineLevel="0" collapsed="false">
      <c r="A29" s="0" t="n">
        <v>76</v>
      </c>
      <c r="B29" s="0" t="n">
        <v>5603.394364573</v>
      </c>
      <c r="C29" s="0" t="n">
        <v>11398743</v>
      </c>
    </row>
    <row r="30" customFormat="false" ht="12.8" hidden="false" customHeight="false" outlineLevel="0" collapsed="false">
      <c r="A30" s="0" t="n">
        <v>77</v>
      </c>
      <c r="B30" s="0" t="n">
        <v>5628.45569804907</v>
      </c>
      <c r="C30" s="0" t="n">
        <v>11397522</v>
      </c>
    </row>
    <row r="31" customFormat="false" ht="12.8" hidden="false" customHeight="false" outlineLevel="0" collapsed="false">
      <c r="A31" s="0" t="n">
        <v>78</v>
      </c>
      <c r="B31" s="0" t="n">
        <v>5637.19315456656</v>
      </c>
      <c r="C31" s="0" t="n">
        <v>11392714</v>
      </c>
    </row>
    <row r="32" customFormat="false" ht="12.8" hidden="false" customHeight="false" outlineLevel="0" collapsed="false">
      <c r="A32" s="0" t="n">
        <v>79</v>
      </c>
      <c r="B32" s="0" t="n">
        <v>5656.54263515777</v>
      </c>
      <c r="C32" s="0" t="n">
        <v>11437569</v>
      </c>
    </row>
    <row r="33" customFormat="false" ht="12.8" hidden="false" customHeight="false" outlineLevel="0" collapsed="false">
      <c r="A33" s="0" t="n">
        <v>80</v>
      </c>
      <c r="B33" s="0" t="n">
        <v>5681.27362573417</v>
      </c>
      <c r="C33" s="0" t="n">
        <v>11495750</v>
      </c>
    </row>
    <row r="34" customFormat="false" ht="12.8" hidden="false" customHeight="false" outlineLevel="0" collapsed="false">
      <c r="A34" s="0" t="n">
        <v>81</v>
      </c>
      <c r="B34" s="0" t="n">
        <v>5707.85874544021</v>
      </c>
      <c r="C34" s="0" t="n">
        <v>11474433</v>
      </c>
    </row>
    <row r="35" customFormat="false" ht="12.8" hidden="false" customHeight="false" outlineLevel="0" collapsed="false">
      <c r="A35" s="0" t="n">
        <v>82</v>
      </c>
      <c r="B35" s="0" t="n">
        <v>5761.81297519619</v>
      </c>
      <c r="C35" s="0" t="n">
        <v>11538771</v>
      </c>
    </row>
    <row r="36" customFormat="false" ht="12.8" hidden="false" customHeight="false" outlineLevel="0" collapsed="false">
      <c r="A36" s="0" t="n">
        <v>83</v>
      </c>
      <c r="B36" s="0" t="n">
        <v>5799.37981218334</v>
      </c>
      <c r="C36" s="0" t="n">
        <v>11599283</v>
      </c>
    </row>
    <row r="37" customFormat="false" ht="12.8" hidden="false" customHeight="false" outlineLevel="0" collapsed="false">
      <c r="A37" s="0" t="n">
        <v>84</v>
      </c>
      <c r="B37" s="0" t="n">
        <v>5843.17902860875</v>
      </c>
      <c r="C37" s="0" t="n">
        <v>11638266</v>
      </c>
    </row>
    <row r="38" customFormat="false" ht="12.8" hidden="false" customHeight="false" outlineLevel="0" collapsed="false">
      <c r="A38" s="0" t="n">
        <v>85</v>
      </c>
      <c r="B38" s="0" t="n">
        <v>5901.26751371886</v>
      </c>
      <c r="C38" s="0" t="n">
        <v>11658149</v>
      </c>
    </row>
    <row r="39" customFormat="false" ht="12.8" hidden="false" customHeight="false" outlineLevel="0" collapsed="false">
      <c r="A39" s="0" t="n">
        <v>86</v>
      </c>
      <c r="B39" s="0" t="n">
        <v>5969.42506323371</v>
      </c>
      <c r="C39" s="0" t="n">
        <v>11704399</v>
      </c>
    </row>
    <row r="40" customFormat="false" ht="12.8" hidden="false" customHeight="false" outlineLevel="0" collapsed="false">
      <c r="A40" s="0" t="n">
        <v>87</v>
      </c>
      <c r="B40" s="0" t="n">
        <v>6005.77277436756</v>
      </c>
      <c r="C40" s="0" t="n">
        <v>11759415</v>
      </c>
    </row>
    <row r="41" customFormat="false" ht="12.8" hidden="false" customHeight="false" outlineLevel="0" collapsed="false">
      <c r="A41" s="0" t="n">
        <v>88</v>
      </c>
      <c r="B41" s="0" t="n">
        <v>6031.71497608822</v>
      </c>
      <c r="C41" s="0" t="n">
        <v>11812088</v>
      </c>
    </row>
    <row r="42" customFormat="false" ht="12.8" hidden="false" customHeight="false" outlineLevel="0" collapsed="false">
      <c r="A42" s="0" t="n">
        <v>89</v>
      </c>
      <c r="B42" s="0" t="n">
        <v>6080.34153000555</v>
      </c>
      <c r="C42" s="0" t="n">
        <v>11813769</v>
      </c>
    </row>
    <row r="43" customFormat="false" ht="12.8" hidden="false" customHeight="false" outlineLevel="0" collapsed="false">
      <c r="A43" s="0" t="n">
        <v>90</v>
      </c>
      <c r="B43" s="0" t="n">
        <v>6145.43343831296</v>
      </c>
      <c r="C43" s="0" t="n">
        <v>11805483</v>
      </c>
    </row>
    <row r="44" customFormat="false" ht="12.8" hidden="false" customHeight="false" outlineLevel="0" collapsed="false">
      <c r="A44" s="0" t="n">
        <v>91</v>
      </c>
      <c r="B44" s="0" t="n">
        <v>6148.41615194496</v>
      </c>
      <c r="C44" s="0" t="n">
        <v>11945058</v>
      </c>
    </row>
    <row r="45" customFormat="false" ht="12.8" hidden="false" customHeight="false" outlineLevel="0" collapsed="false">
      <c r="A45" s="0" t="n">
        <v>92</v>
      </c>
      <c r="B45" s="0" t="n">
        <v>6206.02765372257</v>
      </c>
      <c r="C45" s="0" t="n">
        <v>12005041</v>
      </c>
    </row>
    <row r="46" customFormat="false" ht="12.8" hidden="false" customHeight="false" outlineLevel="0" collapsed="false">
      <c r="A46" s="0" t="n">
        <v>93</v>
      </c>
      <c r="B46" s="0" t="n">
        <v>6262.69303910116</v>
      </c>
      <c r="C46" s="0" t="n">
        <v>12055178</v>
      </c>
    </row>
    <row r="47" customFormat="false" ht="12.8" hidden="false" customHeight="false" outlineLevel="0" collapsed="false">
      <c r="A47" s="0" t="n">
        <v>94</v>
      </c>
      <c r="B47" s="0" t="n">
        <v>6314.55280594471</v>
      </c>
      <c r="C47" s="0" t="n">
        <v>12065784</v>
      </c>
    </row>
    <row r="48" customFormat="false" ht="12.8" hidden="false" customHeight="false" outlineLevel="0" collapsed="false">
      <c r="A48" s="0" t="n">
        <v>95</v>
      </c>
      <c r="B48" s="0" t="n">
        <v>6340.65164657263</v>
      </c>
      <c r="C48" s="0" t="n">
        <v>12128233</v>
      </c>
    </row>
    <row r="49" customFormat="false" ht="12.8" hidden="false" customHeight="false" outlineLevel="0" collapsed="false">
      <c r="A49" s="0" t="n">
        <v>96</v>
      </c>
      <c r="B49" s="0" t="n">
        <v>6403.57330986835</v>
      </c>
      <c r="C49" s="0" t="n">
        <v>12113716</v>
      </c>
    </row>
    <row r="50" customFormat="false" ht="12.8" hidden="false" customHeight="false" outlineLevel="0" collapsed="false">
      <c r="A50" s="0" t="n">
        <v>97</v>
      </c>
      <c r="B50" s="0" t="n">
        <v>6415.25040211799</v>
      </c>
      <c r="C50" s="0" t="n">
        <v>12178475</v>
      </c>
    </row>
    <row r="51" customFormat="false" ht="12.8" hidden="false" customHeight="false" outlineLevel="0" collapsed="false">
      <c r="A51" s="0" t="n">
        <v>98</v>
      </c>
      <c r="B51" s="0" t="n">
        <v>6484.56874554342</v>
      </c>
      <c r="C51" s="0" t="n">
        <v>12203694</v>
      </c>
    </row>
    <row r="52" customFormat="false" ht="12.8" hidden="false" customHeight="false" outlineLevel="0" collapsed="false">
      <c r="A52" s="0" t="n">
        <v>99</v>
      </c>
      <c r="B52" s="0" t="n">
        <v>6485.1398289867</v>
      </c>
      <c r="C52" s="0" t="n">
        <v>12223986</v>
      </c>
    </row>
    <row r="53" customFormat="false" ht="12.8" hidden="false" customHeight="false" outlineLevel="0" collapsed="false">
      <c r="A53" s="0" t="n">
        <v>100</v>
      </c>
      <c r="B53" s="0" t="n">
        <v>6540.69651315037</v>
      </c>
      <c r="C53" s="0" t="n">
        <v>12258778</v>
      </c>
    </row>
    <row r="54" customFormat="false" ht="12.8" hidden="false" customHeight="false" outlineLevel="0" collapsed="false">
      <c r="A54" s="0" t="n">
        <v>101</v>
      </c>
      <c r="B54" s="0" t="n">
        <v>6582.81587713</v>
      </c>
      <c r="C54" s="0" t="n">
        <v>12314904</v>
      </c>
    </row>
    <row r="55" customFormat="false" ht="12.8" hidden="false" customHeight="false" outlineLevel="0" collapsed="false">
      <c r="A55" s="0" t="n">
        <v>102</v>
      </c>
      <c r="B55" s="0" t="n">
        <v>6574.57201198337</v>
      </c>
      <c r="C55" s="0" t="n">
        <v>12320511</v>
      </c>
    </row>
    <row r="56" customFormat="false" ht="12.8" hidden="false" customHeight="false" outlineLevel="0" collapsed="false">
      <c r="A56" s="0" t="n">
        <v>103</v>
      </c>
      <c r="B56" s="0" t="n">
        <v>6597.08645717883</v>
      </c>
      <c r="C56" s="0" t="n">
        <v>12336762</v>
      </c>
    </row>
    <row r="57" customFormat="false" ht="12.8" hidden="false" customHeight="false" outlineLevel="0" collapsed="false">
      <c r="A57" s="0" t="n">
        <v>104</v>
      </c>
      <c r="B57" s="0" t="n">
        <v>6580.01076045873</v>
      </c>
      <c r="C57" s="0" t="n">
        <v>12372358</v>
      </c>
    </row>
    <row r="58" customFormat="false" ht="12.8" hidden="false" customHeight="false" outlineLevel="0" collapsed="false">
      <c r="A58" s="0" t="n">
        <v>105</v>
      </c>
      <c r="B58" s="0" t="n">
        <v>6587.37693152708</v>
      </c>
      <c r="C58" s="0" t="n">
        <v>12393444</v>
      </c>
    </row>
    <row r="59" customFormat="false" ht="12.8" hidden="false" customHeight="false" outlineLevel="0" collapsed="false">
      <c r="A59" s="0" t="n">
        <v>106</v>
      </c>
      <c r="B59" s="0" t="n">
        <v>6602.74440383926</v>
      </c>
      <c r="C59" s="0" t="n">
        <v>12484623</v>
      </c>
    </row>
    <row r="60" customFormat="false" ht="12.8" hidden="false" customHeight="false" outlineLevel="0" collapsed="false">
      <c r="A60" s="0" t="n">
        <v>107</v>
      </c>
      <c r="B60" s="0" t="n">
        <v>6598.26783270728</v>
      </c>
      <c r="C60" s="0" t="n">
        <v>12544299</v>
      </c>
    </row>
    <row r="61" customFormat="false" ht="12.8" hidden="false" customHeight="false" outlineLevel="0" collapsed="false">
      <c r="A61" s="0" t="n">
        <v>108</v>
      </c>
      <c r="B61" s="0" t="n">
        <v>6662.10293241897</v>
      </c>
      <c r="C61" s="0" t="n">
        <v>12528440</v>
      </c>
    </row>
    <row r="62" customFormat="false" ht="12.8" hidden="false" customHeight="false" outlineLevel="0" collapsed="false">
      <c r="A62" s="0" t="n">
        <v>109</v>
      </c>
      <c r="B62" s="0" t="n">
        <v>6661.64037512062</v>
      </c>
      <c r="C62" s="0" t="n">
        <v>12570867</v>
      </c>
    </row>
    <row r="63" customFormat="false" ht="12.8" hidden="false" customHeight="false" outlineLevel="0" collapsed="false">
      <c r="A63" s="0" t="n">
        <v>110</v>
      </c>
      <c r="B63" s="0" t="n">
        <v>6656.15192987643</v>
      </c>
      <c r="C63" s="0" t="n">
        <v>12592812</v>
      </c>
    </row>
    <row r="64" customFormat="false" ht="12.8" hidden="false" customHeight="false" outlineLevel="0" collapsed="false">
      <c r="A64" s="0" t="n">
        <v>111</v>
      </c>
      <c r="B64" s="0" t="n">
        <v>6657.32703053283</v>
      </c>
      <c r="C64" s="0" t="n">
        <v>12574214</v>
      </c>
    </row>
    <row r="65" customFormat="false" ht="12.8" hidden="false" customHeight="false" outlineLevel="0" collapsed="false">
      <c r="A65" s="0" t="n">
        <v>112</v>
      </c>
      <c r="B65" s="0" t="n">
        <v>6650.29706527694</v>
      </c>
      <c r="C65" s="0" t="n">
        <v>12639952</v>
      </c>
    </row>
    <row r="66" customFormat="false" ht="12.8" hidden="false" customHeight="false" outlineLevel="0" collapsed="false">
      <c r="A66" s="0" t="n">
        <v>113</v>
      </c>
      <c r="B66" s="0" t="n">
        <v>6667.72022125981</v>
      </c>
      <c r="C66" s="0" t="n">
        <v>12646796</v>
      </c>
    </row>
    <row r="67" customFormat="false" ht="12.8" hidden="false" customHeight="false" outlineLevel="0" collapsed="false">
      <c r="A67" s="0" t="n">
        <v>114</v>
      </c>
      <c r="B67" s="0" t="n">
        <v>6712.73533955887</v>
      </c>
      <c r="C67" s="0" t="n">
        <v>12620897</v>
      </c>
    </row>
    <row r="68" customFormat="false" ht="12.8" hidden="false" customHeight="false" outlineLevel="0" collapsed="false">
      <c r="A68" s="0" t="n">
        <v>115</v>
      </c>
      <c r="B68" s="0" t="n">
        <v>6732.0686510405</v>
      </c>
      <c r="C68" s="0" t="n">
        <v>12611181</v>
      </c>
    </row>
    <row r="69" customFormat="false" ht="12.8" hidden="false" customHeight="false" outlineLevel="0" collapsed="false">
      <c r="A69" s="0" t="n">
        <v>116</v>
      </c>
      <c r="B69" s="0" t="n">
        <v>6692.09825733461</v>
      </c>
      <c r="C69" s="0" t="n">
        <v>12632536</v>
      </c>
    </row>
    <row r="70" customFormat="false" ht="12.8" hidden="false" customHeight="false" outlineLevel="0" collapsed="false">
      <c r="A70" s="0" t="n">
        <v>117</v>
      </c>
      <c r="B70" s="0" t="n">
        <v>6691.14181996243</v>
      </c>
      <c r="C70" s="0" t="n">
        <v>12696404</v>
      </c>
    </row>
    <row r="71" customFormat="false" ht="12.8" hidden="false" customHeight="false" outlineLevel="0" collapsed="false">
      <c r="A71" s="0" t="n">
        <v>118</v>
      </c>
      <c r="B71" s="0" t="n">
        <v>6675.74730608349</v>
      </c>
      <c r="C71" s="0" t="n">
        <v>12727742</v>
      </c>
    </row>
    <row r="72" customFormat="false" ht="12.8" hidden="false" customHeight="false" outlineLevel="0" collapsed="false">
      <c r="A72" s="0" t="n">
        <v>119</v>
      </c>
      <c r="B72" s="0" t="n">
        <v>6685.09742010057</v>
      </c>
      <c r="C72" s="0" t="n">
        <v>12702090</v>
      </c>
    </row>
    <row r="73" customFormat="false" ht="12.8" hidden="false" customHeight="false" outlineLevel="0" collapsed="false">
      <c r="A73" s="0" t="n">
        <v>120</v>
      </c>
      <c r="B73" s="0" t="n">
        <v>6725.47532854959</v>
      </c>
      <c r="C73" s="0" t="n">
        <v>12668841</v>
      </c>
    </row>
    <row r="74" customFormat="false" ht="12.8" hidden="false" customHeight="false" outlineLevel="0" collapsed="false">
      <c r="A74" s="0" t="n">
        <v>121</v>
      </c>
      <c r="B74" s="0" t="n">
        <v>6747.89578299567</v>
      </c>
      <c r="C74" s="0" t="n">
        <v>12717480</v>
      </c>
    </row>
    <row r="75" customFormat="false" ht="12.8" hidden="false" customHeight="false" outlineLevel="0" collapsed="false">
      <c r="A75" s="0" t="n">
        <v>122</v>
      </c>
      <c r="B75" s="0" t="n">
        <v>6768.03927331299</v>
      </c>
      <c r="C75" s="0" t="n">
        <v>12721119</v>
      </c>
    </row>
    <row r="76" customFormat="false" ht="12.8" hidden="false" customHeight="false" outlineLevel="0" collapsed="false">
      <c r="A76" s="0" t="n">
        <v>123</v>
      </c>
      <c r="B76" s="0" t="n">
        <v>6786.17866881302</v>
      </c>
      <c r="C76" s="0" t="n">
        <v>12697715</v>
      </c>
    </row>
    <row r="77" customFormat="false" ht="12.8" hidden="false" customHeight="false" outlineLevel="0" collapsed="false">
      <c r="A77" s="0" t="n">
        <v>124</v>
      </c>
      <c r="B77" s="0" t="n">
        <v>6794.00070416851</v>
      </c>
      <c r="C77" s="0" t="n">
        <v>12768511</v>
      </c>
    </row>
    <row r="78" customFormat="false" ht="12.8" hidden="false" customHeight="false" outlineLevel="0" collapsed="false">
      <c r="A78" s="0" t="n">
        <v>125</v>
      </c>
      <c r="B78" s="0" t="n">
        <v>6827.53496546605</v>
      </c>
      <c r="C78" s="0" t="n">
        <v>12784149</v>
      </c>
    </row>
    <row r="79" customFormat="false" ht="12.8" hidden="false" customHeight="false" outlineLevel="0" collapsed="false">
      <c r="A79" s="0" t="n">
        <v>126</v>
      </c>
      <c r="B79" s="0" t="n">
        <v>6851.9489644532</v>
      </c>
      <c r="C79" s="0" t="n">
        <v>12757713</v>
      </c>
    </row>
    <row r="80" customFormat="false" ht="12.8" hidden="false" customHeight="false" outlineLevel="0" collapsed="false">
      <c r="A80" s="0" t="n">
        <v>127</v>
      </c>
      <c r="B80" s="0" t="n">
        <v>6879.99752234794</v>
      </c>
      <c r="C80" s="0" t="n">
        <v>12780426</v>
      </c>
    </row>
    <row r="81" customFormat="false" ht="12.8" hidden="false" customHeight="false" outlineLevel="0" collapsed="false">
      <c r="A81" s="0" t="n">
        <v>128</v>
      </c>
      <c r="B81" s="0" t="n">
        <v>6863.26836005273</v>
      </c>
      <c r="C81" s="0" t="n">
        <v>12808215</v>
      </c>
    </row>
    <row r="82" customFormat="false" ht="12.8" hidden="false" customHeight="false" outlineLevel="0" collapsed="false">
      <c r="A82" s="0" t="n">
        <v>129</v>
      </c>
      <c r="B82" s="0" t="n">
        <v>6853.25160273942</v>
      </c>
      <c r="C82" s="0" t="n">
        <v>12869995</v>
      </c>
    </row>
    <row r="83" customFormat="false" ht="12.8" hidden="false" customHeight="false" outlineLevel="0" collapsed="false">
      <c r="A83" s="0" t="n">
        <v>130</v>
      </c>
      <c r="B83" s="0" t="n">
        <v>6897.56547943269</v>
      </c>
      <c r="C83" s="0" t="n">
        <v>12846165</v>
      </c>
    </row>
    <row r="84" customFormat="false" ht="12.8" hidden="false" customHeight="false" outlineLevel="0" collapsed="false">
      <c r="A84" s="0" t="n">
        <v>131</v>
      </c>
      <c r="B84" s="0" t="n">
        <v>6874.28633464694</v>
      </c>
      <c r="C84" s="0" t="n">
        <v>12844240</v>
      </c>
    </row>
    <row r="85" customFormat="false" ht="12.8" hidden="false" customHeight="false" outlineLevel="0" collapsed="false">
      <c r="A85" s="0" t="n">
        <v>132</v>
      </c>
      <c r="B85" s="0" t="n">
        <v>6903.92111869198</v>
      </c>
      <c r="C85" s="0" t="n">
        <v>12896399</v>
      </c>
    </row>
    <row r="86" customFormat="false" ht="12.8" hidden="false" customHeight="false" outlineLevel="0" collapsed="false">
      <c r="A86" s="0" t="n">
        <v>133</v>
      </c>
      <c r="B86" s="0" t="n">
        <v>6903.89319047176</v>
      </c>
      <c r="C86" s="0" t="n">
        <v>12918955</v>
      </c>
    </row>
    <row r="87" customFormat="false" ht="12.8" hidden="false" customHeight="false" outlineLevel="0" collapsed="false">
      <c r="A87" s="0" t="n">
        <v>134</v>
      </c>
      <c r="B87" s="0" t="n">
        <v>6916.41896759656</v>
      </c>
      <c r="C87" s="0" t="n">
        <v>12931852</v>
      </c>
    </row>
    <row r="88" customFormat="false" ht="12.8" hidden="false" customHeight="false" outlineLevel="0" collapsed="false">
      <c r="A88" s="0" t="n">
        <v>135</v>
      </c>
      <c r="B88" s="0" t="n">
        <v>6922.9327849752</v>
      </c>
      <c r="C88" s="0" t="n">
        <v>12945689</v>
      </c>
    </row>
    <row r="89" customFormat="false" ht="12.8" hidden="false" customHeight="false" outlineLevel="0" collapsed="false">
      <c r="A89" s="0" t="n">
        <v>136</v>
      </c>
      <c r="B89" s="0" t="n">
        <v>6933.81428984468</v>
      </c>
      <c r="C89" s="0" t="n">
        <v>12971478</v>
      </c>
    </row>
    <row r="90" customFormat="false" ht="12.8" hidden="false" customHeight="false" outlineLevel="0" collapsed="false">
      <c r="A90" s="0" t="n">
        <v>137</v>
      </c>
      <c r="B90" s="0" t="n">
        <v>6944.9268520778</v>
      </c>
      <c r="C90" s="0" t="n">
        <v>12982000</v>
      </c>
    </row>
    <row r="91" customFormat="false" ht="12.8" hidden="false" customHeight="false" outlineLevel="0" collapsed="false">
      <c r="A91" s="0" t="n">
        <v>138</v>
      </c>
      <c r="B91" s="0" t="n">
        <v>6950.26205735187</v>
      </c>
      <c r="C91" s="0" t="n">
        <v>13020181</v>
      </c>
    </row>
    <row r="92" customFormat="false" ht="12.8" hidden="false" customHeight="false" outlineLevel="0" collapsed="false">
      <c r="A92" s="0" t="n">
        <v>139</v>
      </c>
      <c r="B92" s="0" t="n">
        <v>6937.83560966772</v>
      </c>
      <c r="C92" s="0" t="n">
        <v>13046251</v>
      </c>
    </row>
    <row r="93" customFormat="false" ht="12.8" hidden="false" customHeight="false" outlineLevel="0" collapsed="false">
      <c r="A93" s="0" t="n">
        <v>140</v>
      </c>
      <c r="B93" s="0" t="n">
        <v>6949.42093393249</v>
      </c>
      <c r="C93" s="0" t="n">
        <v>13037803</v>
      </c>
    </row>
    <row r="94" customFormat="false" ht="12.8" hidden="false" customHeight="false" outlineLevel="0" collapsed="false">
      <c r="A94" s="0" t="n">
        <v>141</v>
      </c>
      <c r="B94" s="0" t="n">
        <v>6965.68143819842</v>
      </c>
      <c r="C94" s="0" t="n">
        <v>13030303</v>
      </c>
    </row>
    <row r="95" customFormat="false" ht="12.8" hidden="false" customHeight="false" outlineLevel="0" collapsed="false">
      <c r="A95" s="0" t="n">
        <v>142</v>
      </c>
      <c r="B95" s="0" t="n">
        <v>6971.18482555342</v>
      </c>
      <c r="C95" s="0" t="n">
        <v>13078865</v>
      </c>
    </row>
    <row r="96" customFormat="false" ht="12.8" hidden="false" customHeight="false" outlineLevel="0" collapsed="false">
      <c r="A96" s="0" t="n">
        <v>143</v>
      </c>
      <c r="B96" s="0" t="n">
        <v>6978.80190292403</v>
      </c>
      <c r="C96" s="0" t="n">
        <v>13069582</v>
      </c>
    </row>
    <row r="97" customFormat="false" ht="12.8" hidden="false" customHeight="false" outlineLevel="0" collapsed="false">
      <c r="A97" s="0" t="n">
        <v>144</v>
      </c>
      <c r="B97" s="0" t="n">
        <v>6974.17732483734</v>
      </c>
      <c r="C97" s="0" t="n">
        <v>13115201</v>
      </c>
    </row>
    <row r="98" customFormat="false" ht="12.8" hidden="false" customHeight="false" outlineLevel="0" collapsed="false">
      <c r="A98" s="0" t="n">
        <v>145</v>
      </c>
      <c r="B98" s="0" t="n">
        <v>7007.482624068</v>
      </c>
      <c r="C98" s="0" t="n">
        <v>13088966</v>
      </c>
    </row>
    <row r="99" customFormat="false" ht="12.8" hidden="false" customHeight="false" outlineLevel="0" collapsed="false">
      <c r="A99" s="0" t="n">
        <v>146</v>
      </c>
      <c r="B99" s="0" t="n">
        <v>7043.62220642538</v>
      </c>
      <c r="C99" s="0" t="n">
        <v>13120523</v>
      </c>
    </row>
    <row r="100" customFormat="false" ht="12.8" hidden="false" customHeight="false" outlineLevel="0" collapsed="false">
      <c r="A100" s="0" t="n">
        <v>147</v>
      </c>
      <c r="B100" s="0" t="n">
        <v>7050.89560752207</v>
      </c>
      <c r="C100" s="0" t="n">
        <v>13199863</v>
      </c>
    </row>
    <row r="101" customFormat="false" ht="12.8" hidden="false" customHeight="false" outlineLevel="0" collapsed="false">
      <c r="A101" s="0" t="n">
        <v>148</v>
      </c>
      <c r="B101" s="0" t="n">
        <v>7065.14852197191</v>
      </c>
      <c r="C101" s="0" t="n">
        <v>13241329</v>
      </c>
    </row>
    <row r="102" customFormat="false" ht="12.8" hidden="false" customHeight="false" outlineLevel="0" collapsed="false">
      <c r="A102" s="0" t="n">
        <v>149</v>
      </c>
      <c r="B102" s="0" t="n">
        <v>7074.42336979585</v>
      </c>
      <c r="C102" s="0" t="n">
        <v>13216072</v>
      </c>
    </row>
    <row r="103" customFormat="false" ht="12.8" hidden="false" customHeight="false" outlineLevel="0" collapsed="false">
      <c r="A103" s="0" t="n">
        <v>150</v>
      </c>
      <c r="B103" s="0" t="n">
        <v>7076.18926811566</v>
      </c>
      <c r="C103" s="0" t="n">
        <v>13178937</v>
      </c>
    </row>
    <row r="104" customFormat="false" ht="12.8" hidden="false" customHeight="false" outlineLevel="0" collapsed="false">
      <c r="A104" s="0" t="n">
        <v>151</v>
      </c>
      <c r="B104" s="0" t="n">
        <v>7094.42087159247</v>
      </c>
      <c r="C104" s="0" t="n">
        <v>13191280</v>
      </c>
    </row>
    <row r="105" customFormat="false" ht="12.8" hidden="false" customHeight="false" outlineLevel="0" collapsed="false">
      <c r="A105" s="0" t="n">
        <v>152</v>
      </c>
      <c r="B105" s="0" t="n">
        <v>7058.13712549242</v>
      </c>
      <c r="C105" s="0" t="n">
        <v>13229603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240344.303765719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18486811.2279171</v>
      </c>
      <c r="C23" s="0" t="n">
        <v>17748575.3154961</v>
      </c>
      <c r="D23" s="0" t="n">
        <v>18567642.1828686</v>
      </c>
      <c r="E23" s="0" t="n">
        <v>17824556.4019487</v>
      </c>
      <c r="F23" s="0" t="n">
        <v>14324672.5217378</v>
      </c>
      <c r="G23" s="0" t="n">
        <v>3423902.79375832</v>
      </c>
      <c r="H23" s="0" t="n">
        <v>14400654.2866274</v>
      </c>
      <c r="I23" s="0" t="n">
        <v>3423902.11532136</v>
      </c>
      <c r="J23" s="0" t="n">
        <v>263282.905886905</v>
      </c>
      <c r="K23" s="0" t="n">
        <v>255384.418710298</v>
      </c>
      <c r="L23" s="0" t="n">
        <v>3083928.66653494</v>
      </c>
      <c r="M23" s="0" t="n">
        <v>2910401.83944274</v>
      </c>
      <c r="N23" s="0" t="n">
        <v>3097400.49037406</v>
      </c>
      <c r="O23" s="0" t="n">
        <v>2923065.35187886</v>
      </c>
      <c r="P23" s="0" t="n">
        <v>43880.4843144842</v>
      </c>
      <c r="Q23" s="0" t="n">
        <v>42564.0697850497</v>
      </c>
    </row>
    <row r="24" customFormat="false" ht="12.8" hidden="false" customHeight="false" outlineLevel="0" collapsed="false">
      <c r="A24" s="0" t="n">
        <v>71</v>
      </c>
      <c r="B24" s="0" t="n">
        <v>19490298.0081883</v>
      </c>
      <c r="C24" s="0" t="n">
        <v>18710175.1904515</v>
      </c>
      <c r="D24" s="0" t="n">
        <v>19577436.5013085</v>
      </c>
      <c r="E24" s="0" t="n">
        <v>18792085.3629556</v>
      </c>
      <c r="F24" s="0" t="n">
        <v>15040319.3836245</v>
      </c>
      <c r="G24" s="0" t="n">
        <v>3669855.806827</v>
      </c>
      <c r="H24" s="0" t="n">
        <v>15122230.2448885</v>
      </c>
      <c r="I24" s="0" t="n">
        <v>3669855.11806702</v>
      </c>
      <c r="J24" s="0" t="n">
        <v>297621.588530881</v>
      </c>
      <c r="K24" s="0" t="n">
        <v>288692.940874954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19485353.6629609</v>
      </c>
      <c r="C25" s="0" t="n">
        <v>18703398.8999651</v>
      </c>
      <c r="D25" s="0" t="n">
        <v>19573091.3822093</v>
      </c>
      <c r="E25" s="0" t="n">
        <v>18785872.8187581</v>
      </c>
      <c r="F25" s="0" t="n">
        <v>14963769.2041724</v>
      </c>
      <c r="G25" s="0" t="n">
        <v>3739629.69579275</v>
      </c>
      <c r="H25" s="0" t="n">
        <v>15046243.8084876</v>
      </c>
      <c r="I25" s="0" t="n">
        <v>3739629.01027049</v>
      </c>
      <c r="J25" s="0" t="n">
        <v>315791.212940722</v>
      </c>
      <c r="K25" s="0" t="n">
        <v>306317.476552501</v>
      </c>
      <c r="L25" s="0" t="n">
        <v>3250663.38241909</v>
      </c>
      <c r="M25" s="0" t="n">
        <v>3067633.48994798</v>
      </c>
      <c r="N25" s="0" t="n">
        <v>3265286.41766606</v>
      </c>
      <c r="O25" s="0" t="n">
        <v>3081379.14114403</v>
      </c>
      <c r="P25" s="0" t="n">
        <v>52631.8688234537</v>
      </c>
      <c r="Q25" s="0" t="n">
        <v>51052.9127587501</v>
      </c>
    </row>
    <row r="26" customFormat="false" ht="12.8" hidden="false" customHeight="false" outlineLevel="0" collapsed="false">
      <c r="A26" s="0" t="n">
        <v>73</v>
      </c>
      <c r="B26" s="0" t="n">
        <v>18724012.9276593</v>
      </c>
      <c r="C26" s="0" t="n">
        <v>17970370.7049481</v>
      </c>
      <c r="D26" s="0" t="n">
        <v>18807610.5664976</v>
      </c>
      <c r="E26" s="0" t="n">
        <v>18048952.9259038</v>
      </c>
      <c r="F26" s="0" t="n">
        <v>14294551.7307912</v>
      </c>
      <c r="G26" s="0" t="n">
        <v>3675818.97415689</v>
      </c>
      <c r="H26" s="0" t="n">
        <v>14373134.608011</v>
      </c>
      <c r="I26" s="0" t="n">
        <v>3675818.31789279</v>
      </c>
      <c r="J26" s="0" t="n">
        <v>326873.636899256</v>
      </c>
      <c r="K26" s="0" t="n">
        <v>317067.427792278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18683304.6299079</v>
      </c>
      <c r="C27" s="0" t="n">
        <v>17929417.5363859</v>
      </c>
      <c r="D27" s="0" t="n">
        <v>18767217.68746</v>
      </c>
      <c r="E27" s="0" t="n">
        <v>18008296.2489351</v>
      </c>
      <c r="F27" s="0" t="n">
        <v>14205107.9060276</v>
      </c>
      <c r="G27" s="0" t="n">
        <v>3724309.63035829</v>
      </c>
      <c r="H27" s="0" t="n">
        <v>14283987.2651112</v>
      </c>
      <c r="I27" s="0" t="n">
        <v>3724308.98382395</v>
      </c>
      <c r="J27" s="0" t="n">
        <v>341777.088311233</v>
      </c>
      <c r="K27" s="0" t="n">
        <v>331523.775661896</v>
      </c>
      <c r="L27" s="0" t="n">
        <v>3115578.91642054</v>
      </c>
      <c r="M27" s="0" t="n">
        <v>2939002.85797955</v>
      </c>
      <c r="N27" s="0" t="n">
        <v>3129564.50375197</v>
      </c>
      <c r="O27" s="0" t="n">
        <v>2952149.3082524</v>
      </c>
      <c r="P27" s="0" t="n">
        <v>56962.8480518723</v>
      </c>
      <c r="Q27" s="0" t="n">
        <v>55253.9626103161</v>
      </c>
    </row>
    <row r="28" customFormat="false" ht="12.8" hidden="false" customHeight="false" outlineLevel="0" collapsed="false">
      <c r="A28" s="0" t="n">
        <v>75</v>
      </c>
      <c r="B28" s="0" t="n">
        <v>19195649.3663673</v>
      </c>
      <c r="C28" s="0" t="n">
        <v>18419176.3901788</v>
      </c>
      <c r="D28" s="0" t="n">
        <v>19283005.8894407</v>
      </c>
      <c r="E28" s="0" t="n">
        <v>18501291.9705438</v>
      </c>
      <c r="F28" s="0" t="n">
        <v>14557904.2978906</v>
      </c>
      <c r="G28" s="0" t="n">
        <v>3861272.09228817</v>
      </c>
      <c r="H28" s="0" t="n">
        <v>14640020.5307786</v>
      </c>
      <c r="I28" s="0" t="n">
        <v>3861271.43976512</v>
      </c>
      <c r="J28" s="0" t="n">
        <v>381097.86122787</v>
      </c>
      <c r="K28" s="0" t="n">
        <v>369664.925391034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19572822.2932059</v>
      </c>
      <c r="C29" s="0" t="n">
        <v>18780042.1965803</v>
      </c>
      <c r="D29" s="0" t="n">
        <v>19663215.3391025</v>
      </c>
      <c r="E29" s="0" t="n">
        <v>18865012.1153394</v>
      </c>
      <c r="F29" s="0" t="n">
        <v>14805637.3670594</v>
      </c>
      <c r="G29" s="0" t="n">
        <v>3974404.82952094</v>
      </c>
      <c r="H29" s="0" t="n">
        <v>14890607.9225434</v>
      </c>
      <c r="I29" s="0" t="n">
        <v>3974404.19279594</v>
      </c>
      <c r="J29" s="0" t="n">
        <v>399235.46954112</v>
      </c>
      <c r="K29" s="0" t="n">
        <v>387258.405454886</v>
      </c>
      <c r="L29" s="0" t="n">
        <v>3263323.99885888</v>
      </c>
      <c r="M29" s="0" t="n">
        <v>3077944.58167557</v>
      </c>
      <c r="N29" s="0" t="n">
        <v>3278389.58729133</v>
      </c>
      <c r="O29" s="0" t="n">
        <v>3092106.49622439</v>
      </c>
      <c r="P29" s="0" t="n">
        <v>66539.24492352</v>
      </c>
      <c r="Q29" s="0" t="n">
        <v>64543.0675758144</v>
      </c>
    </row>
    <row r="30" customFormat="false" ht="12.8" hidden="false" customHeight="false" outlineLevel="0" collapsed="false">
      <c r="A30" s="0" t="n">
        <v>77</v>
      </c>
      <c r="B30" s="0" t="n">
        <v>19869975.142754</v>
      </c>
      <c r="C30" s="0" t="n">
        <v>19063532.3306777</v>
      </c>
      <c r="D30" s="0" t="n">
        <v>19964039.7184179</v>
      </c>
      <c r="E30" s="0" t="n">
        <v>19151953.4928228</v>
      </c>
      <c r="F30" s="0" t="n">
        <v>15013632.3141807</v>
      </c>
      <c r="G30" s="0" t="n">
        <v>4049900.01649701</v>
      </c>
      <c r="H30" s="0" t="n">
        <v>15102054.1185361</v>
      </c>
      <c r="I30" s="0" t="n">
        <v>4049899.37428667</v>
      </c>
      <c r="J30" s="0" t="n">
        <v>419657.139830784</v>
      </c>
      <c r="K30" s="0" t="n">
        <v>407067.42563586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20067154.3524328</v>
      </c>
      <c r="C31" s="0" t="n">
        <v>19251307.4321527</v>
      </c>
      <c r="D31" s="0" t="n">
        <v>20163181.501644</v>
      </c>
      <c r="E31" s="0" t="n">
        <v>19341573.9676575</v>
      </c>
      <c r="F31" s="0" t="n">
        <v>15123934.2982731</v>
      </c>
      <c r="G31" s="0" t="n">
        <v>4127373.1338797</v>
      </c>
      <c r="H31" s="0" t="n">
        <v>15214201.4787749</v>
      </c>
      <c r="I31" s="0" t="n">
        <v>4127372.48888265</v>
      </c>
      <c r="J31" s="0" t="n">
        <v>442493.460867819</v>
      </c>
      <c r="K31" s="0" t="n">
        <v>429218.657041784</v>
      </c>
      <c r="L31" s="0" t="n">
        <v>3345501.34229526</v>
      </c>
      <c r="M31" s="0" t="n">
        <v>3154860.75045707</v>
      </c>
      <c r="N31" s="0" t="n">
        <v>3361506.04717199</v>
      </c>
      <c r="O31" s="0" t="n">
        <v>3169905.43959357</v>
      </c>
      <c r="P31" s="0" t="n">
        <v>73748.9101446365</v>
      </c>
      <c r="Q31" s="0" t="n">
        <v>71536.4428402974</v>
      </c>
    </row>
    <row r="32" customFormat="false" ht="12.8" hidden="false" customHeight="false" outlineLevel="0" collapsed="false">
      <c r="A32" s="0" t="n">
        <v>79</v>
      </c>
      <c r="B32" s="0" t="n">
        <v>20245000.5546641</v>
      </c>
      <c r="C32" s="0" t="n">
        <v>19420393.8293267</v>
      </c>
      <c r="D32" s="0" t="n">
        <v>20342899.3638595</v>
      </c>
      <c r="E32" s="0" t="n">
        <v>19512419.7303346</v>
      </c>
      <c r="F32" s="0" t="n">
        <v>15208730.1171834</v>
      </c>
      <c r="G32" s="0" t="n">
        <v>4211663.7121433</v>
      </c>
      <c r="H32" s="0" t="n">
        <v>15300756.6664398</v>
      </c>
      <c r="I32" s="0" t="n">
        <v>4211663.06389476</v>
      </c>
      <c r="J32" s="0" t="n">
        <v>460048.096789022</v>
      </c>
      <c r="K32" s="0" t="n">
        <v>446246.653885352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20545808.7660816</v>
      </c>
      <c r="C33" s="0" t="n">
        <v>19706152.6372629</v>
      </c>
      <c r="D33" s="0" t="n">
        <v>20645518.0014666</v>
      </c>
      <c r="E33" s="0" t="n">
        <v>19799876.605221</v>
      </c>
      <c r="F33" s="0" t="n">
        <v>15269643.5788403</v>
      </c>
      <c r="G33" s="0" t="n">
        <v>4436509.05842267</v>
      </c>
      <c r="H33" s="0" t="n">
        <v>15363368.1951787</v>
      </c>
      <c r="I33" s="0" t="n">
        <v>4436508.4100423</v>
      </c>
      <c r="J33" s="0" t="n">
        <v>475734.642770042</v>
      </c>
      <c r="K33" s="0" t="n">
        <v>461462.603486941</v>
      </c>
      <c r="L33" s="0" t="n">
        <v>3424527.5906363</v>
      </c>
      <c r="M33" s="0" t="n">
        <v>3228744.23066548</v>
      </c>
      <c r="N33" s="0" t="n">
        <v>3441145.31545155</v>
      </c>
      <c r="O33" s="0" t="n">
        <v>3244365.16167965</v>
      </c>
      <c r="P33" s="0" t="n">
        <v>79289.1071283403</v>
      </c>
      <c r="Q33" s="0" t="n">
        <v>76910.4339144901</v>
      </c>
    </row>
    <row r="34" customFormat="false" ht="12.8" hidden="false" customHeight="false" outlineLevel="0" collapsed="false">
      <c r="A34" s="0" t="n">
        <v>81</v>
      </c>
      <c r="B34" s="0" t="n">
        <v>20767121.9168742</v>
      </c>
      <c r="C34" s="0" t="n">
        <v>19917354.5812494</v>
      </c>
      <c r="D34" s="0" t="n">
        <v>20868757.1917939</v>
      </c>
      <c r="E34" s="0" t="n">
        <v>20012889.0097674</v>
      </c>
      <c r="F34" s="0" t="n">
        <v>15392731.7250888</v>
      </c>
      <c r="G34" s="0" t="n">
        <v>4524622.85616055</v>
      </c>
      <c r="H34" s="0" t="n">
        <v>15488266.8059546</v>
      </c>
      <c r="I34" s="0" t="n">
        <v>4524622.20381273</v>
      </c>
      <c r="J34" s="0" t="n">
        <v>503965.414275351</v>
      </c>
      <c r="K34" s="0" t="n">
        <v>488846.45184709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20926433.7881217</v>
      </c>
      <c r="C35" s="0" t="n">
        <v>20068588.7141548</v>
      </c>
      <c r="D35" s="0" t="n">
        <v>21026439.796907</v>
      </c>
      <c r="E35" s="0" t="n">
        <v>20162591.6154763</v>
      </c>
      <c r="F35" s="0" t="n">
        <v>15428273.3622398</v>
      </c>
      <c r="G35" s="0" t="n">
        <v>4640315.35191504</v>
      </c>
      <c r="H35" s="0" t="n">
        <v>15522276.9286447</v>
      </c>
      <c r="I35" s="0" t="n">
        <v>4640314.68683156</v>
      </c>
      <c r="J35" s="0" t="n">
        <v>509166.183407184</v>
      </c>
      <c r="K35" s="0" t="n">
        <v>493891.197904969</v>
      </c>
      <c r="L35" s="0" t="n">
        <v>3487592.2693883</v>
      </c>
      <c r="M35" s="0" t="n">
        <v>3287777.96833201</v>
      </c>
      <c r="N35" s="0" t="n">
        <v>3504259.45047366</v>
      </c>
      <c r="O35" s="0" t="n">
        <v>3303445.39161099</v>
      </c>
      <c r="P35" s="0" t="n">
        <v>84861.0305678641</v>
      </c>
      <c r="Q35" s="0" t="n">
        <v>82315.1996508281</v>
      </c>
    </row>
    <row r="36" customFormat="false" ht="12.8" hidden="false" customHeight="false" outlineLevel="0" collapsed="false">
      <c r="A36" s="0" t="n">
        <v>83</v>
      </c>
      <c r="B36" s="0" t="n">
        <v>21023163.7356879</v>
      </c>
      <c r="C36" s="0" t="n">
        <v>20160921.4632062</v>
      </c>
      <c r="D36" s="0" t="n">
        <v>21124411.1012296</v>
      </c>
      <c r="E36" s="0" t="n">
        <v>20256091.2236264</v>
      </c>
      <c r="F36" s="0" t="n">
        <v>15471389.297883</v>
      </c>
      <c r="G36" s="0" t="n">
        <v>4689532.16532323</v>
      </c>
      <c r="H36" s="0" t="n">
        <v>15566559.734066</v>
      </c>
      <c r="I36" s="0" t="n">
        <v>4689531.48956034</v>
      </c>
      <c r="J36" s="0" t="n">
        <v>546064.435279362</v>
      </c>
      <c r="K36" s="0" t="n">
        <v>529682.502220981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21187673.621062</v>
      </c>
      <c r="C37" s="0" t="n">
        <v>20317346.2378172</v>
      </c>
      <c r="D37" s="0" t="n">
        <v>21289200.7321261</v>
      </c>
      <c r="E37" s="0" t="n">
        <v>20412778.9463895</v>
      </c>
      <c r="F37" s="0" t="n">
        <v>15546700.2403441</v>
      </c>
      <c r="G37" s="0" t="n">
        <v>4770645.99747316</v>
      </c>
      <c r="H37" s="0" t="n">
        <v>15642133.5580173</v>
      </c>
      <c r="I37" s="0" t="n">
        <v>4770645.38837217</v>
      </c>
      <c r="J37" s="0" t="n">
        <v>579696.823090433</v>
      </c>
      <c r="K37" s="0" t="n">
        <v>562305.91839772</v>
      </c>
      <c r="L37" s="0" t="n">
        <v>3532000.61762127</v>
      </c>
      <c r="M37" s="0" t="n">
        <v>3329471.32560312</v>
      </c>
      <c r="N37" s="0" t="n">
        <v>3548921.31063054</v>
      </c>
      <c r="O37" s="0" t="n">
        <v>3345377.05289603</v>
      </c>
      <c r="P37" s="0" t="n">
        <v>96616.1371817388</v>
      </c>
      <c r="Q37" s="0" t="n">
        <v>93717.6530662866</v>
      </c>
    </row>
    <row r="38" customFormat="false" ht="12.8" hidden="false" customHeight="false" outlineLevel="0" collapsed="false">
      <c r="A38" s="0" t="n">
        <v>85</v>
      </c>
      <c r="B38" s="0" t="n">
        <v>21342858.1175935</v>
      </c>
      <c r="C38" s="0" t="n">
        <v>20464505.541249</v>
      </c>
      <c r="D38" s="0" t="n">
        <v>21445951.9771312</v>
      </c>
      <c r="E38" s="0" t="n">
        <v>20561410.9814258</v>
      </c>
      <c r="F38" s="0" t="n">
        <v>15644658.6160024</v>
      </c>
      <c r="G38" s="0" t="n">
        <v>4819846.92524666</v>
      </c>
      <c r="H38" s="0" t="n">
        <v>15741564.6679047</v>
      </c>
      <c r="I38" s="0" t="n">
        <v>4819846.31352112</v>
      </c>
      <c r="J38" s="0" t="n">
        <v>592807.198932513</v>
      </c>
      <c r="K38" s="0" t="n">
        <v>575022.982964537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21600093.3720357</v>
      </c>
      <c r="C39" s="0" t="n">
        <v>20708848.9297338</v>
      </c>
      <c r="D39" s="0" t="n">
        <v>21705971.2221508</v>
      </c>
      <c r="E39" s="0" t="n">
        <v>20808371.3046491</v>
      </c>
      <c r="F39" s="0" t="n">
        <v>15795292.854873</v>
      </c>
      <c r="G39" s="0" t="n">
        <v>4913556.07486075</v>
      </c>
      <c r="H39" s="0" t="n">
        <v>15894815.8302989</v>
      </c>
      <c r="I39" s="0" t="n">
        <v>4913555.47435013</v>
      </c>
      <c r="J39" s="0" t="n">
        <v>619780.620912429</v>
      </c>
      <c r="K39" s="0" t="n">
        <v>601187.202285056</v>
      </c>
      <c r="L39" s="0" t="n">
        <v>3600029.88610993</v>
      </c>
      <c r="M39" s="0" t="n">
        <v>3392881.17172674</v>
      </c>
      <c r="N39" s="0" t="n">
        <v>3617675.69726512</v>
      </c>
      <c r="O39" s="0" t="n">
        <v>3409468.51303834</v>
      </c>
      <c r="P39" s="0" t="n">
        <v>103296.770152072</v>
      </c>
      <c r="Q39" s="0" t="n">
        <v>100197.867047509</v>
      </c>
    </row>
    <row r="40" customFormat="false" ht="12.8" hidden="false" customHeight="false" outlineLevel="0" collapsed="false">
      <c r="A40" s="0" t="n">
        <v>87</v>
      </c>
      <c r="B40" s="0" t="n">
        <v>21791311.6989877</v>
      </c>
      <c r="C40" s="0" t="n">
        <v>20890621.3369916</v>
      </c>
      <c r="D40" s="0" t="n">
        <v>21899372.6183455</v>
      </c>
      <c r="E40" s="0" t="n">
        <v>20992195.7783186</v>
      </c>
      <c r="F40" s="0" t="n">
        <v>15908707.039859</v>
      </c>
      <c r="G40" s="0" t="n">
        <v>4981914.2971326</v>
      </c>
      <c r="H40" s="0" t="n">
        <v>16010282.0825129</v>
      </c>
      <c r="I40" s="0" t="n">
        <v>4981913.69580567</v>
      </c>
      <c r="J40" s="0" t="n">
        <v>643137.828952026</v>
      </c>
      <c r="K40" s="0" t="n">
        <v>623843.694083465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21916762.1003451</v>
      </c>
      <c r="C41" s="0" t="n">
        <v>21009186.6706612</v>
      </c>
      <c r="D41" s="0" t="n">
        <v>22025828.3269415</v>
      </c>
      <c r="E41" s="0" t="n">
        <v>21111706.0913997</v>
      </c>
      <c r="F41" s="0" t="n">
        <v>15944935.1591626</v>
      </c>
      <c r="G41" s="0" t="n">
        <v>5064251.51149868</v>
      </c>
      <c r="H41" s="0" t="n">
        <v>16047455.1795368</v>
      </c>
      <c r="I41" s="0" t="n">
        <v>5064250.9118629</v>
      </c>
      <c r="J41" s="0" t="n">
        <v>711527.568462298</v>
      </c>
      <c r="K41" s="0" t="n">
        <v>690181.741408429</v>
      </c>
      <c r="L41" s="0" t="n">
        <v>3652973.53410734</v>
      </c>
      <c r="M41" s="0" t="n">
        <v>3443045.88221246</v>
      </c>
      <c r="N41" s="0" t="n">
        <v>3671150.73636593</v>
      </c>
      <c r="O41" s="0" t="n">
        <v>3460133.00702635</v>
      </c>
      <c r="P41" s="0" t="n">
        <v>118587.92807705</v>
      </c>
      <c r="Q41" s="0" t="n">
        <v>115030.290234738</v>
      </c>
    </row>
    <row r="42" customFormat="false" ht="12.8" hidden="false" customHeight="false" outlineLevel="0" collapsed="false">
      <c r="A42" s="0" t="n">
        <v>89</v>
      </c>
      <c r="B42" s="0" t="n">
        <v>22086923.3064156</v>
      </c>
      <c r="C42" s="0" t="n">
        <v>21170878.1816825</v>
      </c>
      <c r="D42" s="0" t="n">
        <v>22198036.7962641</v>
      </c>
      <c r="E42" s="0" t="n">
        <v>21275322.2524894</v>
      </c>
      <c r="F42" s="0" t="n">
        <v>16064907.6334993</v>
      </c>
      <c r="G42" s="0" t="n">
        <v>5105970.54818322</v>
      </c>
      <c r="H42" s="0" t="n">
        <v>16169352.3063078</v>
      </c>
      <c r="I42" s="0" t="n">
        <v>5105969.94618155</v>
      </c>
      <c r="J42" s="0" t="n">
        <v>765761.638168167</v>
      </c>
      <c r="K42" s="0" t="n">
        <v>742788.789023122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22321143.2486022</v>
      </c>
      <c r="C43" s="0" t="n">
        <v>21393385.5468574</v>
      </c>
      <c r="D43" s="0" t="n">
        <v>22433644.7275406</v>
      </c>
      <c r="E43" s="0" t="n">
        <v>21499134.3106068</v>
      </c>
      <c r="F43" s="0" t="n">
        <v>16182899.6897554</v>
      </c>
      <c r="G43" s="0" t="n">
        <v>5210485.85710197</v>
      </c>
      <c r="H43" s="0" t="n">
        <v>16288649.0346545</v>
      </c>
      <c r="I43" s="0" t="n">
        <v>5210485.27595221</v>
      </c>
      <c r="J43" s="0" t="n">
        <v>865624.196876969</v>
      </c>
      <c r="K43" s="0" t="n">
        <v>839655.47097066</v>
      </c>
      <c r="L43" s="0" t="n">
        <v>3721056.6664613</v>
      </c>
      <c r="M43" s="0" t="n">
        <v>3507664.27241359</v>
      </c>
      <c r="N43" s="0" t="n">
        <v>3739806.44726793</v>
      </c>
      <c r="O43" s="0" t="n">
        <v>3525289.65666207</v>
      </c>
      <c r="P43" s="0" t="n">
        <v>144270.699479495</v>
      </c>
      <c r="Q43" s="0" t="n">
        <v>139942.57849511</v>
      </c>
    </row>
    <row r="44" customFormat="false" ht="12.8" hidden="false" customHeight="false" outlineLevel="0" collapsed="false">
      <c r="A44" s="0" t="n">
        <v>91</v>
      </c>
      <c r="B44" s="0" t="n">
        <v>22578302.4273445</v>
      </c>
      <c r="C44" s="0" t="n">
        <v>21638547.496006</v>
      </c>
      <c r="D44" s="0" t="n">
        <v>22692645.7736307</v>
      </c>
      <c r="E44" s="0" t="n">
        <v>21746024.7071326</v>
      </c>
      <c r="F44" s="0" t="n">
        <v>16323030.7329899</v>
      </c>
      <c r="G44" s="0" t="n">
        <v>5315516.76301616</v>
      </c>
      <c r="H44" s="0" t="n">
        <v>16430508.5301414</v>
      </c>
      <c r="I44" s="0" t="n">
        <v>5315516.17699124</v>
      </c>
      <c r="J44" s="0" t="n">
        <v>898743.285111149</v>
      </c>
      <c r="K44" s="0" t="n">
        <v>871780.986557814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22876978.2974409</v>
      </c>
      <c r="C45" s="0" t="n">
        <v>21923166.7675062</v>
      </c>
      <c r="D45" s="0" t="n">
        <v>22992492.7281013</v>
      </c>
      <c r="E45" s="0" t="n">
        <v>22031744.7843118</v>
      </c>
      <c r="F45" s="0" t="n">
        <v>16521410.3506174</v>
      </c>
      <c r="G45" s="0" t="n">
        <v>5401756.41688881</v>
      </c>
      <c r="H45" s="0" t="n">
        <v>16629988.9547901</v>
      </c>
      <c r="I45" s="0" t="n">
        <v>5401755.8295217</v>
      </c>
      <c r="J45" s="0" t="n">
        <v>986397.245094047</v>
      </c>
      <c r="K45" s="0" t="n">
        <v>956805.327741225</v>
      </c>
      <c r="L45" s="0" t="n">
        <v>3811509.6766328</v>
      </c>
      <c r="M45" s="0" t="n">
        <v>3592925.36061027</v>
      </c>
      <c r="N45" s="0" t="n">
        <v>3830761.09805224</v>
      </c>
      <c r="O45" s="0" t="n">
        <v>3611022.29335191</v>
      </c>
      <c r="P45" s="0" t="n">
        <v>164399.540849008</v>
      </c>
      <c r="Q45" s="0" t="n">
        <v>159467.554623538</v>
      </c>
    </row>
    <row r="46" customFormat="false" ht="12.8" hidden="false" customHeight="false" outlineLevel="0" collapsed="false">
      <c r="A46" s="0" t="n">
        <v>93</v>
      </c>
      <c r="B46" s="0" t="n">
        <v>23048307.8996312</v>
      </c>
      <c r="C46" s="0" t="n">
        <v>22086558.1178814</v>
      </c>
      <c r="D46" s="0" t="n">
        <v>23164391.8516483</v>
      </c>
      <c r="E46" s="0" t="n">
        <v>22195671.471467</v>
      </c>
      <c r="F46" s="0" t="n">
        <v>16633189.8321647</v>
      </c>
      <c r="G46" s="0" t="n">
        <v>5453368.28571674</v>
      </c>
      <c r="H46" s="0" t="n">
        <v>16742303.7518117</v>
      </c>
      <c r="I46" s="0" t="n">
        <v>5453367.71965528</v>
      </c>
      <c r="J46" s="0" t="n">
        <v>1084047.75785561</v>
      </c>
      <c r="K46" s="0" t="n">
        <v>1051526.32511994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23340517.3804793</v>
      </c>
      <c r="C47" s="0" t="n">
        <v>22365440.2325477</v>
      </c>
      <c r="D47" s="0" t="n">
        <v>23457920.203832</v>
      </c>
      <c r="E47" s="0" t="n">
        <v>22475797.3103164</v>
      </c>
      <c r="F47" s="0" t="n">
        <v>16816347.5060373</v>
      </c>
      <c r="G47" s="0" t="n">
        <v>5549092.7265104</v>
      </c>
      <c r="H47" s="0" t="n">
        <v>16926705.134745</v>
      </c>
      <c r="I47" s="0" t="n">
        <v>5549092.17557137</v>
      </c>
      <c r="J47" s="0" t="n">
        <v>1183247.98838693</v>
      </c>
      <c r="K47" s="0" t="n">
        <v>1147750.54873532</v>
      </c>
      <c r="L47" s="0" t="n">
        <v>3889532.03612481</v>
      </c>
      <c r="M47" s="0" t="n">
        <v>3667374.66972231</v>
      </c>
      <c r="N47" s="0" t="n">
        <v>3909098.89388522</v>
      </c>
      <c r="O47" s="0" t="n">
        <v>3685768.1503841</v>
      </c>
      <c r="P47" s="0" t="n">
        <v>197207.998064489</v>
      </c>
      <c r="Q47" s="0" t="n">
        <v>191291.758122554</v>
      </c>
    </row>
    <row r="48" customFormat="false" ht="12.8" hidden="false" customHeight="false" outlineLevel="0" collapsed="false">
      <c r="A48" s="0" t="n">
        <v>95</v>
      </c>
      <c r="B48" s="0" t="n">
        <v>23585249.6531418</v>
      </c>
      <c r="C48" s="0" t="n">
        <v>22599751.5016418</v>
      </c>
      <c r="D48" s="0" t="n">
        <v>23703969.442739</v>
      </c>
      <c r="E48" s="0" t="n">
        <v>22711346.5139224</v>
      </c>
      <c r="F48" s="0" t="n">
        <v>16985748.1417758</v>
      </c>
      <c r="G48" s="0" t="n">
        <v>5614003.35986605</v>
      </c>
      <c r="H48" s="0" t="n">
        <v>17097343.7101311</v>
      </c>
      <c r="I48" s="0" t="n">
        <v>5614002.80379135</v>
      </c>
      <c r="J48" s="0" t="n">
        <v>1217200.83011387</v>
      </c>
      <c r="K48" s="0" t="n">
        <v>1180684.80521045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23707141.4737878</v>
      </c>
      <c r="C49" s="0" t="n">
        <v>22715206.9031706</v>
      </c>
      <c r="D49" s="0" t="n">
        <v>23826907.0689244</v>
      </c>
      <c r="E49" s="0" t="n">
        <v>22827784.9713376</v>
      </c>
      <c r="F49" s="0" t="n">
        <v>17047139.5807218</v>
      </c>
      <c r="G49" s="0" t="n">
        <v>5668067.3224488</v>
      </c>
      <c r="H49" s="0" t="n">
        <v>17159718.1936964</v>
      </c>
      <c r="I49" s="0" t="n">
        <v>5668066.7776412</v>
      </c>
      <c r="J49" s="0" t="n">
        <v>1276213.87866866</v>
      </c>
      <c r="K49" s="0" t="n">
        <v>1237927.4623086</v>
      </c>
      <c r="L49" s="0" t="n">
        <v>3951231.29206773</v>
      </c>
      <c r="M49" s="0" t="n">
        <v>3726135.12543784</v>
      </c>
      <c r="N49" s="0" t="n">
        <v>3971191.94245196</v>
      </c>
      <c r="O49" s="0" t="n">
        <v>3744898.54946872</v>
      </c>
      <c r="P49" s="0" t="n">
        <v>212702.313111443</v>
      </c>
      <c r="Q49" s="0" t="n">
        <v>206321.243718099</v>
      </c>
    </row>
    <row r="50" customFormat="false" ht="12.8" hidden="false" customHeight="false" outlineLevel="0" collapsed="false">
      <c r="A50" s="0" t="n">
        <v>97</v>
      </c>
      <c r="B50" s="0" t="n">
        <v>23914352.3915056</v>
      </c>
      <c r="C50" s="0" t="n">
        <v>22912975.0827184</v>
      </c>
      <c r="D50" s="0" t="n">
        <v>24034999.7227711</v>
      </c>
      <c r="E50" s="0" t="n">
        <v>23026381.9813733</v>
      </c>
      <c r="F50" s="0" t="n">
        <v>17170262.7334</v>
      </c>
      <c r="G50" s="0" t="n">
        <v>5742712.34931836</v>
      </c>
      <c r="H50" s="0" t="n">
        <v>17283670.1804863</v>
      </c>
      <c r="I50" s="0" t="n">
        <v>5742711.800887</v>
      </c>
      <c r="J50" s="0" t="n">
        <v>1346739.63383018</v>
      </c>
      <c r="K50" s="0" t="n">
        <v>1306337.44481528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23994774.6514234</v>
      </c>
      <c r="C51" s="0" t="n">
        <v>22989961.8417898</v>
      </c>
      <c r="D51" s="0" t="n">
        <v>24117069.4517945</v>
      </c>
      <c r="E51" s="0" t="n">
        <v>23104917.3603274</v>
      </c>
      <c r="F51" s="0" t="n">
        <v>17227432.3981398</v>
      </c>
      <c r="G51" s="0" t="n">
        <v>5762529.44364992</v>
      </c>
      <c r="H51" s="0" t="n">
        <v>17342388.4647449</v>
      </c>
      <c r="I51" s="0" t="n">
        <v>5762528.89558253</v>
      </c>
      <c r="J51" s="0" t="n">
        <v>1411739.88673905</v>
      </c>
      <c r="K51" s="0" t="n">
        <v>1369387.69013688</v>
      </c>
      <c r="L51" s="0" t="n">
        <v>3997363.33888026</v>
      </c>
      <c r="M51" s="0" t="n">
        <v>3769658.37243819</v>
      </c>
      <c r="N51" s="0" t="n">
        <v>4017745.52301815</v>
      </c>
      <c r="O51" s="0" t="n">
        <v>3788817.74336971</v>
      </c>
      <c r="P51" s="0" t="n">
        <v>235289.981123175</v>
      </c>
      <c r="Q51" s="0" t="n">
        <v>228231.28168948</v>
      </c>
    </row>
    <row r="52" customFormat="false" ht="12.8" hidden="false" customHeight="false" outlineLevel="0" collapsed="false">
      <c r="A52" s="0" t="n">
        <v>99</v>
      </c>
      <c r="B52" s="0" t="n">
        <v>24126556.1031505</v>
      </c>
      <c r="C52" s="0" t="n">
        <v>23114752.1182659</v>
      </c>
      <c r="D52" s="0" t="n">
        <v>24248844.9307107</v>
      </c>
      <c r="E52" s="0" t="n">
        <v>23229701.9556881</v>
      </c>
      <c r="F52" s="0" t="n">
        <v>17320087.0362239</v>
      </c>
      <c r="G52" s="0" t="n">
        <v>5794665.08204208</v>
      </c>
      <c r="H52" s="0" t="n">
        <v>17435037.4042101</v>
      </c>
      <c r="I52" s="0" t="n">
        <v>5794664.55147796</v>
      </c>
      <c r="J52" s="0" t="n">
        <v>1486623.29469691</v>
      </c>
      <c r="K52" s="0" t="n">
        <v>1442024.595856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24321030.6457414</v>
      </c>
      <c r="C53" s="0" t="n">
        <v>23300061.0609078</v>
      </c>
      <c r="D53" s="0" t="n">
        <v>24444060.7173272</v>
      </c>
      <c r="E53" s="0" t="n">
        <v>23415708.0625271</v>
      </c>
      <c r="F53" s="0" t="n">
        <v>17484532.9092514</v>
      </c>
      <c r="G53" s="0" t="n">
        <v>5815528.1516564</v>
      </c>
      <c r="H53" s="0" t="n">
        <v>17600180.4009935</v>
      </c>
      <c r="I53" s="0" t="n">
        <v>5815527.66153361</v>
      </c>
      <c r="J53" s="0" t="n">
        <v>1582794.5425343</v>
      </c>
      <c r="K53" s="0" t="n">
        <v>1535310.70625827</v>
      </c>
      <c r="L53" s="0" t="n">
        <v>4051495.53685668</v>
      </c>
      <c r="M53" s="0" t="n">
        <v>3821133.59720891</v>
      </c>
      <c r="N53" s="0" t="n">
        <v>4072000.32437783</v>
      </c>
      <c r="O53" s="0" t="n">
        <v>3840408.21588092</v>
      </c>
      <c r="P53" s="0" t="n">
        <v>263799.090422384</v>
      </c>
      <c r="Q53" s="0" t="n">
        <v>255885.117709712</v>
      </c>
    </row>
    <row r="54" customFormat="false" ht="12.8" hidden="false" customHeight="false" outlineLevel="0" collapsed="false">
      <c r="A54" s="0" t="n">
        <v>101</v>
      </c>
      <c r="B54" s="0" t="n">
        <v>24457861.4369423</v>
      </c>
      <c r="C54" s="0" t="n">
        <v>23430132.958275</v>
      </c>
      <c r="D54" s="0" t="n">
        <v>24582608.7579646</v>
      </c>
      <c r="E54" s="0" t="n">
        <v>23547394.1934269</v>
      </c>
      <c r="F54" s="0" t="n">
        <v>17583857.6368939</v>
      </c>
      <c r="G54" s="0" t="n">
        <v>5846275.32138117</v>
      </c>
      <c r="H54" s="0" t="n">
        <v>17701119.3724665</v>
      </c>
      <c r="I54" s="0" t="n">
        <v>5846274.82096037</v>
      </c>
      <c r="J54" s="0" t="n">
        <v>1663368.0487129</v>
      </c>
      <c r="K54" s="0" t="n">
        <v>1613467.00725151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24522636.3379571</v>
      </c>
      <c r="C55" s="0" t="n">
        <v>23490941.0611653</v>
      </c>
      <c r="D55" s="0" t="n">
        <v>24647884.2055112</v>
      </c>
      <c r="E55" s="0" t="n">
        <v>23608672.8092646</v>
      </c>
      <c r="F55" s="0" t="n">
        <v>17590997.2186756</v>
      </c>
      <c r="G55" s="0" t="n">
        <v>5899943.84248965</v>
      </c>
      <c r="H55" s="0" t="n">
        <v>17708729.4705862</v>
      </c>
      <c r="I55" s="0" t="n">
        <v>5899943.33867844</v>
      </c>
      <c r="J55" s="0" t="n">
        <v>1737414.86100323</v>
      </c>
      <c r="K55" s="0" t="n">
        <v>1685292.41517313</v>
      </c>
      <c r="L55" s="0" t="n">
        <v>4082316.74362103</v>
      </c>
      <c r="M55" s="0" t="n">
        <v>3850120.19186838</v>
      </c>
      <c r="N55" s="0" t="n">
        <v>4103191.1670429</v>
      </c>
      <c r="O55" s="0" t="n">
        <v>3869742.67793917</v>
      </c>
      <c r="P55" s="0" t="n">
        <v>289569.143500538</v>
      </c>
      <c r="Q55" s="0" t="n">
        <v>280882.069195522</v>
      </c>
    </row>
    <row r="56" customFormat="false" ht="12.8" hidden="false" customHeight="false" outlineLevel="0" collapsed="false">
      <c r="A56" s="0" t="n">
        <v>103</v>
      </c>
      <c r="B56" s="0" t="n">
        <v>24657804.1159955</v>
      </c>
      <c r="C56" s="0" t="n">
        <v>23619083.2321847</v>
      </c>
      <c r="D56" s="0" t="n">
        <v>24784225.0590389</v>
      </c>
      <c r="E56" s="0" t="n">
        <v>23737917.6705646</v>
      </c>
      <c r="F56" s="0" t="n">
        <v>17672020.1022208</v>
      </c>
      <c r="G56" s="0" t="n">
        <v>5947063.1299639</v>
      </c>
      <c r="H56" s="0" t="n">
        <v>17790855.0435577</v>
      </c>
      <c r="I56" s="0" t="n">
        <v>5947062.62700687</v>
      </c>
      <c r="J56" s="0" t="n">
        <v>1794535.3983486</v>
      </c>
      <c r="K56" s="0" t="n">
        <v>1740699.33639814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24748080.8554316</v>
      </c>
      <c r="C57" s="0" t="n">
        <v>23704588.2670674</v>
      </c>
      <c r="D57" s="0" t="n">
        <v>24874653.0681333</v>
      </c>
      <c r="E57" s="0" t="n">
        <v>23823564.8975291</v>
      </c>
      <c r="F57" s="0" t="n">
        <v>17728859.5897147</v>
      </c>
      <c r="G57" s="0" t="n">
        <v>5975728.67735264</v>
      </c>
      <c r="H57" s="0" t="n">
        <v>17847836.7153767</v>
      </c>
      <c r="I57" s="0" t="n">
        <v>5975728.18215241</v>
      </c>
      <c r="J57" s="0" t="n">
        <v>1871138.90284262</v>
      </c>
      <c r="K57" s="0" t="n">
        <v>1815004.73575734</v>
      </c>
      <c r="L57" s="0" t="n">
        <v>4119858.75080349</v>
      </c>
      <c r="M57" s="0" t="n">
        <v>3885850.02741214</v>
      </c>
      <c r="N57" s="0" t="n">
        <v>4140953.89804848</v>
      </c>
      <c r="O57" s="0" t="n">
        <v>3905679.99464109</v>
      </c>
      <c r="P57" s="0" t="n">
        <v>311856.483807104</v>
      </c>
      <c r="Q57" s="0" t="n">
        <v>302500.789292891</v>
      </c>
    </row>
    <row r="58" customFormat="false" ht="12.8" hidden="false" customHeight="false" outlineLevel="0" collapsed="false">
      <c r="A58" s="0" t="n">
        <v>105</v>
      </c>
      <c r="B58" s="0" t="n">
        <v>24912182.701417</v>
      </c>
      <c r="C58" s="0" t="n">
        <v>23861925.9669208</v>
      </c>
      <c r="D58" s="0" t="n">
        <v>25038686.2010152</v>
      </c>
      <c r="E58" s="0" t="n">
        <v>23980838.0058673</v>
      </c>
      <c r="F58" s="0" t="n">
        <v>17872209.7256739</v>
      </c>
      <c r="G58" s="0" t="n">
        <v>5989716.24124696</v>
      </c>
      <c r="H58" s="0" t="n">
        <v>17991122.2602953</v>
      </c>
      <c r="I58" s="0" t="n">
        <v>5989715.74557196</v>
      </c>
      <c r="J58" s="0" t="n">
        <v>1946548.08728941</v>
      </c>
      <c r="K58" s="0" t="n">
        <v>1888151.64467073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24986203.7523015</v>
      </c>
      <c r="C59" s="0" t="n">
        <v>23932626.3849791</v>
      </c>
      <c r="D59" s="0" t="n">
        <v>25113529.6747918</v>
      </c>
      <c r="E59" s="0" t="n">
        <v>24052311.5679515</v>
      </c>
      <c r="F59" s="0" t="n">
        <v>17927279.1572269</v>
      </c>
      <c r="G59" s="0" t="n">
        <v>6005347.22775222</v>
      </c>
      <c r="H59" s="0" t="n">
        <v>18046964.8359815</v>
      </c>
      <c r="I59" s="0" t="n">
        <v>6005346.73196992</v>
      </c>
      <c r="J59" s="0" t="n">
        <v>2003392.54328756</v>
      </c>
      <c r="K59" s="0" t="n">
        <v>1943290.76698893</v>
      </c>
      <c r="L59" s="0" t="n">
        <v>4161540.37519323</v>
      </c>
      <c r="M59" s="0" t="n">
        <v>3925941.83132252</v>
      </c>
      <c r="N59" s="0" t="n">
        <v>4182761.15231598</v>
      </c>
      <c r="O59" s="0" t="n">
        <v>3945889.89150366</v>
      </c>
      <c r="P59" s="0" t="n">
        <v>333898.757214593</v>
      </c>
      <c r="Q59" s="0" t="n">
        <v>323881.794498155</v>
      </c>
    </row>
    <row r="60" customFormat="false" ht="12.8" hidden="false" customHeight="false" outlineLevel="0" collapsed="false">
      <c r="A60" s="0" t="n">
        <v>107</v>
      </c>
      <c r="B60" s="0" t="n">
        <v>25009124.6846565</v>
      </c>
      <c r="C60" s="0" t="n">
        <v>23955328.8369393</v>
      </c>
      <c r="D60" s="0" t="n">
        <v>25136976.1267687</v>
      </c>
      <c r="E60" s="0" t="n">
        <v>24075508.0076993</v>
      </c>
      <c r="F60" s="0" t="n">
        <v>17945797.4440357</v>
      </c>
      <c r="G60" s="0" t="n">
        <v>6009531.39290361</v>
      </c>
      <c r="H60" s="0" t="n">
        <v>18065977.1149435</v>
      </c>
      <c r="I60" s="0" t="n">
        <v>6009530.89275574</v>
      </c>
      <c r="J60" s="0" t="n">
        <v>2067528.81026188</v>
      </c>
      <c r="K60" s="0" t="n">
        <v>2005502.94595403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25099600.1629898</v>
      </c>
      <c r="C61" s="0" t="n">
        <v>24041590.1121227</v>
      </c>
      <c r="D61" s="0" t="n">
        <v>25227446.8132583</v>
      </c>
      <c r="E61" s="0" t="n">
        <v>24161764.7775953</v>
      </c>
      <c r="F61" s="0" t="n">
        <v>17978397.8215611</v>
      </c>
      <c r="G61" s="0" t="n">
        <v>6063192.29056156</v>
      </c>
      <c r="H61" s="0" t="n">
        <v>18098572.9818548</v>
      </c>
      <c r="I61" s="0" t="n">
        <v>6063191.79574054</v>
      </c>
      <c r="J61" s="0" t="n">
        <v>2136886.62084144</v>
      </c>
      <c r="K61" s="0" t="n">
        <v>2072780.0222162</v>
      </c>
      <c r="L61" s="0" t="n">
        <v>4180329.41861524</v>
      </c>
      <c r="M61" s="0" t="n">
        <v>3944166.98330802</v>
      </c>
      <c r="N61" s="0" t="n">
        <v>4201636.98341535</v>
      </c>
      <c r="O61" s="0" t="n">
        <v>3964196.59223569</v>
      </c>
      <c r="P61" s="0" t="n">
        <v>356147.77014024</v>
      </c>
      <c r="Q61" s="0" t="n">
        <v>345463.337036033</v>
      </c>
    </row>
    <row r="62" customFormat="false" ht="12.8" hidden="false" customHeight="false" outlineLevel="0" collapsed="false">
      <c r="A62" s="0" t="n">
        <v>109</v>
      </c>
      <c r="B62" s="0" t="n">
        <v>25204910.4619754</v>
      </c>
      <c r="C62" s="0" t="n">
        <v>24141919.8694225</v>
      </c>
      <c r="D62" s="0" t="n">
        <v>25332636.0121897</v>
      </c>
      <c r="E62" s="0" t="n">
        <v>24261980.6997659</v>
      </c>
      <c r="F62" s="0" t="n">
        <v>18054657.9303827</v>
      </c>
      <c r="G62" s="0" t="n">
        <v>6087261.93903983</v>
      </c>
      <c r="H62" s="0" t="n">
        <v>18174719.2544364</v>
      </c>
      <c r="I62" s="0" t="n">
        <v>6087261.44532952</v>
      </c>
      <c r="J62" s="0" t="n">
        <v>2188013.3158715</v>
      </c>
      <c r="K62" s="0" t="n">
        <v>2122372.91639535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25339048.0838944</v>
      </c>
      <c r="C63" s="0" t="n">
        <v>24269321.7743106</v>
      </c>
      <c r="D63" s="0" t="n">
        <v>25467152.3858325</v>
      </c>
      <c r="E63" s="0" t="n">
        <v>24389738.6302347</v>
      </c>
      <c r="F63" s="0" t="n">
        <v>18173924.2848834</v>
      </c>
      <c r="G63" s="0" t="n">
        <v>6095397.48942721</v>
      </c>
      <c r="H63" s="0" t="n">
        <v>18294341.642921</v>
      </c>
      <c r="I63" s="0" t="n">
        <v>6095396.98731367</v>
      </c>
      <c r="J63" s="0" t="n">
        <v>2236617.02188177</v>
      </c>
      <c r="K63" s="0" t="n">
        <v>2169518.51122532</v>
      </c>
      <c r="L63" s="0" t="n">
        <v>4220736.65354823</v>
      </c>
      <c r="M63" s="0" t="n">
        <v>3982602.40477397</v>
      </c>
      <c r="N63" s="0" t="n">
        <v>4242087.15991774</v>
      </c>
      <c r="O63" s="0" t="n">
        <v>4002672.37954753</v>
      </c>
      <c r="P63" s="0" t="n">
        <v>372769.503646962</v>
      </c>
      <c r="Q63" s="0" t="n">
        <v>361586.418537553</v>
      </c>
    </row>
    <row r="64" customFormat="false" ht="12.8" hidden="false" customHeight="false" outlineLevel="0" collapsed="false">
      <c r="A64" s="0" t="n">
        <v>111</v>
      </c>
      <c r="B64" s="0" t="n">
        <v>25488950.4610773</v>
      </c>
      <c r="C64" s="0" t="n">
        <v>24411577.2846337</v>
      </c>
      <c r="D64" s="0" t="n">
        <v>25616378.2170412</v>
      </c>
      <c r="E64" s="0" t="n">
        <v>24531360.9190263</v>
      </c>
      <c r="F64" s="0" t="n">
        <v>18299149.2134035</v>
      </c>
      <c r="G64" s="0" t="n">
        <v>6112428.07123014</v>
      </c>
      <c r="H64" s="0" t="n">
        <v>18418933.3512622</v>
      </c>
      <c r="I64" s="0" t="n">
        <v>6112427.5677641</v>
      </c>
      <c r="J64" s="0" t="n">
        <v>2239340.44569</v>
      </c>
      <c r="K64" s="0" t="n">
        <v>2172160.2323193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25585930.54278</v>
      </c>
      <c r="C65" s="0" t="n">
        <v>24503815.8217436</v>
      </c>
      <c r="D65" s="0" t="n">
        <v>25713399.9435814</v>
      </c>
      <c r="E65" s="0" t="n">
        <v>24623638.6037487</v>
      </c>
      <c r="F65" s="0" t="n">
        <v>18366195.0735527</v>
      </c>
      <c r="G65" s="0" t="n">
        <v>6137620.7481909</v>
      </c>
      <c r="H65" s="0" t="n">
        <v>18486018.3595016</v>
      </c>
      <c r="I65" s="0" t="n">
        <v>6137620.24424709</v>
      </c>
      <c r="J65" s="0" t="n">
        <v>2303611.94162242</v>
      </c>
      <c r="K65" s="0" t="n">
        <v>2234503.58337375</v>
      </c>
      <c r="L65" s="0" t="n">
        <v>4261621.1648193</v>
      </c>
      <c r="M65" s="0" t="n">
        <v>4021319.62996702</v>
      </c>
      <c r="N65" s="0" t="n">
        <v>4282866.33893367</v>
      </c>
      <c r="O65" s="0" t="n">
        <v>4041290.59315211</v>
      </c>
      <c r="P65" s="0" t="n">
        <v>383935.323603737</v>
      </c>
      <c r="Q65" s="0" t="n">
        <v>372417.263895625</v>
      </c>
    </row>
    <row r="66" customFormat="false" ht="12.8" hidden="false" customHeight="false" outlineLevel="0" collapsed="false">
      <c r="A66" s="0" t="n">
        <v>113</v>
      </c>
      <c r="B66" s="0" t="n">
        <v>25740909.1768947</v>
      </c>
      <c r="C66" s="0" t="n">
        <v>24651195.2635813</v>
      </c>
      <c r="D66" s="0" t="n">
        <v>25868119.0712567</v>
      </c>
      <c r="E66" s="0" t="n">
        <v>24770773.253906</v>
      </c>
      <c r="F66" s="0" t="n">
        <v>18496406.1107403</v>
      </c>
      <c r="G66" s="0" t="n">
        <v>6154789.15284106</v>
      </c>
      <c r="H66" s="0" t="n">
        <v>18615984.6022904</v>
      </c>
      <c r="I66" s="0" t="n">
        <v>6154788.65161563</v>
      </c>
      <c r="J66" s="0" t="n">
        <v>2370269.54267482</v>
      </c>
      <c r="K66" s="0" t="n">
        <v>2299161.45639457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25779596.0472602</v>
      </c>
      <c r="C67" s="0" t="n">
        <v>24687959.7579162</v>
      </c>
      <c r="D67" s="0" t="n">
        <v>25907611.9915578</v>
      </c>
      <c r="E67" s="0" t="n">
        <v>24808295.4392033</v>
      </c>
      <c r="F67" s="0" t="n">
        <v>18533131.2783937</v>
      </c>
      <c r="G67" s="0" t="n">
        <v>6154828.47952257</v>
      </c>
      <c r="H67" s="0" t="n">
        <v>18653467.4255166</v>
      </c>
      <c r="I67" s="0" t="n">
        <v>6154828.01368674</v>
      </c>
      <c r="J67" s="0" t="n">
        <v>2448243.68951017</v>
      </c>
      <c r="K67" s="0" t="n">
        <v>2374796.37882487</v>
      </c>
      <c r="L67" s="0" t="n">
        <v>4294977.10057185</v>
      </c>
      <c r="M67" s="0" t="n">
        <v>4053502.83566647</v>
      </c>
      <c r="N67" s="0" t="n">
        <v>4316313.21427524</v>
      </c>
      <c r="O67" s="0" t="n">
        <v>4073559.28349581</v>
      </c>
      <c r="P67" s="0" t="n">
        <v>408040.614918362</v>
      </c>
      <c r="Q67" s="0" t="n">
        <v>395799.396470811</v>
      </c>
    </row>
    <row r="68" customFormat="false" ht="12.8" hidden="false" customHeight="false" outlineLevel="0" collapsed="false">
      <c r="A68" s="0" t="n">
        <v>115</v>
      </c>
      <c r="B68" s="0" t="n">
        <v>25869356.4087157</v>
      </c>
      <c r="C68" s="0" t="n">
        <v>24772711.8649111</v>
      </c>
      <c r="D68" s="0" t="n">
        <v>25998382.9917251</v>
      </c>
      <c r="E68" s="0" t="n">
        <v>24893997.5467769</v>
      </c>
      <c r="F68" s="0" t="n">
        <v>18611775.1162941</v>
      </c>
      <c r="G68" s="0" t="n">
        <v>6160936.74861699</v>
      </c>
      <c r="H68" s="0" t="n">
        <v>18733061.2697802</v>
      </c>
      <c r="I68" s="0" t="n">
        <v>6160936.27699677</v>
      </c>
      <c r="J68" s="0" t="n">
        <v>2467862.22584218</v>
      </c>
      <c r="K68" s="0" t="n">
        <v>2393826.35906692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26100225.5763206</v>
      </c>
      <c r="C69" s="0" t="n">
        <v>24993618.9456602</v>
      </c>
      <c r="D69" s="0" t="n">
        <v>26229362.4634672</v>
      </c>
      <c r="E69" s="0" t="n">
        <v>25115008.2838896</v>
      </c>
      <c r="F69" s="0" t="n">
        <v>18787834.1576412</v>
      </c>
      <c r="G69" s="0" t="n">
        <v>6205784.78801895</v>
      </c>
      <c r="H69" s="0" t="n">
        <v>18909223.9798977</v>
      </c>
      <c r="I69" s="0" t="n">
        <v>6205784.30399195</v>
      </c>
      <c r="J69" s="0" t="n">
        <v>2568942.59752985</v>
      </c>
      <c r="K69" s="0" t="n">
        <v>2491874.31960396</v>
      </c>
      <c r="L69" s="0" t="n">
        <v>4347334.004277</v>
      </c>
      <c r="M69" s="0" t="n">
        <v>4102980.09285834</v>
      </c>
      <c r="N69" s="0" t="n">
        <v>4368856.93658719</v>
      </c>
      <c r="O69" s="0" t="n">
        <v>4123212.15088103</v>
      </c>
      <c r="P69" s="0" t="n">
        <v>428157.099588309</v>
      </c>
      <c r="Q69" s="0" t="n">
        <v>415312.386600659</v>
      </c>
    </row>
    <row r="70" customFormat="false" ht="12.8" hidden="false" customHeight="false" outlineLevel="0" collapsed="false">
      <c r="A70" s="0" t="n">
        <v>117</v>
      </c>
      <c r="B70" s="0" t="n">
        <v>26237001.6147813</v>
      </c>
      <c r="C70" s="0" t="n">
        <v>25123536.4035164</v>
      </c>
      <c r="D70" s="0" t="n">
        <v>26366864.118166</v>
      </c>
      <c r="E70" s="0" t="n">
        <v>25245607.8216306</v>
      </c>
      <c r="F70" s="0" t="n">
        <v>18838490.4046117</v>
      </c>
      <c r="G70" s="0" t="n">
        <v>6285045.99890467</v>
      </c>
      <c r="H70" s="0" t="n">
        <v>18960562.3072054</v>
      </c>
      <c r="I70" s="0" t="n">
        <v>6285045.51442517</v>
      </c>
      <c r="J70" s="0" t="n">
        <v>2639686.14161196</v>
      </c>
      <c r="K70" s="0" t="n">
        <v>2560495.5573636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26382497.7213111</v>
      </c>
      <c r="C71" s="0" t="n">
        <v>25261528.465299</v>
      </c>
      <c r="D71" s="0" t="n">
        <v>26511981.807486</v>
      </c>
      <c r="E71" s="0" t="n">
        <v>25383244.1716681</v>
      </c>
      <c r="F71" s="0" t="n">
        <v>18898082.978236</v>
      </c>
      <c r="G71" s="0" t="n">
        <v>6363445.48706298</v>
      </c>
      <c r="H71" s="0" t="n">
        <v>19019799.1693995</v>
      </c>
      <c r="I71" s="0" t="n">
        <v>6363445.00226864</v>
      </c>
      <c r="J71" s="0" t="n">
        <v>2727381.33507194</v>
      </c>
      <c r="K71" s="0" t="n">
        <v>2645559.89501978</v>
      </c>
      <c r="L71" s="0" t="n">
        <v>4390036.75079306</v>
      </c>
      <c r="M71" s="0" t="n">
        <v>4142930.97806709</v>
      </c>
      <c r="N71" s="0" t="n">
        <v>4411617.54979468</v>
      </c>
      <c r="O71" s="0" t="n">
        <v>4163217.55434265</v>
      </c>
      <c r="P71" s="0" t="n">
        <v>454563.555845323</v>
      </c>
      <c r="Q71" s="0" t="n">
        <v>440926.649169964</v>
      </c>
    </row>
    <row r="72" customFormat="false" ht="12.8" hidden="false" customHeight="false" outlineLevel="0" collapsed="false">
      <c r="A72" s="0" t="n">
        <v>119</v>
      </c>
      <c r="B72" s="0" t="n">
        <v>26573721.2991094</v>
      </c>
      <c r="C72" s="0" t="n">
        <v>25444346.4038933</v>
      </c>
      <c r="D72" s="0" t="n">
        <v>26703496.8236607</v>
      </c>
      <c r="E72" s="0" t="n">
        <v>25566336.0626593</v>
      </c>
      <c r="F72" s="0" t="n">
        <v>19074675.7653183</v>
      </c>
      <c r="G72" s="0" t="n">
        <v>6369670.63857499</v>
      </c>
      <c r="H72" s="0" t="n">
        <v>19196665.9097127</v>
      </c>
      <c r="I72" s="0" t="n">
        <v>6369670.15294668</v>
      </c>
      <c r="J72" s="0" t="n">
        <v>2832211.03557911</v>
      </c>
      <c r="K72" s="0" t="n">
        <v>2747244.70451174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26702700.4435486</v>
      </c>
      <c r="C73" s="0" t="n">
        <v>25566511.4817108</v>
      </c>
      <c r="D73" s="0" t="n">
        <v>26832345.7818645</v>
      </c>
      <c r="E73" s="0" t="n">
        <v>25688378.7660969</v>
      </c>
      <c r="F73" s="0" t="n">
        <v>19132913.6093339</v>
      </c>
      <c r="G73" s="0" t="n">
        <v>6433597.8723769</v>
      </c>
      <c r="H73" s="0" t="n">
        <v>19254781.3778653</v>
      </c>
      <c r="I73" s="0" t="n">
        <v>6433597.38823153</v>
      </c>
      <c r="J73" s="0" t="n">
        <v>2912357.31145807</v>
      </c>
      <c r="K73" s="0" t="n">
        <v>2824986.59211432</v>
      </c>
      <c r="L73" s="0" t="n">
        <v>4446957.24455695</v>
      </c>
      <c r="M73" s="0" t="n">
        <v>4197868.37385458</v>
      </c>
      <c r="N73" s="0" t="n">
        <v>4468564.91909348</v>
      </c>
      <c r="O73" s="0" t="n">
        <v>4218180.37404936</v>
      </c>
      <c r="P73" s="0" t="n">
        <v>485392.885243011</v>
      </c>
      <c r="Q73" s="0" t="n">
        <v>470831.098685721</v>
      </c>
    </row>
    <row r="74" customFormat="false" ht="12.8" hidden="false" customHeight="false" outlineLevel="0" collapsed="false">
      <c r="A74" s="0" t="n">
        <v>121</v>
      </c>
      <c r="B74" s="0" t="n">
        <v>26716172.6493522</v>
      </c>
      <c r="C74" s="0" t="n">
        <v>25579664.999903</v>
      </c>
      <c r="D74" s="0" t="n">
        <v>26843221.9447005</v>
      </c>
      <c r="E74" s="0" t="n">
        <v>25699092.0044668</v>
      </c>
      <c r="F74" s="0" t="n">
        <v>19109273.9588681</v>
      </c>
      <c r="G74" s="0" t="n">
        <v>6470391.0410349</v>
      </c>
      <c r="H74" s="0" t="n">
        <v>19228701.4513223</v>
      </c>
      <c r="I74" s="0" t="n">
        <v>6470390.55314451</v>
      </c>
      <c r="J74" s="0" t="n">
        <v>2989510.6217503</v>
      </c>
      <c r="K74" s="0" t="n">
        <v>2899825.30309779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26826065.1027104</v>
      </c>
      <c r="C75" s="0" t="n">
        <v>25684855.4300821</v>
      </c>
      <c r="D75" s="0" t="n">
        <v>26951993.871732</v>
      </c>
      <c r="E75" s="0" t="n">
        <v>25803228.3609999</v>
      </c>
      <c r="F75" s="0" t="n">
        <v>19173547.4449662</v>
      </c>
      <c r="G75" s="0" t="n">
        <v>6511307.98511592</v>
      </c>
      <c r="H75" s="0" t="n">
        <v>19291920.8640877</v>
      </c>
      <c r="I75" s="0" t="n">
        <v>6511307.49691217</v>
      </c>
      <c r="J75" s="0" t="n">
        <v>3012046.32581715</v>
      </c>
      <c r="K75" s="0" t="n">
        <v>2921684.93604263</v>
      </c>
      <c r="L75" s="0" t="n">
        <v>4466807.35044002</v>
      </c>
      <c r="M75" s="0" t="n">
        <v>4217115.76407739</v>
      </c>
      <c r="N75" s="0" t="n">
        <v>4487795.45875879</v>
      </c>
      <c r="O75" s="0" t="n">
        <v>4236845.37328124</v>
      </c>
      <c r="P75" s="0" t="n">
        <v>502007.720969525</v>
      </c>
      <c r="Q75" s="0" t="n">
        <v>486947.489340439</v>
      </c>
    </row>
    <row r="76" customFormat="false" ht="12.8" hidden="false" customHeight="false" outlineLevel="0" collapsed="false">
      <c r="A76" s="0" t="n">
        <v>123</v>
      </c>
      <c r="B76" s="0" t="n">
        <v>26996368.1390315</v>
      </c>
      <c r="C76" s="0" t="n">
        <v>25846936.6740766</v>
      </c>
      <c r="D76" s="0" t="n">
        <v>27123220.587007</v>
      </c>
      <c r="E76" s="0" t="n">
        <v>25966177.8631545</v>
      </c>
      <c r="F76" s="0" t="n">
        <v>19280689.6773224</v>
      </c>
      <c r="G76" s="0" t="n">
        <v>6566246.99675413</v>
      </c>
      <c r="H76" s="0" t="n">
        <v>19399931.2746325</v>
      </c>
      <c r="I76" s="0" t="n">
        <v>6566246.588522</v>
      </c>
      <c r="J76" s="0" t="n">
        <v>3087657.02314742</v>
      </c>
      <c r="K76" s="0" t="n">
        <v>2995027.31245299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27106460.9945216</v>
      </c>
      <c r="C77" s="0" t="n">
        <v>25951755.1462716</v>
      </c>
      <c r="D77" s="0" t="n">
        <v>27232902.8204335</v>
      </c>
      <c r="E77" s="0" t="n">
        <v>26070610.350506</v>
      </c>
      <c r="F77" s="0" t="n">
        <v>19353949.5445068</v>
      </c>
      <c r="G77" s="0" t="n">
        <v>6597805.60176484</v>
      </c>
      <c r="H77" s="0" t="n">
        <v>19472805.1573513</v>
      </c>
      <c r="I77" s="0" t="n">
        <v>6597805.19315471</v>
      </c>
      <c r="J77" s="0" t="n">
        <v>3166967.57792537</v>
      </c>
      <c r="K77" s="0" t="n">
        <v>3071958.55058761</v>
      </c>
      <c r="L77" s="0" t="n">
        <v>4511453.0271896</v>
      </c>
      <c r="M77" s="0" t="n">
        <v>4259345.79622142</v>
      </c>
      <c r="N77" s="0" t="n">
        <v>4532526.64496166</v>
      </c>
      <c r="O77" s="0" t="n">
        <v>4279156.68203463</v>
      </c>
      <c r="P77" s="0" t="n">
        <v>527827.929654228</v>
      </c>
      <c r="Q77" s="0" t="n">
        <v>511993.091764601</v>
      </c>
    </row>
    <row r="78" customFormat="false" ht="12.8" hidden="false" customHeight="false" outlineLevel="0" collapsed="false">
      <c r="A78" s="0" t="n">
        <v>125</v>
      </c>
      <c r="B78" s="0" t="n">
        <v>27174159.1379046</v>
      </c>
      <c r="C78" s="0" t="n">
        <v>26016670.0877397</v>
      </c>
      <c r="D78" s="0" t="n">
        <v>27299878.5317136</v>
      </c>
      <c r="E78" s="0" t="n">
        <v>26134846.2056942</v>
      </c>
      <c r="F78" s="0" t="n">
        <v>19382324.9082165</v>
      </c>
      <c r="G78" s="0" t="n">
        <v>6634345.17952318</v>
      </c>
      <c r="H78" s="0" t="n">
        <v>19500501.4372555</v>
      </c>
      <c r="I78" s="0" t="n">
        <v>6634344.76843876</v>
      </c>
      <c r="J78" s="0" t="n">
        <v>3245849.60065601</v>
      </c>
      <c r="K78" s="0" t="n">
        <v>3148474.11263633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27361334.7839371</v>
      </c>
      <c r="C79" s="0" t="n">
        <v>26194989.0322345</v>
      </c>
      <c r="D79" s="0" t="n">
        <v>27486846.6872701</v>
      </c>
      <c r="E79" s="0" t="n">
        <v>26312970.1090704</v>
      </c>
      <c r="F79" s="0" t="n">
        <v>19533241.1758264</v>
      </c>
      <c r="G79" s="0" t="n">
        <v>6661747.85640807</v>
      </c>
      <c r="H79" s="0" t="n">
        <v>19651222.664189</v>
      </c>
      <c r="I79" s="0" t="n">
        <v>6661747.44488139</v>
      </c>
      <c r="J79" s="0" t="n">
        <v>3321336.73715412</v>
      </c>
      <c r="K79" s="0" t="n">
        <v>3221696.6350395</v>
      </c>
      <c r="L79" s="0" t="n">
        <v>4557485.71346802</v>
      </c>
      <c r="M79" s="0" t="n">
        <v>4304155.2117804</v>
      </c>
      <c r="N79" s="0" t="n">
        <v>4578404.34411267</v>
      </c>
      <c r="O79" s="0" t="n">
        <v>4323820.41231446</v>
      </c>
      <c r="P79" s="0" t="n">
        <v>553556.12285902</v>
      </c>
      <c r="Q79" s="0" t="n">
        <v>536949.43917325</v>
      </c>
    </row>
    <row r="80" customFormat="false" ht="12.8" hidden="false" customHeight="false" outlineLevel="0" collapsed="false">
      <c r="A80" s="0" t="n">
        <v>127</v>
      </c>
      <c r="B80" s="0" t="n">
        <v>27513502.9373248</v>
      </c>
      <c r="C80" s="0" t="n">
        <v>26340201.2755935</v>
      </c>
      <c r="D80" s="0" t="n">
        <v>27637939.3396135</v>
      </c>
      <c r="E80" s="0" t="n">
        <v>26457171.5830694</v>
      </c>
      <c r="F80" s="0" t="n">
        <v>19612163.3138588</v>
      </c>
      <c r="G80" s="0" t="n">
        <v>6728037.96173469</v>
      </c>
      <c r="H80" s="0" t="n">
        <v>19729134.0272478</v>
      </c>
      <c r="I80" s="0" t="n">
        <v>6728037.55582157</v>
      </c>
      <c r="J80" s="0" t="n">
        <v>3360176.9855514</v>
      </c>
      <c r="K80" s="0" t="n">
        <v>3259371.67598486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27650146.1234563</v>
      </c>
      <c r="C81" s="0" t="n">
        <v>26471181.8925431</v>
      </c>
      <c r="D81" s="0" t="n">
        <v>27772902.3792583</v>
      </c>
      <c r="E81" s="0" t="n">
        <v>26586572.8624035</v>
      </c>
      <c r="F81" s="0" t="n">
        <v>19681906.1011135</v>
      </c>
      <c r="G81" s="0" t="n">
        <v>6789275.79142968</v>
      </c>
      <c r="H81" s="0" t="n">
        <v>19797297.4772598</v>
      </c>
      <c r="I81" s="0" t="n">
        <v>6789275.3851437</v>
      </c>
      <c r="J81" s="0" t="n">
        <v>3431275.5365279</v>
      </c>
      <c r="K81" s="0" t="n">
        <v>3328337.27043206</v>
      </c>
      <c r="L81" s="0" t="n">
        <v>4604705.13401815</v>
      </c>
      <c r="M81" s="0" t="n">
        <v>4349000.91775687</v>
      </c>
      <c r="N81" s="0" t="n">
        <v>4625164.52583738</v>
      </c>
      <c r="O81" s="0" t="n">
        <v>4368234.00349849</v>
      </c>
      <c r="P81" s="0" t="n">
        <v>571879.256087983</v>
      </c>
      <c r="Q81" s="0" t="n">
        <v>554722.878405344</v>
      </c>
    </row>
    <row r="82" customFormat="false" ht="12.8" hidden="false" customHeight="false" outlineLevel="0" collapsed="false">
      <c r="A82" s="0" t="n">
        <v>129</v>
      </c>
      <c r="B82" s="0" t="n">
        <v>27749014.8376484</v>
      </c>
      <c r="C82" s="0" t="n">
        <v>26565497.838977</v>
      </c>
      <c r="D82" s="0" t="n">
        <v>27871325.9230277</v>
      </c>
      <c r="E82" s="0" t="n">
        <v>26680470.3487217</v>
      </c>
      <c r="F82" s="0" t="n">
        <v>19777206.6365556</v>
      </c>
      <c r="G82" s="0" t="n">
        <v>6788291.20242135</v>
      </c>
      <c r="H82" s="0" t="n">
        <v>19892179.552957</v>
      </c>
      <c r="I82" s="0" t="n">
        <v>6788290.79576467</v>
      </c>
      <c r="J82" s="0" t="n">
        <v>3459862.65928827</v>
      </c>
      <c r="K82" s="0" t="n">
        <v>3356066.77950963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27857759.5747447</v>
      </c>
      <c r="C83" s="0" t="n">
        <v>26670173.532919</v>
      </c>
      <c r="D83" s="0" t="n">
        <v>27978716.3956642</v>
      </c>
      <c r="E83" s="0" t="n">
        <v>26783872.0868811</v>
      </c>
      <c r="F83" s="0" t="n">
        <v>19865498.6535776</v>
      </c>
      <c r="G83" s="0" t="n">
        <v>6804674.87934138</v>
      </c>
      <c r="H83" s="0" t="n">
        <v>19979197.6168288</v>
      </c>
      <c r="I83" s="0" t="n">
        <v>6804674.47005235</v>
      </c>
      <c r="J83" s="0" t="n">
        <v>3556959.69645824</v>
      </c>
      <c r="K83" s="0" t="n">
        <v>3450250.9055645</v>
      </c>
      <c r="L83" s="0" t="n">
        <v>4641283.1452722</v>
      </c>
      <c r="M83" s="0" t="n">
        <v>4384584.1996342</v>
      </c>
      <c r="N83" s="0" t="n">
        <v>4661442.46335059</v>
      </c>
      <c r="O83" s="0" t="n">
        <v>4403535.85290699</v>
      </c>
      <c r="P83" s="0" t="n">
        <v>592826.616076374</v>
      </c>
      <c r="Q83" s="0" t="n">
        <v>575041.817594083</v>
      </c>
    </row>
    <row r="84" customFormat="false" ht="12.8" hidden="false" customHeight="false" outlineLevel="0" collapsed="false">
      <c r="A84" s="0" t="n">
        <v>131</v>
      </c>
      <c r="B84" s="0" t="n">
        <v>27922087.0812833</v>
      </c>
      <c r="C84" s="0" t="n">
        <v>26731695.5093355</v>
      </c>
      <c r="D84" s="0" t="n">
        <v>28043135.2337963</v>
      </c>
      <c r="E84" s="0" t="n">
        <v>26845479.9408592</v>
      </c>
      <c r="F84" s="0" t="n">
        <v>19885847.9155627</v>
      </c>
      <c r="G84" s="0" t="n">
        <v>6845847.59377274</v>
      </c>
      <c r="H84" s="0" t="n">
        <v>19999632.7691974</v>
      </c>
      <c r="I84" s="0" t="n">
        <v>6845847.17166181</v>
      </c>
      <c r="J84" s="0" t="n">
        <v>3592186.09606807</v>
      </c>
      <c r="K84" s="0" t="n">
        <v>3484420.51318603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27937058.1787149</v>
      </c>
      <c r="C85" s="0" t="n">
        <v>26746725.1189457</v>
      </c>
      <c r="D85" s="0" t="n">
        <v>28057400.1270027</v>
      </c>
      <c r="E85" s="0" t="n">
        <v>26859845.7177397</v>
      </c>
      <c r="F85" s="0" t="n">
        <v>19883143.8258665</v>
      </c>
      <c r="G85" s="0" t="n">
        <v>6863581.29307923</v>
      </c>
      <c r="H85" s="0" t="n">
        <v>19996264.847156</v>
      </c>
      <c r="I85" s="0" t="n">
        <v>6863580.87058361</v>
      </c>
      <c r="J85" s="0" t="n">
        <v>3623017.41931039</v>
      </c>
      <c r="K85" s="0" t="n">
        <v>3514326.89673108</v>
      </c>
      <c r="L85" s="0" t="n">
        <v>4654132.72877191</v>
      </c>
      <c r="M85" s="0" t="n">
        <v>4396857.857409</v>
      </c>
      <c r="N85" s="0" t="n">
        <v>4674189.5725297</v>
      </c>
      <c r="O85" s="0" t="n">
        <v>4415712.89539088</v>
      </c>
      <c r="P85" s="0" t="n">
        <v>603836.236551732</v>
      </c>
      <c r="Q85" s="0" t="n">
        <v>585721.14945518</v>
      </c>
    </row>
    <row r="86" customFormat="false" ht="12.8" hidden="false" customHeight="false" outlineLevel="0" collapsed="false">
      <c r="A86" s="0" t="n">
        <v>133</v>
      </c>
      <c r="B86" s="0" t="n">
        <v>28010639.8977024</v>
      </c>
      <c r="C86" s="0" t="n">
        <v>26817247.8073011</v>
      </c>
      <c r="D86" s="0" t="n">
        <v>28130485.0923718</v>
      </c>
      <c r="E86" s="0" t="n">
        <v>26929901.9993747</v>
      </c>
      <c r="F86" s="0" t="n">
        <v>19931264.8951852</v>
      </c>
      <c r="G86" s="0" t="n">
        <v>6885982.91211591</v>
      </c>
      <c r="H86" s="0" t="n">
        <v>20043919.5104089</v>
      </c>
      <c r="I86" s="0" t="n">
        <v>6885982.48896579</v>
      </c>
      <c r="J86" s="0" t="n">
        <v>3677159.26939593</v>
      </c>
      <c r="K86" s="0" t="n">
        <v>3566844.49131405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28086478.90931</v>
      </c>
      <c r="C87" s="0" t="n">
        <v>26889944.9510261</v>
      </c>
      <c r="D87" s="0" t="n">
        <v>28205382.2182027</v>
      </c>
      <c r="E87" s="0" t="n">
        <v>27001713.7702892</v>
      </c>
      <c r="F87" s="0" t="n">
        <v>19947050.3964471</v>
      </c>
      <c r="G87" s="0" t="n">
        <v>6942894.55457907</v>
      </c>
      <c r="H87" s="0" t="n">
        <v>20058819.6391227</v>
      </c>
      <c r="I87" s="0" t="n">
        <v>6942894.13116645</v>
      </c>
      <c r="J87" s="0" t="n">
        <v>3735354.67161633</v>
      </c>
      <c r="K87" s="0" t="n">
        <v>3623294.03146784</v>
      </c>
      <c r="L87" s="0" t="n">
        <v>4678602.29493259</v>
      </c>
      <c r="M87" s="0" t="n">
        <v>4420317.3514598</v>
      </c>
      <c r="N87" s="0" t="n">
        <v>4698419.46146858</v>
      </c>
      <c r="O87" s="0" t="n">
        <v>4438947.16519144</v>
      </c>
      <c r="P87" s="0" t="n">
        <v>622559.111936056</v>
      </c>
      <c r="Q87" s="0" t="n">
        <v>603882.338577974</v>
      </c>
    </row>
    <row r="88" customFormat="false" ht="12.8" hidden="false" customHeight="false" outlineLevel="0" collapsed="false">
      <c r="A88" s="0" t="n">
        <v>135</v>
      </c>
      <c r="B88" s="0" t="n">
        <v>28159374.812558</v>
      </c>
      <c r="C88" s="0" t="n">
        <v>26959505.6516194</v>
      </c>
      <c r="D88" s="0" t="n">
        <v>28275434.0801316</v>
      </c>
      <c r="E88" s="0" t="n">
        <v>27068601.1707763</v>
      </c>
      <c r="F88" s="0" t="n">
        <v>20005215.0138367</v>
      </c>
      <c r="G88" s="0" t="n">
        <v>6954290.63778271</v>
      </c>
      <c r="H88" s="0" t="n">
        <v>20114310.956611</v>
      </c>
      <c r="I88" s="0" t="n">
        <v>6954290.21416537</v>
      </c>
      <c r="J88" s="0" t="n">
        <v>3816337.69660111</v>
      </c>
      <c r="K88" s="0" t="n">
        <v>3701847.56570308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28253573.031172</v>
      </c>
      <c r="C89" s="0" t="n">
        <v>27050693.0269301</v>
      </c>
      <c r="D89" s="0" t="n">
        <v>28368766.665245</v>
      </c>
      <c r="E89" s="0" t="n">
        <v>27158975.8792076</v>
      </c>
      <c r="F89" s="0" t="n">
        <v>20097222.8455945</v>
      </c>
      <c r="G89" s="0" t="n">
        <v>6953470.18133561</v>
      </c>
      <c r="H89" s="0" t="n">
        <v>20205506.1254403</v>
      </c>
      <c r="I89" s="0" t="n">
        <v>6953469.75376731</v>
      </c>
      <c r="J89" s="0" t="n">
        <v>3924511.11692358</v>
      </c>
      <c r="K89" s="0" t="n">
        <v>3806775.78341587</v>
      </c>
      <c r="L89" s="0" t="n">
        <v>4706498.45303356</v>
      </c>
      <c r="M89" s="0" t="n">
        <v>4447523.13185292</v>
      </c>
      <c r="N89" s="0" t="n">
        <v>4725697.54031681</v>
      </c>
      <c r="O89" s="0" t="n">
        <v>4465571.93583564</v>
      </c>
      <c r="P89" s="0" t="n">
        <v>654085.18615393</v>
      </c>
      <c r="Q89" s="0" t="n">
        <v>634462.630569312</v>
      </c>
    </row>
    <row r="90" customFormat="false" ht="12.8" hidden="false" customHeight="false" outlineLevel="0" collapsed="false">
      <c r="A90" s="0" t="n">
        <v>137</v>
      </c>
      <c r="B90" s="0" t="n">
        <v>28405305.4148561</v>
      </c>
      <c r="C90" s="0" t="n">
        <v>27196020.7480037</v>
      </c>
      <c r="D90" s="0" t="n">
        <v>28520661.2287588</v>
      </c>
      <c r="E90" s="0" t="n">
        <v>27304456.0500721</v>
      </c>
      <c r="F90" s="0" t="n">
        <v>20208577.7073404</v>
      </c>
      <c r="G90" s="0" t="n">
        <v>6987443.04066326</v>
      </c>
      <c r="H90" s="0" t="n">
        <v>20317013.4373612</v>
      </c>
      <c r="I90" s="0" t="n">
        <v>6987442.61271094</v>
      </c>
      <c r="J90" s="0" t="n">
        <v>3984749.90327243</v>
      </c>
      <c r="K90" s="0" t="n">
        <v>3865207.40617425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28548938.7235523</v>
      </c>
      <c r="C91" s="0" t="n">
        <v>27333408.5007006</v>
      </c>
      <c r="D91" s="0" t="n">
        <v>28662239.4773035</v>
      </c>
      <c r="E91" s="0" t="n">
        <v>27439911.9476265</v>
      </c>
      <c r="F91" s="0" t="n">
        <v>20355909.5644334</v>
      </c>
      <c r="G91" s="0" t="n">
        <v>6977498.93626724</v>
      </c>
      <c r="H91" s="0" t="n">
        <v>20462413.439574</v>
      </c>
      <c r="I91" s="0" t="n">
        <v>6977498.50805244</v>
      </c>
      <c r="J91" s="0" t="n">
        <v>4078953.18436547</v>
      </c>
      <c r="K91" s="0" t="n">
        <v>3956584.58883451</v>
      </c>
      <c r="L91" s="0" t="n">
        <v>4755147.75019479</v>
      </c>
      <c r="M91" s="0" t="n">
        <v>4493807.89082482</v>
      </c>
      <c r="N91" s="0" t="n">
        <v>4774031.34007525</v>
      </c>
      <c r="O91" s="0" t="n">
        <v>4511560.17990187</v>
      </c>
      <c r="P91" s="0" t="n">
        <v>679825.530727579</v>
      </c>
      <c r="Q91" s="0" t="n">
        <v>659430.764805752</v>
      </c>
    </row>
    <row r="92" customFormat="false" ht="12.8" hidden="false" customHeight="false" outlineLevel="0" collapsed="false">
      <c r="A92" s="0" t="n">
        <v>139</v>
      </c>
      <c r="B92" s="0" t="n">
        <v>28715871.6466955</v>
      </c>
      <c r="C92" s="0" t="n">
        <v>27493146.2455828</v>
      </c>
      <c r="D92" s="0" t="n">
        <v>28829036.5049078</v>
      </c>
      <c r="E92" s="0" t="n">
        <v>27599521.951054</v>
      </c>
      <c r="F92" s="0" t="n">
        <v>20506317.1995092</v>
      </c>
      <c r="G92" s="0" t="n">
        <v>6986829.04607359</v>
      </c>
      <c r="H92" s="0" t="n">
        <v>20612693.3333992</v>
      </c>
      <c r="I92" s="0" t="n">
        <v>6986828.61765475</v>
      </c>
      <c r="J92" s="0" t="n">
        <v>4159563.51380662</v>
      </c>
      <c r="K92" s="0" t="n">
        <v>4034776.60839242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28908476.9013933</v>
      </c>
      <c r="C93" s="0" t="n">
        <v>27677930.1778063</v>
      </c>
      <c r="D93" s="0" t="n">
        <v>29021027.2692588</v>
      </c>
      <c r="E93" s="0" t="n">
        <v>27783728.2630143</v>
      </c>
      <c r="F93" s="0" t="n">
        <v>20673809.3002906</v>
      </c>
      <c r="G93" s="0" t="n">
        <v>7004120.87751566</v>
      </c>
      <c r="H93" s="0" t="n">
        <v>20779607.8050415</v>
      </c>
      <c r="I93" s="0" t="n">
        <v>7004120.45797285</v>
      </c>
      <c r="J93" s="0" t="n">
        <v>4214731.53225848</v>
      </c>
      <c r="K93" s="0" t="n">
        <v>4088289.58629073</v>
      </c>
      <c r="L93" s="0" t="n">
        <v>4813779.29558868</v>
      </c>
      <c r="M93" s="0" t="n">
        <v>4549317.07914257</v>
      </c>
      <c r="N93" s="0" t="n">
        <v>4832537.82133478</v>
      </c>
      <c r="O93" s="0" t="n">
        <v>4566951.81028953</v>
      </c>
      <c r="P93" s="0" t="n">
        <v>702455.255376413</v>
      </c>
      <c r="Q93" s="0" t="n">
        <v>681381.597715121</v>
      </c>
    </row>
    <row r="94" customFormat="false" ht="12.8" hidden="false" customHeight="false" outlineLevel="0" collapsed="false">
      <c r="A94" s="0" t="n">
        <v>141</v>
      </c>
      <c r="B94" s="0" t="n">
        <v>29041745.021279</v>
      </c>
      <c r="C94" s="0" t="n">
        <v>27804952.4537225</v>
      </c>
      <c r="D94" s="0" t="n">
        <v>29153116.8272275</v>
      </c>
      <c r="E94" s="0" t="n">
        <v>27909642.7221334</v>
      </c>
      <c r="F94" s="0" t="n">
        <v>20749812.9391098</v>
      </c>
      <c r="G94" s="0" t="n">
        <v>7055139.51461276</v>
      </c>
      <c r="H94" s="0" t="n">
        <v>20854503.6094493</v>
      </c>
      <c r="I94" s="0" t="n">
        <v>7055139.11268413</v>
      </c>
      <c r="J94" s="0" t="n">
        <v>4286137.37547731</v>
      </c>
      <c r="K94" s="0" t="n">
        <v>4157553.25421299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29144187.0781382</v>
      </c>
      <c r="C95" s="0" t="n">
        <v>27903625.8867976</v>
      </c>
      <c r="D95" s="0" t="n">
        <v>29255723.2282353</v>
      </c>
      <c r="E95" s="0" t="n">
        <v>28008470.6399554</v>
      </c>
      <c r="F95" s="0" t="n">
        <v>20846354.4702876</v>
      </c>
      <c r="G95" s="0" t="n">
        <v>7057271.41651</v>
      </c>
      <c r="H95" s="0" t="n">
        <v>20951199.6256178</v>
      </c>
      <c r="I95" s="0" t="n">
        <v>7057271.01433761</v>
      </c>
      <c r="J95" s="0" t="n">
        <v>4372356.13122834</v>
      </c>
      <c r="K95" s="0" t="n">
        <v>4241185.44729149</v>
      </c>
      <c r="L95" s="0" t="n">
        <v>4853465.69721894</v>
      </c>
      <c r="M95" s="0" t="n">
        <v>4587687.88285547</v>
      </c>
      <c r="N95" s="0" t="n">
        <v>4872055.19245968</v>
      </c>
      <c r="O95" s="0" t="n">
        <v>4605163.73340188</v>
      </c>
      <c r="P95" s="0" t="n">
        <v>728726.02187139</v>
      </c>
      <c r="Q95" s="0" t="n">
        <v>706864.241215248</v>
      </c>
    </row>
    <row r="96" customFormat="false" ht="12.8" hidden="false" customHeight="false" outlineLevel="0" collapsed="false">
      <c r="A96" s="0" t="n">
        <v>143</v>
      </c>
      <c r="B96" s="0" t="n">
        <v>29243133.2754687</v>
      </c>
      <c r="C96" s="0" t="n">
        <v>27998602.9532244</v>
      </c>
      <c r="D96" s="0" t="n">
        <v>29352604.7958812</v>
      </c>
      <c r="E96" s="0" t="n">
        <v>28101506.9548412</v>
      </c>
      <c r="F96" s="0" t="n">
        <v>20911997.6147573</v>
      </c>
      <c r="G96" s="0" t="n">
        <v>7086605.33846707</v>
      </c>
      <c r="H96" s="0" t="n">
        <v>21014902.0187354</v>
      </c>
      <c r="I96" s="0" t="n">
        <v>7086604.93610581</v>
      </c>
      <c r="J96" s="0" t="n">
        <v>4429705.27470773</v>
      </c>
      <c r="K96" s="0" t="n">
        <v>4296814.1164665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29344369.7583412</v>
      </c>
      <c r="C97" s="0" t="n">
        <v>28094526.5431597</v>
      </c>
      <c r="D97" s="0" t="n">
        <v>29452437.2300769</v>
      </c>
      <c r="E97" s="0" t="n">
        <v>28196111.35782</v>
      </c>
      <c r="F97" s="0" t="n">
        <v>20977781.7067214</v>
      </c>
      <c r="G97" s="0" t="n">
        <v>7116744.83643836</v>
      </c>
      <c r="H97" s="0" t="n">
        <v>21079366.9219649</v>
      </c>
      <c r="I97" s="0" t="n">
        <v>7116744.43585507</v>
      </c>
      <c r="J97" s="0" t="n">
        <v>4477030.45889196</v>
      </c>
      <c r="K97" s="0" t="n">
        <v>4342719.5451252</v>
      </c>
      <c r="L97" s="0" t="n">
        <v>4881632.226553</v>
      </c>
      <c r="M97" s="0" t="n">
        <v>4613016.49453404</v>
      </c>
      <c r="N97" s="0" t="n">
        <v>4899643.71851404</v>
      </c>
      <c r="O97" s="0" t="n">
        <v>4629948.98756984</v>
      </c>
      <c r="P97" s="0" t="n">
        <v>746171.743148659</v>
      </c>
      <c r="Q97" s="0" t="n">
        <v>723786.5908542</v>
      </c>
    </row>
    <row r="98" customFormat="false" ht="12.8" hidden="false" customHeight="false" outlineLevel="0" collapsed="false">
      <c r="A98" s="0" t="n">
        <v>145</v>
      </c>
      <c r="B98" s="0" t="n">
        <v>29597347.6531382</v>
      </c>
      <c r="C98" s="0" t="n">
        <v>28336100.3818902</v>
      </c>
      <c r="D98" s="0" t="n">
        <v>29705155.6183725</v>
      </c>
      <c r="E98" s="0" t="n">
        <v>28437441.3018071</v>
      </c>
      <c r="F98" s="0" t="n">
        <v>21173355.9217489</v>
      </c>
      <c r="G98" s="0" t="n">
        <v>7162744.46014127</v>
      </c>
      <c r="H98" s="0" t="n">
        <v>21274697.2426034</v>
      </c>
      <c r="I98" s="0" t="n">
        <v>7162744.05920369</v>
      </c>
      <c r="J98" s="0" t="n">
        <v>4575277.81790768</v>
      </c>
      <c r="K98" s="0" t="n">
        <v>4438019.48337045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29834228.7121922</v>
      </c>
      <c r="C99" s="0" t="n">
        <v>28562521.628066</v>
      </c>
      <c r="D99" s="0" t="n">
        <v>29941362.0749286</v>
      </c>
      <c r="E99" s="0" t="n">
        <v>28663228.4224939</v>
      </c>
      <c r="F99" s="0" t="n">
        <v>21354019.944846</v>
      </c>
      <c r="G99" s="0" t="n">
        <v>7208501.68321997</v>
      </c>
      <c r="H99" s="0" t="n">
        <v>21454727.140452</v>
      </c>
      <c r="I99" s="0" t="n">
        <v>7208501.28204195</v>
      </c>
      <c r="J99" s="0" t="n">
        <v>4673992.99070025</v>
      </c>
      <c r="K99" s="0" t="n">
        <v>4533773.20097924</v>
      </c>
      <c r="L99" s="0" t="n">
        <v>4960953.30304585</v>
      </c>
      <c r="M99" s="0" t="n">
        <v>4687894.0241387</v>
      </c>
      <c r="N99" s="0" t="n">
        <v>4978809.11766074</v>
      </c>
      <c r="O99" s="0" t="n">
        <v>4704680.1830238</v>
      </c>
      <c r="P99" s="0" t="n">
        <v>778998.831783375</v>
      </c>
      <c r="Q99" s="0" t="n">
        <v>755628.866829874</v>
      </c>
    </row>
    <row r="100" customFormat="false" ht="12.8" hidden="false" customHeight="false" outlineLevel="0" collapsed="false">
      <c r="A100" s="0" t="n">
        <v>147</v>
      </c>
      <c r="B100" s="0" t="n">
        <v>29937112.1819844</v>
      </c>
      <c r="C100" s="0" t="n">
        <v>28661437.6020179</v>
      </c>
      <c r="D100" s="0" t="n">
        <v>30043382.215489</v>
      </c>
      <c r="E100" s="0" t="n">
        <v>28761332.8676316</v>
      </c>
      <c r="F100" s="0" t="n">
        <v>21433816.1622195</v>
      </c>
      <c r="G100" s="0" t="n">
        <v>7227621.43979846</v>
      </c>
      <c r="H100" s="0" t="n">
        <v>21533711.8291968</v>
      </c>
      <c r="I100" s="0" t="n">
        <v>7227621.03843473</v>
      </c>
      <c r="J100" s="0" t="n">
        <v>4721670.75665849</v>
      </c>
      <c r="K100" s="0" t="n">
        <v>4580020.63395873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30125517.6431855</v>
      </c>
      <c r="C101" s="0" t="n">
        <v>28842286.5464612</v>
      </c>
      <c r="D101" s="0" t="n">
        <v>30231133.4970703</v>
      </c>
      <c r="E101" s="0" t="n">
        <v>28941567.8973662</v>
      </c>
      <c r="F101" s="0" t="n">
        <v>21613938.3641206</v>
      </c>
      <c r="G101" s="0" t="n">
        <v>7228348.1823406</v>
      </c>
      <c r="H101" s="0" t="n">
        <v>21713220.1167441</v>
      </c>
      <c r="I101" s="0" t="n">
        <v>7228347.78062216</v>
      </c>
      <c r="J101" s="0" t="n">
        <v>4768852.82917389</v>
      </c>
      <c r="K101" s="0" t="n">
        <v>4625787.24429868</v>
      </c>
      <c r="L101" s="0" t="n">
        <v>5009776.80704745</v>
      </c>
      <c r="M101" s="0" t="n">
        <v>4734554.54796609</v>
      </c>
      <c r="N101" s="0" t="n">
        <v>5027379.88344905</v>
      </c>
      <c r="O101" s="0" t="n">
        <v>4751103.13521154</v>
      </c>
      <c r="P101" s="0" t="n">
        <v>794808.804862316</v>
      </c>
      <c r="Q101" s="0" t="n">
        <v>770964.540716446</v>
      </c>
    </row>
    <row r="102" customFormat="false" ht="12.8" hidden="false" customHeight="false" outlineLevel="0" collapsed="false">
      <c r="A102" s="0" t="n">
        <v>149</v>
      </c>
      <c r="B102" s="0" t="n">
        <v>30243965.6814395</v>
      </c>
      <c r="C102" s="0" t="n">
        <v>28956620.2475175</v>
      </c>
      <c r="D102" s="0" t="n">
        <v>30349125.275722</v>
      </c>
      <c r="E102" s="0" t="n">
        <v>29055472.7165455</v>
      </c>
      <c r="F102" s="0" t="n">
        <v>21758004.5413529</v>
      </c>
      <c r="G102" s="0" t="n">
        <v>7198615.70616462</v>
      </c>
      <c r="H102" s="0" t="n">
        <v>21856857.4124519</v>
      </c>
      <c r="I102" s="0" t="n">
        <v>7198615.30409355</v>
      </c>
      <c r="J102" s="0" t="n">
        <v>4849840.08456513</v>
      </c>
      <c r="K102" s="0" t="n">
        <v>4704344.88202818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30360358.2467995</v>
      </c>
      <c r="C103" s="0" t="n">
        <v>29068545.5007814</v>
      </c>
      <c r="D103" s="0" t="n">
        <v>30464082.253644</v>
      </c>
      <c r="E103" s="0" t="n">
        <v>29166048.5190709</v>
      </c>
      <c r="F103" s="0" t="n">
        <v>21899890.4375654</v>
      </c>
      <c r="G103" s="0" t="n">
        <v>7168655.06321606</v>
      </c>
      <c r="H103" s="0" t="n">
        <v>21997393.8544325</v>
      </c>
      <c r="I103" s="0" t="n">
        <v>7168654.66463844</v>
      </c>
      <c r="J103" s="0" t="n">
        <v>4892564.73849607</v>
      </c>
      <c r="K103" s="0" t="n">
        <v>4745787.79634119</v>
      </c>
      <c r="L103" s="0" t="n">
        <v>5048851.02074157</v>
      </c>
      <c r="M103" s="0" t="n">
        <v>4771763.44507897</v>
      </c>
      <c r="N103" s="0" t="n">
        <v>5066138.78994183</v>
      </c>
      <c r="O103" s="0" t="n">
        <v>4788016.1416777</v>
      </c>
      <c r="P103" s="0" t="n">
        <v>815427.456416012</v>
      </c>
      <c r="Q103" s="0" t="n">
        <v>790964.632723531</v>
      </c>
    </row>
    <row r="104" customFormat="false" ht="12.8" hidden="false" customHeight="false" outlineLevel="0" collapsed="false">
      <c r="A104" s="0" t="n">
        <v>151</v>
      </c>
      <c r="B104" s="0" t="n">
        <v>30563402.9606751</v>
      </c>
      <c r="C104" s="0" t="n">
        <v>29262508.9674561</v>
      </c>
      <c r="D104" s="0" t="n">
        <v>30665213.8405195</v>
      </c>
      <c r="E104" s="0" t="n">
        <v>29358213.6474844</v>
      </c>
      <c r="F104" s="0" t="n">
        <v>22067078.2305776</v>
      </c>
      <c r="G104" s="0" t="n">
        <v>7195430.73687857</v>
      </c>
      <c r="H104" s="0" t="n">
        <v>22162783.3103842</v>
      </c>
      <c r="I104" s="0" t="n">
        <v>7195430.33710017</v>
      </c>
      <c r="J104" s="0" t="n">
        <v>4969824.29033</v>
      </c>
      <c r="K104" s="0" t="n">
        <v>4820729.5616201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30729956.3864935</v>
      </c>
      <c r="C105" s="0" t="n">
        <v>29421218.93357</v>
      </c>
      <c r="D105" s="0" t="n">
        <v>30830532.7315414</v>
      </c>
      <c r="E105" s="0" t="n">
        <v>29515763.9281721</v>
      </c>
      <c r="F105" s="0" t="n">
        <v>22191634.7729567</v>
      </c>
      <c r="G105" s="0" t="n">
        <v>7229584.16061326</v>
      </c>
      <c r="H105" s="0" t="n">
        <v>22286180.1817133</v>
      </c>
      <c r="I105" s="0" t="n">
        <v>7229583.74645876</v>
      </c>
      <c r="J105" s="0" t="n">
        <v>5045910.22492525</v>
      </c>
      <c r="K105" s="0" t="n">
        <v>4894532.91817749</v>
      </c>
      <c r="L105" s="0" t="n">
        <v>5110242.07213602</v>
      </c>
      <c r="M105" s="0" t="n">
        <v>4830037.0847369</v>
      </c>
      <c r="N105" s="0" t="n">
        <v>5127005.36905128</v>
      </c>
      <c r="O105" s="0" t="n">
        <v>4845797.06993299</v>
      </c>
      <c r="P105" s="0" t="n">
        <v>840985.037487541</v>
      </c>
      <c r="Q105" s="0" t="n">
        <v>815755.486362915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18122485.1871078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240344.303765719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18462336.3664305</v>
      </c>
      <c r="C23" s="0" t="n">
        <v>17725338.9650499</v>
      </c>
      <c r="D23" s="0" t="n">
        <v>18543156.7871759</v>
      </c>
      <c r="E23" s="0" t="n">
        <v>17801310.1493504</v>
      </c>
      <c r="F23" s="0" t="n">
        <v>14301810.7500127</v>
      </c>
      <c r="G23" s="0" t="n">
        <v>3423528.21503723</v>
      </c>
      <c r="H23" s="0" t="n">
        <v>14377782.6126518</v>
      </c>
      <c r="I23" s="0" t="n">
        <v>3423527.53669858</v>
      </c>
      <c r="J23" s="0" t="n">
        <v>263282.905886905</v>
      </c>
      <c r="K23" s="0" t="n">
        <v>255384.418710298</v>
      </c>
      <c r="L23" s="0" t="n">
        <v>3079854.94521069</v>
      </c>
      <c r="M23" s="0" t="n">
        <v>2907025.65374435</v>
      </c>
      <c r="N23" s="0" t="n">
        <v>3093325.01334907</v>
      </c>
      <c r="O23" s="0" t="n">
        <v>2919687.51582204</v>
      </c>
      <c r="P23" s="0" t="n">
        <v>43880.4843144842</v>
      </c>
      <c r="Q23" s="0" t="n">
        <v>42564.0697850497</v>
      </c>
    </row>
    <row r="24" customFormat="false" ht="12.8" hidden="false" customHeight="false" outlineLevel="0" collapsed="false">
      <c r="A24" s="0" t="n">
        <v>71</v>
      </c>
      <c r="B24" s="0" t="n">
        <v>19471961.5216278</v>
      </c>
      <c r="C24" s="0" t="n">
        <v>18692535.200595</v>
      </c>
      <c r="D24" s="0" t="n">
        <v>19559049.4198057</v>
      </c>
      <c r="E24" s="0" t="n">
        <v>18774397.8138548</v>
      </c>
      <c r="F24" s="0" t="n">
        <v>15023763.6224253</v>
      </c>
      <c r="G24" s="0" t="n">
        <v>3668771.57816975</v>
      </c>
      <c r="H24" s="0" t="n">
        <v>15105626.9243449</v>
      </c>
      <c r="I24" s="0" t="n">
        <v>3668770.88950992</v>
      </c>
      <c r="J24" s="0" t="n">
        <v>297621.588530881</v>
      </c>
      <c r="K24" s="0" t="n">
        <v>288692.940874954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19188417.9422911</v>
      </c>
      <c r="C25" s="0" t="n">
        <v>18418333.4567224</v>
      </c>
      <c r="D25" s="0" t="n">
        <v>19274764.7962417</v>
      </c>
      <c r="E25" s="0" t="n">
        <v>18499500.3732807</v>
      </c>
      <c r="F25" s="0" t="n">
        <v>14730543.3358437</v>
      </c>
      <c r="G25" s="0" t="n">
        <v>3687790.12087875</v>
      </c>
      <c r="H25" s="0" t="n">
        <v>14811710.9277168</v>
      </c>
      <c r="I25" s="0" t="n">
        <v>3687789.44556389</v>
      </c>
      <c r="J25" s="0" t="n">
        <v>311064.338331348</v>
      </c>
      <c r="K25" s="0" t="n">
        <v>301732.408181407</v>
      </c>
      <c r="L25" s="0" t="n">
        <v>3200354.23356229</v>
      </c>
      <c r="M25" s="0" t="n">
        <v>3019925.39417361</v>
      </c>
      <c r="N25" s="0" t="n">
        <v>3214745.5308244</v>
      </c>
      <c r="O25" s="0" t="n">
        <v>3033453.21169268</v>
      </c>
      <c r="P25" s="0" t="n">
        <v>51844.056388558</v>
      </c>
      <c r="Q25" s="0" t="n">
        <v>50288.7346969013</v>
      </c>
    </row>
    <row r="26" customFormat="false" ht="12.8" hidden="false" customHeight="false" outlineLevel="0" collapsed="false">
      <c r="A26" s="0" t="n">
        <v>73</v>
      </c>
      <c r="B26" s="0" t="n">
        <v>18088231.7021025</v>
      </c>
      <c r="C26" s="0" t="n">
        <v>17360201.9075788</v>
      </c>
      <c r="D26" s="0" t="n">
        <v>18168975.126123</v>
      </c>
      <c r="E26" s="0" t="n">
        <v>17436101.5430236</v>
      </c>
      <c r="F26" s="0" t="n">
        <v>13805068.7323134</v>
      </c>
      <c r="G26" s="0" t="n">
        <v>3555133.17526539</v>
      </c>
      <c r="H26" s="0" t="n">
        <v>13880969.0025525</v>
      </c>
      <c r="I26" s="0" t="n">
        <v>3555132.54047116</v>
      </c>
      <c r="J26" s="0" t="n">
        <v>319445.689627755</v>
      </c>
      <c r="K26" s="0" t="n">
        <v>309862.318938922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18011957.6846326</v>
      </c>
      <c r="C27" s="0" t="n">
        <v>17285689.2234681</v>
      </c>
      <c r="D27" s="0" t="n">
        <v>18092893.4089084</v>
      </c>
      <c r="E27" s="0" t="n">
        <v>17361769.6164877</v>
      </c>
      <c r="F27" s="0" t="n">
        <v>13693780.0756424</v>
      </c>
      <c r="G27" s="0" t="n">
        <v>3591909.14782568</v>
      </c>
      <c r="H27" s="0" t="n">
        <v>13769861.0934414</v>
      </c>
      <c r="I27" s="0" t="n">
        <v>3591908.52304632</v>
      </c>
      <c r="J27" s="0" t="n">
        <v>332076.79536209</v>
      </c>
      <c r="K27" s="0" t="n">
        <v>322114.491501227</v>
      </c>
      <c r="L27" s="0" t="n">
        <v>3004746.24183969</v>
      </c>
      <c r="M27" s="0" t="n">
        <v>2834968.16056148</v>
      </c>
      <c r="N27" s="0" t="n">
        <v>3018235.67322614</v>
      </c>
      <c r="O27" s="0" t="n">
        <v>2847648.22430723</v>
      </c>
      <c r="P27" s="0" t="n">
        <v>55346.1325603483</v>
      </c>
      <c r="Q27" s="0" t="n">
        <v>53685.7485835379</v>
      </c>
    </row>
    <row r="28" customFormat="false" ht="12.8" hidden="false" customHeight="false" outlineLevel="0" collapsed="false">
      <c r="A28" s="0" t="n">
        <v>75</v>
      </c>
      <c r="B28" s="0" t="n">
        <v>18535468.2392857</v>
      </c>
      <c r="C28" s="0" t="n">
        <v>17786162.9421777</v>
      </c>
      <c r="D28" s="0" t="n">
        <v>18619790.9631179</v>
      </c>
      <c r="E28" s="0" t="n">
        <v>17865427.134717</v>
      </c>
      <c r="F28" s="0" t="n">
        <v>14050223.7903207</v>
      </c>
      <c r="G28" s="0" t="n">
        <v>3735939.151857</v>
      </c>
      <c r="H28" s="0" t="n">
        <v>14129488.614362</v>
      </c>
      <c r="I28" s="0" t="n">
        <v>3735938.52035498</v>
      </c>
      <c r="J28" s="0" t="n">
        <v>363542.109140986</v>
      </c>
      <c r="K28" s="0" t="n">
        <v>352635.845866756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18855643.1984671</v>
      </c>
      <c r="C29" s="0" t="n">
        <v>18092436.207009</v>
      </c>
      <c r="D29" s="0" t="n">
        <v>18942694.5641221</v>
      </c>
      <c r="E29" s="0" t="n">
        <v>18174265.3341352</v>
      </c>
      <c r="F29" s="0" t="n">
        <v>14255813.6827514</v>
      </c>
      <c r="G29" s="0" t="n">
        <v>3836622.52425764</v>
      </c>
      <c r="H29" s="0" t="n">
        <v>14337643.4248635</v>
      </c>
      <c r="I29" s="0" t="n">
        <v>3836621.90927166</v>
      </c>
      <c r="J29" s="0" t="n">
        <v>390225.837995846</v>
      </c>
      <c r="K29" s="0" t="n">
        <v>378519.062855971</v>
      </c>
      <c r="L29" s="0" t="n">
        <v>3143744.7101177</v>
      </c>
      <c r="M29" s="0" t="n">
        <v>2965384.96196441</v>
      </c>
      <c r="N29" s="0" t="n">
        <v>3158253.42060105</v>
      </c>
      <c r="O29" s="0" t="n">
        <v>2979023.39070289</v>
      </c>
      <c r="P29" s="0" t="n">
        <v>65037.6396659744</v>
      </c>
      <c r="Q29" s="0" t="n">
        <v>63086.5104759951</v>
      </c>
    </row>
    <row r="30" customFormat="false" ht="12.8" hidden="false" customHeight="false" outlineLevel="0" collapsed="false">
      <c r="A30" s="0" t="n">
        <v>77</v>
      </c>
      <c r="B30" s="0" t="n">
        <v>19115331.2672824</v>
      </c>
      <c r="C30" s="0" t="n">
        <v>18340226.3216056</v>
      </c>
      <c r="D30" s="0" t="n">
        <v>19205648.5636571</v>
      </c>
      <c r="E30" s="0" t="n">
        <v>18425125.4327038</v>
      </c>
      <c r="F30" s="0" t="n">
        <v>14436022.9106368</v>
      </c>
      <c r="G30" s="0" t="n">
        <v>3904203.41096878</v>
      </c>
      <c r="H30" s="0" t="n">
        <v>14520922.6413974</v>
      </c>
      <c r="I30" s="0" t="n">
        <v>3904202.7913064</v>
      </c>
      <c r="J30" s="0" t="n">
        <v>411977.866764273</v>
      </c>
      <c r="K30" s="0" t="n">
        <v>399618.530761345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19223583.4029909</v>
      </c>
      <c r="C31" s="0" t="n">
        <v>18442905.8844032</v>
      </c>
      <c r="D31" s="0" t="n">
        <v>19315429.9736989</v>
      </c>
      <c r="E31" s="0" t="n">
        <v>18529242.5166282</v>
      </c>
      <c r="F31" s="0" t="n">
        <v>14485745.1643836</v>
      </c>
      <c r="G31" s="0" t="n">
        <v>3957160.72001958</v>
      </c>
      <c r="H31" s="0" t="n">
        <v>14572082.4165218</v>
      </c>
      <c r="I31" s="0" t="n">
        <v>3957160.10010645</v>
      </c>
      <c r="J31" s="0" t="n">
        <v>431882.93074935</v>
      </c>
      <c r="K31" s="0" t="n">
        <v>418926.442826869</v>
      </c>
      <c r="L31" s="0" t="n">
        <v>3205878.92818647</v>
      </c>
      <c r="M31" s="0" t="n">
        <v>3023655.23814673</v>
      </c>
      <c r="N31" s="0" t="n">
        <v>3221186.84170155</v>
      </c>
      <c r="O31" s="0" t="n">
        <v>3038044.92125527</v>
      </c>
      <c r="P31" s="0" t="n">
        <v>71980.488458225</v>
      </c>
      <c r="Q31" s="0" t="n">
        <v>69821.0738044782</v>
      </c>
    </row>
    <row r="32" customFormat="false" ht="12.8" hidden="false" customHeight="false" outlineLevel="0" collapsed="false">
      <c r="A32" s="0" t="n">
        <v>79</v>
      </c>
      <c r="B32" s="0" t="n">
        <v>19292102.3015674</v>
      </c>
      <c r="C32" s="0" t="n">
        <v>18507391.0865913</v>
      </c>
      <c r="D32" s="0" t="n">
        <v>19385144.9590074</v>
      </c>
      <c r="E32" s="0" t="n">
        <v>18594852.0406519</v>
      </c>
      <c r="F32" s="0" t="n">
        <v>14490465.0076963</v>
      </c>
      <c r="G32" s="0" t="n">
        <v>4016926.07889501</v>
      </c>
      <c r="H32" s="0" t="n">
        <v>14577926.5818926</v>
      </c>
      <c r="I32" s="0" t="n">
        <v>4016925.45875923</v>
      </c>
      <c r="J32" s="0" t="n">
        <v>441535.103916245</v>
      </c>
      <c r="K32" s="0" t="n">
        <v>428289.050798758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19594428.5557381</v>
      </c>
      <c r="C33" s="0" t="n">
        <v>18794919.5638239</v>
      </c>
      <c r="D33" s="0" t="n">
        <v>19689137.8285892</v>
      </c>
      <c r="E33" s="0" t="n">
        <v>18883947.1428387</v>
      </c>
      <c r="F33" s="0" t="n">
        <v>14560248.8146637</v>
      </c>
      <c r="G33" s="0" t="n">
        <v>4234670.74916018</v>
      </c>
      <c r="H33" s="0" t="n">
        <v>14649277.0144369</v>
      </c>
      <c r="I33" s="0" t="n">
        <v>4234670.12840179</v>
      </c>
      <c r="J33" s="0" t="n">
        <v>461516.190728353</v>
      </c>
      <c r="K33" s="0" t="n">
        <v>447670.705006502</v>
      </c>
      <c r="L33" s="0" t="n">
        <v>3266353.27375025</v>
      </c>
      <c r="M33" s="0" t="n">
        <v>3079830.86339122</v>
      </c>
      <c r="N33" s="0" t="n">
        <v>3282138.30549046</v>
      </c>
      <c r="O33" s="0" t="n">
        <v>3094669.03955244</v>
      </c>
      <c r="P33" s="0" t="n">
        <v>76919.3651213922</v>
      </c>
      <c r="Q33" s="0" t="n">
        <v>74611.7841677504</v>
      </c>
    </row>
    <row r="34" customFormat="false" ht="12.8" hidden="false" customHeight="false" outlineLevel="0" collapsed="false">
      <c r="A34" s="0" t="n">
        <v>81</v>
      </c>
      <c r="B34" s="0" t="n">
        <v>19798482.4870275</v>
      </c>
      <c r="C34" s="0" t="n">
        <v>18989731.009244</v>
      </c>
      <c r="D34" s="0" t="n">
        <v>19894913.7132044</v>
      </c>
      <c r="E34" s="0" t="n">
        <v>19080377.0465273</v>
      </c>
      <c r="F34" s="0" t="n">
        <v>14673451.4437867</v>
      </c>
      <c r="G34" s="0" t="n">
        <v>4316279.56545729</v>
      </c>
      <c r="H34" s="0" t="n">
        <v>14764098.1058861</v>
      </c>
      <c r="I34" s="0" t="n">
        <v>4316278.94064119</v>
      </c>
      <c r="J34" s="0" t="n">
        <v>480914.506875507</v>
      </c>
      <c r="K34" s="0" t="n">
        <v>466487.071669242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19945903.1502393</v>
      </c>
      <c r="C35" s="0" t="n">
        <v>19129694.3637935</v>
      </c>
      <c r="D35" s="0" t="n">
        <v>20040554.5328249</v>
      </c>
      <c r="E35" s="0" t="n">
        <v>19218667.3521946</v>
      </c>
      <c r="F35" s="0" t="n">
        <v>14702352.7571688</v>
      </c>
      <c r="G35" s="0" t="n">
        <v>4427341.60662471</v>
      </c>
      <c r="H35" s="0" t="n">
        <v>14791326.382421</v>
      </c>
      <c r="I35" s="0" t="n">
        <v>4427340.96977359</v>
      </c>
      <c r="J35" s="0" t="n">
        <v>492194.667873565</v>
      </c>
      <c r="K35" s="0" t="n">
        <v>477428.827837358</v>
      </c>
      <c r="L35" s="0" t="n">
        <v>3324406.05947411</v>
      </c>
      <c r="M35" s="0" t="n">
        <v>3134089.34562597</v>
      </c>
      <c r="N35" s="0" t="n">
        <v>3340181.41202748</v>
      </c>
      <c r="O35" s="0" t="n">
        <v>3148918.42647085</v>
      </c>
      <c r="P35" s="0" t="n">
        <v>82032.4446455941</v>
      </c>
      <c r="Q35" s="0" t="n">
        <v>79571.4713062263</v>
      </c>
    </row>
    <row r="36" customFormat="false" ht="12.8" hidden="false" customHeight="false" outlineLevel="0" collapsed="false">
      <c r="A36" s="0" t="n">
        <v>83</v>
      </c>
      <c r="B36" s="0" t="n">
        <v>20029582.7198876</v>
      </c>
      <c r="C36" s="0" t="n">
        <v>19209752.0291929</v>
      </c>
      <c r="D36" s="0" t="n">
        <v>20125389.2019339</v>
      </c>
      <c r="E36" s="0" t="n">
        <v>19299810.8151807</v>
      </c>
      <c r="F36" s="0" t="n">
        <v>14748514.0255056</v>
      </c>
      <c r="G36" s="0" t="n">
        <v>4461238.00368727</v>
      </c>
      <c r="H36" s="0" t="n">
        <v>14838573.4588266</v>
      </c>
      <c r="I36" s="0" t="n">
        <v>4461237.35635405</v>
      </c>
      <c r="J36" s="0" t="n">
        <v>524185.180508004</v>
      </c>
      <c r="K36" s="0" t="n">
        <v>508459.625092763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20178999.99341</v>
      </c>
      <c r="C37" s="0" t="n">
        <v>19351438.2905151</v>
      </c>
      <c r="D37" s="0" t="n">
        <v>20276449.4518396</v>
      </c>
      <c r="E37" s="0" t="n">
        <v>19443041.47835</v>
      </c>
      <c r="F37" s="0" t="n">
        <v>14790721.5629443</v>
      </c>
      <c r="G37" s="0" t="n">
        <v>4560716.72757084</v>
      </c>
      <c r="H37" s="0" t="n">
        <v>14882325.402972</v>
      </c>
      <c r="I37" s="0" t="n">
        <v>4560716.07537795</v>
      </c>
      <c r="J37" s="0" t="n">
        <v>551430.795246655</v>
      </c>
      <c r="K37" s="0" t="n">
        <v>534887.871389256</v>
      </c>
      <c r="L37" s="0" t="n">
        <v>3365507.49895069</v>
      </c>
      <c r="M37" s="0" t="n">
        <v>3172981.63172254</v>
      </c>
      <c r="N37" s="0" t="n">
        <v>3381749.19892141</v>
      </c>
      <c r="O37" s="0" t="n">
        <v>3188249.08213254</v>
      </c>
      <c r="P37" s="0" t="n">
        <v>91905.1325411092</v>
      </c>
      <c r="Q37" s="0" t="n">
        <v>89147.9785648759</v>
      </c>
    </row>
    <row r="38" customFormat="false" ht="12.8" hidden="false" customHeight="false" outlineLevel="0" collapsed="false">
      <c r="A38" s="0" t="n">
        <v>85</v>
      </c>
      <c r="B38" s="0" t="n">
        <v>20339246.4042383</v>
      </c>
      <c r="C38" s="0" t="n">
        <v>19503907.4925206</v>
      </c>
      <c r="D38" s="0" t="n">
        <v>20437443.9309592</v>
      </c>
      <c r="E38" s="0" t="n">
        <v>19596213.8683619</v>
      </c>
      <c r="F38" s="0" t="n">
        <v>14854155.3261468</v>
      </c>
      <c r="G38" s="0" t="n">
        <v>4649752.16637376</v>
      </c>
      <c r="H38" s="0" t="n">
        <v>14946462.357749</v>
      </c>
      <c r="I38" s="0" t="n">
        <v>4649751.51061289</v>
      </c>
      <c r="J38" s="0" t="n">
        <v>572121.599052421</v>
      </c>
      <c r="K38" s="0" t="n">
        <v>554957.951080848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20584296.1944557</v>
      </c>
      <c r="C39" s="0" t="n">
        <v>19737034.2400247</v>
      </c>
      <c r="D39" s="0" t="n">
        <v>20685153.9955002</v>
      </c>
      <c r="E39" s="0" t="n">
        <v>19831841.2789081</v>
      </c>
      <c r="F39" s="0" t="n">
        <v>14988219.8497662</v>
      </c>
      <c r="G39" s="0" t="n">
        <v>4748814.39025853</v>
      </c>
      <c r="H39" s="0" t="n">
        <v>15083027.533683</v>
      </c>
      <c r="I39" s="0" t="n">
        <v>4748813.7452251</v>
      </c>
      <c r="J39" s="0" t="n">
        <v>598878.144480627</v>
      </c>
      <c r="K39" s="0" t="n">
        <v>580911.800146208</v>
      </c>
      <c r="L39" s="0" t="n">
        <v>3432610.35259657</v>
      </c>
      <c r="M39" s="0" t="n">
        <v>3235734.82368025</v>
      </c>
      <c r="N39" s="0" t="n">
        <v>3449420.11126383</v>
      </c>
      <c r="O39" s="0" t="n">
        <v>3251536.25243253</v>
      </c>
      <c r="P39" s="0" t="n">
        <v>99813.0240801044</v>
      </c>
      <c r="Q39" s="0" t="n">
        <v>96818.6333577013</v>
      </c>
    </row>
    <row r="40" customFormat="false" ht="12.8" hidden="false" customHeight="false" outlineLevel="0" collapsed="false">
      <c r="A40" s="0" t="n">
        <v>87</v>
      </c>
      <c r="B40" s="0" t="n">
        <v>20818892.4348979</v>
      </c>
      <c r="C40" s="0" t="n">
        <v>19960691.8181068</v>
      </c>
      <c r="D40" s="0" t="n">
        <v>20921719.8762904</v>
      </c>
      <c r="E40" s="0" t="n">
        <v>20057350.3238853</v>
      </c>
      <c r="F40" s="0" t="n">
        <v>15101841.1734322</v>
      </c>
      <c r="G40" s="0" t="n">
        <v>4858850.6446746</v>
      </c>
      <c r="H40" s="0" t="n">
        <v>15198500.3257234</v>
      </c>
      <c r="I40" s="0" t="n">
        <v>4858849.99816193</v>
      </c>
      <c r="J40" s="0" t="n">
        <v>630150.48087929</v>
      </c>
      <c r="K40" s="0" t="n">
        <v>611245.966452912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20998012.3277392</v>
      </c>
      <c r="C41" s="0" t="n">
        <v>20130787.9466252</v>
      </c>
      <c r="D41" s="0" t="n">
        <v>21101391.1620159</v>
      </c>
      <c r="E41" s="0" t="n">
        <v>20227964.7648191</v>
      </c>
      <c r="F41" s="0" t="n">
        <v>15189650.7904169</v>
      </c>
      <c r="G41" s="0" t="n">
        <v>4941137.1562083</v>
      </c>
      <c r="H41" s="0" t="n">
        <v>15286828.2542704</v>
      </c>
      <c r="I41" s="0" t="n">
        <v>4941136.51054869</v>
      </c>
      <c r="J41" s="0" t="n">
        <v>697144.328877851</v>
      </c>
      <c r="K41" s="0" t="n">
        <v>676229.999011515</v>
      </c>
      <c r="L41" s="0" t="n">
        <v>3501397.78612951</v>
      </c>
      <c r="M41" s="0" t="n">
        <v>3300796.34774446</v>
      </c>
      <c r="N41" s="0" t="n">
        <v>3518627.7184334</v>
      </c>
      <c r="O41" s="0" t="n">
        <v>3316993.00837127</v>
      </c>
      <c r="P41" s="0" t="n">
        <v>116190.721479642</v>
      </c>
      <c r="Q41" s="0" t="n">
        <v>112704.999835253</v>
      </c>
    </row>
    <row r="42" customFormat="false" ht="12.8" hidden="false" customHeight="false" outlineLevel="0" collapsed="false">
      <c r="A42" s="0" t="n">
        <v>89</v>
      </c>
      <c r="B42" s="0" t="n">
        <v>21189560.2715193</v>
      </c>
      <c r="C42" s="0" t="n">
        <v>20313363.038517</v>
      </c>
      <c r="D42" s="0" t="n">
        <v>21294584.6188765</v>
      </c>
      <c r="E42" s="0" t="n">
        <v>20412086.641924</v>
      </c>
      <c r="F42" s="0" t="n">
        <v>15336463.3583617</v>
      </c>
      <c r="G42" s="0" t="n">
        <v>4976899.68015535</v>
      </c>
      <c r="H42" s="0" t="n">
        <v>15435187.6088694</v>
      </c>
      <c r="I42" s="0" t="n">
        <v>4976899.03305456</v>
      </c>
      <c r="J42" s="0" t="n">
        <v>761988.875963259</v>
      </c>
      <c r="K42" s="0" t="n">
        <v>739129.209684362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21400373.6011665</v>
      </c>
      <c r="C43" s="0" t="n">
        <v>20514341.2490165</v>
      </c>
      <c r="D43" s="0" t="n">
        <v>21506299.0965936</v>
      </c>
      <c r="E43" s="0" t="n">
        <v>20613911.9362058</v>
      </c>
      <c r="F43" s="0" t="n">
        <v>15464239.5659352</v>
      </c>
      <c r="G43" s="0" t="n">
        <v>5050101.68308129</v>
      </c>
      <c r="H43" s="0" t="n">
        <v>15563810.8785812</v>
      </c>
      <c r="I43" s="0" t="n">
        <v>5050101.05762462</v>
      </c>
      <c r="J43" s="0" t="n">
        <v>855854.535577195</v>
      </c>
      <c r="K43" s="0" t="n">
        <v>830178.899509879</v>
      </c>
      <c r="L43" s="0" t="n">
        <v>3565894.63754606</v>
      </c>
      <c r="M43" s="0" t="n">
        <v>3361283.40199147</v>
      </c>
      <c r="N43" s="0" t="n">
        <v>3583549.01470729</v>
      </c>
      <c r="O43" s="0" t="n">
        <v>3377879.07302098</v>
      </c>
      <c r="P43" s="0" t="n">
        <v>142642.422596199</v>
      </c>
      <c r="Q43" s="0" t="n">
        <v>138363.149918313</v>
      </c>
    </row>
    <row r="44" customFormat="false" ht="12.8" hidden="false" customHeight="false" outlineLevel="0" collapsed="false">
      <c r="A44" s="0" t="n">
        <v>91</v>
      </c>
      <c r="B44" s="0" t="n">
        <v>21583867.967094</v>
      </c>
      <c r="C44" s="0" t="n">
        <v>20689279.9685539</v>
      </c>
      <c r="D44" s="0" t="n">
        <v>21691483.1564702</v>
      </c>
      <c r="E44" s="0" t="n">
        <v>20790441.9381401</v>
      </c>
      <c r="F44" s="0" t="n">
        <v>15602681.9203107</v>
      </c>
      <c r="G44" s="0" t="n">
        <v>5086598.04824315</v>
      </c>
      <c r="H44" s="0" t="n">
        <v>15703844.3907052</v>
      </c>
      <c r="I44" s="0" t="n">
        <v>5086597.54743485</v>
      </c>
      <c r="J44" s="0" t="n">
        <v>904824.6918492</v>
      </c>
      <c r="K44" s="0" t="n">
        <v>877679.951093724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21855518.0516082</v>
      </c>
      <c r="C45" s="0" t="n">
        <v>20948710.710376</v>
      </c>
      <c r="D45" s="0" t="n">
        <v>21964442.1764316</v>
      </c>
      <c r="E45" s="0" t="n">
        <v>21051103.0916042</v>
      </c>
      <c r="F45" s="0" t="n">
        <v>15803444.0832757</v>
      </c>
      <c r="G45" s="0" t="n">
        <v>5145266.62710025</v>
      </c>
      <c r="H45" s="0" t="n">
        <v>15905836.9658153</v>
      </c>
      <c r="I45" s="0" t="n">
        <v>5145266.12578882</v>
      </c>
      <c r="J45" s="0" t="n">
        <v>1003741.76477629</v>
      </c>
      <c r="K45" s="0" t="n">
        <v>973629.511833005</v>
      </c>
      <c r="L45" s="0" t="n">
        <v>3640071.83681957</v>
      </c>
      <c r="M45" s="0" t="n">
        <v>3431402.53632594</v>
      </c>
      <c r="N45" s="0" t="n">
        <v>3658226.5143423</v>
      </c>
      <c r="O45" s="0" t="n">
        <v>3448468.49478461</v>
      </c>
      <c r="P45" s="0" t="n">
        <v>167290.294129382</v>
      </c>
      <c r="Q45" s="0" t="n">
        <v>162271.585305501</v>
      </c>
    </row>
    <row r="46" customFormat="false" ht="12.8" hidden="false" customHeight="false" outlineLevel="0" collapsed="false">
      <c r="A46" s="0" t="n">
        <v>93</v>
      </c>
      <c r="B46" s="0" t="n">
        <v>22096848.0744771</v>
      </c>
      <c r="C46" s="0" t="n">
        <v>21179186.412743</v>
      </c>
      <c r="D46" s="0" t="n">
        <v>22206806.7062462</v>
      </c>
      <c r="E46" s="0" t="n">
        <v>21282551.2425896</v>
      </c>
      <c r="F46" s="0" t="n">
        <v>15971160.4065279</v>
      </c>
      <c r="G46" s="0" t="n">
        <v>5208026.00621508</v>
      </c>
      <c r="H46" s="0" t="n">
        <v>16074525.7329751</v>
      </c>
      <c r="I46" s="0" t="n">
        <v>5208025.50961451</v>
      </c>
      <c r="J46" s="0" t="n">
        <v>1115579.20714418</v>
      </c>
      <c r="K46" s="0" t="n">
        <v>1082111.83092986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22353900.1380098</v>
      </c>
      <c r="C47" s="0" t="n">
        <v>21424765.0524402</v>
      </c>
      <c r="D47" s="0" t="n">
        <v>22464546.8965394</v>
      </c>
      <c r="E47" s="0" t="n">
        <v>21528776.7434954</v>
      </c>
      <c r="F47" s="0" t="n">
        <v>16138405.1359174</v>
      </c>
      <c r="G47" s="0" t="n">
        <v>5286359.91652283</v>
      </c>
      <c r="H47" s="0" t="n">
        <v>16242417.3080335</v>
      </c>
      <c r="I47" s="0" t="n">
        <v>5286359.43546187</v>
      </c>
      <c r="J47" s="0" t="n">
        <v>1197990.57144863</v>
      </c>
      <c r="K47" s="0" t="n">
        <v>1162050.85430517</v>
      </c>
      <c r="L47" s="0" t="n">
        <v>3723374.40560318</v>
      </c>
      <c r="M47" s="0" t="n">
        <v>3510706.3297546</v>
      </c>
      <c r="N47" s="0" t="n">
        <v>3741816.19479735</v>
      </c>
      <c r="O47" s="0" t="n">
        <v>3528042.17837483</v>
      </c>
      <c r="P47" s="0" t="n">
        <v>199665.095241439</v>
      </c>
      <c r="Q47" s="0" t="n">
        <v>193675.142384195</v>
      </c>
    </row>
    <row r="48" customFormat="false" ht="12.8" hidden="false" customHeight="false" outlineLevel="0" collapsed="false">
      <c r="A48" s="0" t="n">
        <v>95</v>
      </c>
      <c r="B48" s="0" t="n">
        <v>22529176.2304597</v>
      </c>
      <c r="C48" s="0" t="n">
        <v>21592217.9069943</v>
      </c>
      <c r="D48" s="0" t="n">
        <v>22639090.0554761</v>
      </c>
      <c r="E48" s="0" t="n">
        <v>21695540.6662264</v>
      </c>
      <c r="F48" s="0" t="n">
        <v>16260302.615387</v>
      </c>
      <c r="G48" s="0" t="n">
        <v>5331915.29160732</v>
      </c>
      <c r="H48" s="0" t="n">
        <v>16363625.860482</v>
      </c>
      <c r="I48" s="0" t="n">
        <v>5331914.80574435</v>
      </c>
      <c r="J48" s="0" t="n">
        <v>1265938.59806433</v>
      </c>
      <c r="K48" s="0" t="n">
        <v>1227960.4401224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22751274.3461647</v>
      </c>
      <c r="C49" s="0" t="n">
        <v>21803657.2409167</v>
      </c>
      <c r="D49" s="0" t="n">
        <v>22863283.5555182</v>
      </c>
      <c r="E49" s="0" t="n">
        <v>21908949.6717878</v>
      </c>
      <c r="F49" s="0" t="n">
        <v>16384696.0356394</v>
      </c>
      <c r="G49" s="0" t="n">
        <v>5418961.20527729</v>
      </c>
      <c r="H49" s="0" t="n">
        <v>16489988.9363394</v>
      </c>
      <c r="I49" s="0" t="n">
        <v>5418960.7354484</v>
      </c>
      <c r="J49" s="0" t="n">
        <v>1317190.97175056</v>
      </c>
      <c r="K49" s="0" t="n">
        <v>1277675.24259804</v>
      </c>
      <c r="L49" s="0" t="n">
        <v>3790493.6781487</v>
      </c>
      <c r="M49" s="0" t="n">
        <v>3574611.29918324</v>
      </c>
      <c r="N49" s="0" t="n">
        <v>3809162.54887054</v>
      </c>
      <c r="O49" s="0" t="n">
        <v>3592160.67392218</v>
      </c>
      <c r="P49" s="0" t="n">
        <v>219531.828625093</v>
      </c>
      <c r="Q49" s="0" t="n">
        <v>212945.87376634</v>
      </c>
    </row>
    <row r="50" customFormat="false" ht="12.8" hidden="false" customHeight="false" outlineLevel="0" collapsed="false">
      <c r="A50" s="0" t="n">
        <v>97</v>
      </c>
      <c r="B50" s="0" t="n">
        <v>22948070.9278111</v>
      </c>
      <c r="C50" s="0" t="n">
        <v>21991935.5368525</v>
      </c>
      <c r="D50" s="0" t="n">
        <v>23060841.9222327</v>
      </c>
      <c r="E50" s="0" t="n">
        <v>22097944.0553713</v>
      </c>
      <c r="F50" s="0" t="n">
        <v>16551164.0512431</v>
      </c>
      <c r="G50" s="0" t="n">
        <v>5440771.48560943</v>
      </c>
      <c r="H50" s="0" t="n">
        <v>16657173.0407962</v>
      </c>
      <c r="I50" s="0" t="n">
        <v>5440771.01457505</v>
      </c>
      <c r="J50" s="0" t="n">
        <v>1423913.81174848</v>
      </c>
      <c r="K50" s="0" t="n">
        <v>1381196.39739603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23033119.776238</v>
      </c>
      <c r="C51" s="0" t="n">
        <v>22074697.2375339</v>
      </c>
      <c r="D51" s="0" t="n">
        <v>23147754.3195284</v>
      </c>
      <c r="E51" s="0" t="n">
        <v>22182457.5108354</v>
      </c>
      <c r="F51" s="0" t="n">
        <v>16630490.984264</v>
      </c>
      <c r="G51" s="0" t="n">
        <v>5444206.25326993</v>
      </c>
      <c r="H51" s="0" t="n">
        <v>16738251.7309893</v>
      </c>
      <c r="I51" s="0" t="n">
        <v>5444205.7798461</v>
      </c>
      <c r="J51" s="0" t="n">
        <v>1488299.38977752</v>
      </c>
      <c r="K51" s="0" t="n">
        <v>1443650.4080842</v>
      </c>
      <c r="L51" s="0" t="n">
        <v>3839255.00290995</v>
      </c>
      <c r="M51" s="0" t="n">
        <v>3621676.62709709</v>
      </c>
      <c r="N51" s="0" t="n">
        <v>3858361.43434638</v>
      </c>
      <c r="O51" s="0" t="n">
        <v>3639637.31371746</v>
      </c>
      <c r="P51" s="0" t="n">
        <v>248049.898296254</v>
      </c>
      <c r="Q51" s="0" t="n">
        <v>240608.401347366</v>
      </c>
    </row>
    <row r="52" customFormat="false" ht="12.8" hidden="false" customHeight="false" outlineLevel="0" collapsed="false">
      <c r="A52" s="0" t="n">
        <v>99</v>
      </c>
      <c r="B52" s="0" t="n">
        <v>23320168.57526</v>
      </c>
      <c r="C52" s="0" t="n">
        <v>22348014.6376397</v>
      </c>
      <c r="D52" s="0" t="n">
        <v>23436727.5717839</v>
      </c>
      <c r="E52" s="0" t="n">
        <v>22457583.9210913</v>
      </c>
      <c r="F52" s="0" t="n">
        <v>16795969.4381856</v>
      </c>
      <c r="G52" s="0" t="n">
        <v>5552045.19945406</v>
      </c>
      <c r="H52" s="0" t="n">
        <v>16905539.1804618</v>
      </c>
      <c r="I52" s="0" t="n">
        <v>5552044.74062951</v>
      </c>
      <c r="J52" s="0" t="n">
        <v>1516583.56655348</v>
      </c>
      <c r="K52" s="0" t="n">
        <v>1471086.05955687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23569386.7336504</v>
      </c>
      <c r="C53" s="0" t="n">
        <v>22585604.8560786</v>
      </c>
      <c r="D53" s="0" t="n">
        <v>23686458.4613925</v>
      </c>
      <c r="E53" s="0" t="n">
        <v>22695656.1163889</v>
      </c>
      <c r="F53" s="0" t="n">
        <v>17002015.2135587</v>
      </c>
      <c r="G53" s="0" t="n">
        <v>5583589.64251992</v>
      </c>
      <c r="H53" s="0" t="n">
        <v>17112066.9031013</v>
      </c>
      <c r="I53" s="0" t="n">
        <v>5583589.21328757</v>
      </c>
      <c r="J53" s="0" t="n">
        <v>1605884.58630415</v>
      </c>
      <c r="K53" s="0" t="n">
        <v>1557708.04871503</v>
      </c>
      <c r="L53" s="0" t="n">
        <v>3928437.71598894</v>
      </c>
      <c r="M53" s="0" t="n">
        <v>3706121.44494932</v>
      </c>
      <c r="N53" s="0" t="n">
        <v>3947950.35079573</v>
      </c>
      <c r="O53" s="0" t="n">
        <v>3724463.96841384</v>
      </c>
      <c r="P53" s="0" t="n">
        <v>267647.431050692</v>
      </c>
      <c r="Q53" s="0" t="n">
        <v>259618.008119171</v>
      </c>
    </row>
    <row r="54" customFormat="false" ht="12.8" hidden="false" customHeight="false" outlineLevel="0" collapsed="false">
      <c r="A54" s="0" t="n">
        <v>101</v>
      </c>
      <c r="B54" s="0" t="n">
        <v>23724344.4672268</v>
      </c>
      <c r="C54" s="0" t="n">
        <v>22733885.9819611</v>
      </c>
      <c r="D54" s="0" t="n">
        <v>23843337.1081748</v>
      </c>
      <c r="E54" s="0" t="n">
        <v>22845742.9087432</v>
      </c>
      <c r="F54" s="0" t="n">
        <v>17136760.5002563</v>
      </c>
      <c r="G54" s="0" t="n">
        <v>5597125.4817048</v>
      </c>
      <c r="H54" s="0" t="n">
        <v>17248617.8679941</v>
      </c>
      <c r="I54" s="0" t="n">
        <v>5597125.04074911</v>
      </c>
      <c r="J54" s="0" t="n">
        <v>1639350.70748379</v>
      </c>
      <c r="K54" s="0" t="n">
        <v>1590170.18625927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23917464.2696176</v>
      </c>
      <c r="C55" s="0" t="n">
        <v>22917623.4844276</v>
      </c>
      <c r="D55" s="0" t="n">
        <v>24035974.0247829</v>
      </c>
      <c r="E55" s="0" t="n">
        <v>23029026.5048141</v>
      </c>
      <c r="F55" s="0" t="n">
        <v>17243552.4774288</v>
      </c>
      <c r="G55" s="0" t="n">
        <v>5674071.00699882</v>
      </c>
      <c r="H55" s="0" t="n">
        <v>17354955.9395185</v>
      </c>
      <c r="I55" s="0" t="n">
        <v>5674070.56529557</v>
      </c>
      <c r="J55" s="0" t="n">
        <v>1731235.02800623</v>
      </c>
      <c r="K55" s="0" t="n">
        <v>1679297.97716604</v>
      </c>
      <c r="L55" s="0" t="n">
        <v>3986664.53028787</v>
      </c>
      <c r="M55" s="0" t="n">
        <v>3761581.48939547</v>
      </c>
      <c r="N55" s="0" t="n">
        <v>4006416.83886704</v>
      </c>
      <c r="O55" s="0" t="n">
        <v>3780149.68985864</v>
      </c>
      <c r="P55" s="0" t="n">
        <v>288539.171334372</v>
      </c>
      <c r="Q55" s="0" t="n">
        <v>279882.99619434</v>
      </c>
    </row>
    <row r="56" customFormat="false" ht="12.8" hidden="false" customHeight="false" outlineLevel="0" collapsed="false">
      <c r="A56" s="0" t="n">
        <v>103</v>
      </c>
      <c r="B56" s="0" t="n">
        <v>24061342.9269945</v>
      </c>
      <c r="C56" s="0" t="n">
        <v>23053912.1033848</v>
      </c>
      <c r="D56" s="0" t="n">
        <v>24181043.1732948</v>
      </c>
      <c r="E56" s="0" t="n">
        <v>23166434.1869714</v>
      </c>
      <c r="F56" s="0" t="n">
        <v>17321817.2753362</v>
      </c>
      <c r="G56" s="0" t="n">
        <v>5732094.8280486</v>
      </c>
      <c r="H56" s="0" t="n">
        <v>17434339.7994393</v>
      </c>
      <c r="I56" s="0" t="n">
        <v>5732094.38753208</v>
      </c>
      <c r="J56" s="0" t="n">
        <v>1754500.30021108</v>
      </c>
      <c r="K56" s="0" t="n">
        <v>1701865.29120475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24203881.3145552</v>
      </c>
      <c r="C57" s="0" t="n">
        <v>23189718.7161162</v>
      </c>
      <c r="D57" s="0" t="n">
        <v>24323864.1378808</v>
      </c>
      <c r="E57" s="0" t="n">
        <v>23302506.4248081</v>
      </c>
      <c r="F57" s="0" t="n">
        <v>17408670.1104857</v>
      </c>
      <c r="G57" s="0" t="n">
        <v>5781048.60563051</v>
      </c>
      <c r="H57" s="0" t="n">
        <v>17521458.2554493</v>
      </c>
      <c r="I57" s="0" t="n">
        <v>5781048.16935879</v>
      </c>
      <c r="J57" s="0" t="n">
        <v>1806737.64235838</v>
      </c>
      <c r="K57" s="0" t="n">
        <v>1752535.51308762</v>
      </c>
      <c r="L57" s="0" t="n">
        <v>4033452.01815818</v>
      </c>
      <c r="M57" s="0" t="n">
        <v>3805515.06808126</v>
      </c>
      <c r="N57" s="0" t="n">
        <v>4053449.83884823</v>
      </c>
      <c r="O57" s="0" t="n">
        <v>3824314.05107366</v>
      </c>
      <c r="P57" s="0" t="n">
        <v>301122.940393063</v>
      </c>
      <c r="Q57" s="0" t="n">
        <v>292089.252181271</v>
      </c>
    </row>
    <row r="58" customFormat="false" ht="12.8" hidden="false" customHeight="false" outlineLevel="0" collapsed="false">
      <c r="A58" s="0" t="n">
        <v>105</v>
      </c>
      <c r="B58" s="0" t="n">
        <v>24308836.3252718</v>
      </c>
      <c r="C58" s="0" t="n">
        <v>23290032.9501502</v>
      </c>
      <c r="D58" s="0" t="n">
        <v>24428145.2614806</v>
      </c>
      <c r="E58" s="0" t="n">
        <v>23402187.2075623</v>
      </c>
      <c r="F58" s="0" t="n">
        <v>17482778.932846</v>
      </c>
      <c r="G58" s="0" t="n">
        <v>5807254.01730427</v>
      </c>
      <c r="H58" s="0" t="n">
        <v>17594933.6225367</v>
      </c>
      <c r="I58" s="0" t="n">
        <v>5807253.58502562</v>
      </c>
      <c r="J58" s="0" t="n">
        <v>1910839.09312993</v>
      </c>
      <c r="K58" s="0" t="n">
        <v>1853513.92033603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24390563.9659431</v>
      </c>
      <c r="C59" s="0" t="n">
        <v>23368232.433512</v>
      </c>
      <c r="D59" s="0" t="n">
        <v>24511236.7827909</v>
      </c>
      <c r="E59" s="0" t="n">
        <v>23481669.0621319</v>
      </c>
      <c r="F59" s="0" t="n">
        <v>17563433.2523821</v>
      </c>
      <c r="G59" s="0" t="n">
        <v>5804799.18112991</v>
      </c>
      <c r="H59" s="0" t="n">
        <v>17676870.3135792</v>
      </c>
      <c r="I59" s="0" t="n">
        <v>5804798.74855269</v>
      </c>
      <c r="J59" s="0" t="n">
        <v>1990789.37554541</v>
      </c>
      <c r="K59" s="0" t="n">
        <v>1931065.69427905</v>
      </c>
      <c r="L59" s="0" t="n">
        <v>4064736.520433</v>
      </c>
      <c r="M59" s="0" t="n">
        <v>3835831.7016664</v>
      </c>
      <c r="N59" s="0" t="n">
        <v>4084849.39784789</v>
      </c>
      <c r="O59" s="0" t="n">
        <v>3854738.83892588</v>
      </c>
      <c r="P59" s="0" t="n">
        <v>331798.229257569</v>
      </c>
      <c r="Q59" s="0" t="n">
        <v>321844.282379841</v>
      </c>
    </row>
    <row r="60" customFormat="false" ht="12.8" hidden="false" customHeight="false" outlineLevel="0" collapsed="false">
      <c r="A60" s="0" t="n">
        <v>107</v>
      </c>
      <c r="B60" s="0" t="n">
        <v>24481822.1666004</v>
      </c>
      <c r="C60" s="0" t="n">
        <v>23455186.6315934</v>
      </c>
      <c r="D60" s="0" t="n">
        <v>24602929.3659581</v>
      </c>
      <c r="E60" s="0" t="n">
        <v>23569031.3539543</v>
      </c>
      <c r="F60" s="0" t="n">
        <v>17605005.6602316</v>
      </c>
      <c r="G60" s="0" t="n">
        <v>5850180.97136174</v>
      </c>
      <c r="H60" s="0" t="n">
        <v>17718850.8204937</v>
      </c>
      <c r="I60" s="0" t="n">
        <v>5850180.53346054</v>
      </c>
      <c r="J60" s="0" t="n">
        <v>2030245.58707943</v>
      </c>
      <c r="K60" s="0" t="n">
        <v>1969338.21946705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24516747.2193968</v>
      </c>
      <c r="C61" s="0" t="n">
        <v>23488673.6498917</v>
      </c>
      <c r="D61" s="0" t="n">
        <v>24635941.9426788</v>
      </c>
      <c r="E61" s="0" t="n">
        <v>23600720.7973511</v>
      </c>
      <c r="F61" s="0" t="n">
        <v>17612546.0289067</v>
      </c>
      <c r="G61" s="0" t="n">
        <v>5876127.62098502</v>
      </c>
      <c r="H61" s="0" t="n">
        <v>17724593.6089467</v>
      </c>
      <c r="I61" s="0" t="n">
        <v>5876127.18840447</v>
      </c>
      <c r="J61" s="0" t="n">
        <v>2074528.12855471</v>
      </c>
      <c r="K61" s="0" t="n">
        <v>2012292.28469807</v>
      </c>
      <c r="L61" s="0" t="n">
        <v>4085769.09428133</v>
      </c>
      <c r="M61" s="0" t="n">
        <v>3855950.00552621</v>
      </c>
      <c r="N61" s="0" t="n">
        <v>4105635.60978831</v>
      </c>
      <c r="O61" s="0" t="n">
        <v>3874625.58137942</v>
      </c>
      <c r="P61" s="0" t="n">
        <v>345754.688092452</v>
      </c>
      <c r="Q61" s="0" t="n">
        <v>335382.047449678</v>
      </c>
    </row>
    <row r="62" customFormat="false" ht="12.8" hidden="false" customHeight="false" outlineLevel="0" collapsed="false">
      <c r="A62" s="0" t="n">
        <v>109</v>
      </c>
      <c r="B62" s="0" t="n">
        <v>24557658.1104781</v>
      </c>
      <c r="C62" s="0" t="n">
        <v>23528167.7396813</v>
      </c>
      <c r="D62" s="0" t="n">
        <v>24676625.6872038</v>
      </c>
      <c r="E62" s="0" t="n">
        <v>23640001.4470995</v>
      </c>
      <c r="F62" s="0" t="n">
        <v>17633995.9097872</v>
      </c>
      <c r="G62" s="0" t="n">
        <v>5894171.82989405</v>
      </c>
      <c r="H62" s="0" t="n">
        <v>17745830.0485611</v>
      </c>
      <c r="I62" s="0" t="n">
        <v>5894171.39853832</v>
      </c>
      <c r="J62" s="0" t="n">
        <v>2150427.00399025</v>
      </c>
      <c r="K62" s="0" t="n">
        <v>2085914.19387054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24652346.000457</v>
      </c>
      <c r="C63" s="0" t="n">
        <v>23617866.4846875</v>
      </c>
      <c r="D63" s="0" t="n">
        <v>24772288.4261511</v>
      </c>
      <c r="E63" s="0" t="n">
        <v>23730616.2139354</v>
      </c>
      <c r="F63" s="0" t="n">
        <v>17702219.472452</v>
      </c>
      <c r="G63" s="0" t="n">
        <v>5915647.01223547</v>
      </c>
      <c r="H63" s="0" t="n">
        <v>17814969.6470414</v>
      </c>
      <c r="I63" s="0" t="n">
        <v>5915646.56689408</v>
      </c>
      <c r="J63" s="0" t="n">
        <v>2201464.83161935</v>
      </c>
      <c r="K63" s="0" t="n">
        <v>2135420.88667077</v>
      </c>
      <c r="L63" s="0" t="n">
        <v>4108161.24426575</v>
      </c>
      <c r="M63" s="0" t="n">
        <v>3877364.04467501</v>
      </c>
      <c r="N63" s="0" t="n">
        <v>4128152.33101184</v>
      </c>
      <c r="O63" s="0" t="n">
        <v>3896156.71839494</v>
      </c>
      <c r="P63" s="0" t="n">
        <v>366910.805269892</v>
      </c>
      <c r="Q63" s="0" t="n">
        <v>355903.481111795</v>
      </c>
    </row>
    <row r="64" customFormat="false" ht="12.8" hidden="false" customHeight="false" outlineLevel="0" collapsed="false">
      <c r="A64" s="0" t="n">
        <v>111</v>
      </c>
      <c r="B64" s="0" t="n">
        <v>24799237.421813</v>
      </c>
      <c r="C64" s="0" t="n">
        <v>23756725.3844831</v>
      </c>
      <c r="D64" s="0" t="n">
        <v>24917450.6035569</v>
      </c>
      <c r="E64" s="0" t="n">
        <v>23867849.8039984</v>
      </c>
      <c r="F64" s="0" t="n">
        <v>17785235.7571711</v>
      </c>
      <c r="G64" s="0" t="n">
        <v>5971489.62731207</v>
      </c>
      <c r="H64" s="0" t="n">
        <v>17896360.6219889</v>
      </c>
      <c r="I64" s="0" t="n">
        <v>5971489.18200946</v>
      </c>
      <c r="J64" s="0" t="n">
        <v>2226674.25180461</v>
      </c>
      <c r="K64" s="0" t="n">
        <v>2159874.02425047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24927581.8947961</v>
      </c>
      <c r="C65" s="0" t="n">
        <v>23878544.9506749</v>
      </c>
      <c r="D65" s="0" t="n">
        <v>25045729.708791</v>
      </c>
      <c r="E65" s="0" t="n">
        <v>23989607.9274444</v>
      </c>
      <c r="F65" s="0" t="n">
        <v>17853941.9144016</v>
      </c>
      <c r="G65" s="0" t="n">
        <v>6024603.03627331</v>
      </c>
      <c r="H65" s="0" t="n">
        <v>17965005.3367985</v>
      </c>
      <c r="I65" s="0" t="n">
        <v>6024602.59064592</v>
      </c>
      <c r="J65" s="0" t="n">
        <v>2258609.75272517</v>
      </c>
      <c r="K65" s="0" t="n">
        <v>2190851.46014342</v>
      </c>
      <c r="L65" s="0" t="n">
        <v>4153418.2173452</v>
      </c>
      <c r="M65" s="0" t="n">
        <v>3920316.3474716</v>
      </c>
      <c r="N65" s="0" t="n">
        <v>4173110.23450292</v>
      </c>
      <c r="O65" s="0" t="n">
        <v>3938827.89645416</v>
      </c>
      <c r="P65" s="0" t="n">
        <v>376434.958787529</v>
      </c>
      <c r="Q65" s="0" t="n">
        <v>365141.910023903</v>
      </c>
    </row>
    <row r="66" customFormat="false" ht="12.8" hidden="false" customHeight="false" outlineLevel="0" collapsed="false">
      <c r="A66" s="0" t="n">
        <v>113</v>
      </c>
      <c r="B66" s="0" t="n">
        <v>25037098.4822239</v>
      </c>
      <c r="C66" s="0" t="n">
        <v>23982977.2723819</v>
      </c>
      <c r="D66" s="0" t="n">
        <v>25154500.300345</v>
      </c>
      <c r="E66" s="0" t="n">
        <v>24093339.0160174</v>
      </c>
      <c r="F66" s="0" t="n">
        <v>17921861.8556076</v>
      </c>
      <c r="G66" s="0" t="n">
        <v>6061115.41677427</v>
      </c>
      <c r="H66" s="0" t="n">
        <v>18032224.0420918</v>
      </c>
      <c r="I66" s="0" t="n">
        <v>6061114.97392556</v>
      </c>
      <c r="J66" s="0" t="n">
        <v>2292411.49459524</v>
      </c>
      <c r="K66" s="0" t="n">
        <v>2223639.14975738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25091401.640824</v>
      </c>
      <c r="C67" s="0" t="n">
        <v>24034753.1382318</v>
      </c>
      <c r="D67" s="0" t="n">
        <v>25209786.1010523</v>
      </c>
      <c r="E67" s="0" t="n">
        <v>24146038.5695876</v>
      </c>
      <c r="F67" s="0" t="n">
        <v>17924069.4097357</v>
      </c>
      <c r="G67" s="0" t="n">
        <v>6110683.72849619</v>
      </c>
      <c r="H67" s="0" t="n">
        <v>18035355.2516733</v>
      </c>
      <c r="I67" s="0" t="n">
        <v>6110683.31791428</v>
      </c>
      <c r="J67" s="0" t="n">
        <v>2341846.2778304</v>
      </c>
      <c r="K67" s="0" t="n">
        <v>2271590.88949549</v>
      </c>
      <c r="L67" s="0" t="n">
        <v>4180971.98040961</v>
      </c>
      <c r="M67" s="0" t="n">
        <v>3946631.87785406</v>
      </c>
      <c r="N67" s="0" t="n">
        <v>4200703.43986985</v>
      </c>
      <c r="O67" s="0" t="n">
        <v>3965180.53255126</v>
      </c>
      <c r="P67" s="0" t="n">
        <v>390307.712971734</v>
      </c>
      <c r="Q67" s="0" t="n">
        <v>378598.481582582</v>
      </c>
    </row>
    <row r="68" customFormat="false" ht="12.8" hidden="false" customHeight="false" outlineLevel="0" collapsed="false">
      <c r="A68" s="0" t="n">
        <v>115</v>
      </c>
      <c r="B68" s="0" t="n">
        <v>25156755.8491113</v>
      </c>
      <c r="C68" s="0" t="n">
        <v>24096549.6926318</v>
      </c>
      <c r="D68" s="0" t="n">
        <v>25274465.9045309</v>
      </c>
      <c r="E68" s="0" t="n">
        <v>24207201.1829417</v>
      </c>
      <c r="F68" s="0" t="n">
        <v>17953038.9734542</v>
      </c>
      <c r="G68" s="0" t="n">
        <v>6143510.7191776</v>
      </c>
      <c r="H68" s="0" t="n">
        <v>18063690.8799389</v>
      </c>
      <c r="I68" s="0" t="n">
        <v>6143510.30300284</v>
      </c>
      <c r="J68" s="0" t="n">
        <v>2410604.77545204</v>
      </c>
      <c r="K68" s="0" t="n">
        <v>2338286.63218847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25339808.7709457</v>
      </c>
      <c r="C69" s="0" t="n">
        <v>24270757.949331</v>
      </c>
      <c r="D69" s="0" t="n">
        <v>25458345.3336764</v>
      </c>
      <c r="E69" s="0" t="n">
        <v>24382186.3596088</v>
      </c>
      <c r="F69" s="0" t="n">
        <v>18073907.9347002</v>
      </c>
      <c r="G69" s="0" t="n">
        <v>6196850.01463077</v>
      </c>
      <c r="H69" s="0" t="n">
        <v>18185336.7730439</v>
      </c>
      <c r="I69" s="0" t="n">
        <v>6196849.58656482</v>
      </c>
      <c r="J69" s="0" t="n">
        <v>2466411.9668082</v>
      </c>
      <c r="K69" s="0" t="n">
        <v>2392419.60780395</v>
      </c>
      <c r="L69" s="0" t="n">
        <v>4221861.2498516</v>
      </c>
      <c r="M69" s="0" t="n">
        <v>3985398.34539525</v>
      </c>
      <c r="N69" s="0" t="n">
        <v>4241618.06018453</v>
      </c>
      <c r="O69" s="0" t="n">
        <v>4003970.8904427</v>
      </c>
      <c r="P69" s="0" t="n">
        <v>411068.6611347</v>
      </c>
      <c r="Q69" s="0" t="n">
        <v>398736.601300659</v>
      </c>
    </row>
    <row r="70" customFormat="false" ht="12.8" hidden="false" customHeight="false" outlineLevel="0" collapsed="false">
      <c r="A70" s="0" t="n">
        <v>117</v>
      </c>
      <c r="B70" s="0" t="n">
        <v>25387049.9209503</v>
      </c>
      <c r="C70" s="0" t="n">
        <v>24316515.1803415</v>
      </c>
      <c r="D70" s="0" t="n">
        <v>25505718.9209392</v>
      </c>
      <c r="E70" s="0" t="n">
        <v>24428068.0845326</v>
      </c>
      <c r="F70" s="0" t="n">
        <v>18103254.7147577</v>
      </c>
      <c r="G70" s="0" t="n">
        <v>6213260.46558379</v>
      </c>
      <c r="H70" s="0" t="n">
        <v>18214808.0417489</v>
      </c>
      <c r="I70" s="0" t="n">
        <v>6213260.04278376</v>
      </c>
      <c r="J70" s="0" t="n">
        <v>2567433.16108014</v>
      </c>
      <c r="K70" s="0" t="n">
        <v>2490410.16624774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25494156.2803685</v>
      </c>
      <c r="C71" s="0" t="n">
        <v>24418030.7785535</v>
      </c>
      <c r="D71" s="0" t="n">
        <v>25613131.4411511</v>
      </c>
      <c r="E71" s="0" t="n">
        <v>24529871.7850146</v>
      </c>
      <c r="F71" s="0" t="n">
        <v>18190485.0448422</v>
      </c>
      <c r="G71" s="0" t="n">
        <v>6227545.73371121</v>
      </c>
      <c r="H71" s="0" t="n">
        <v>18302326.4492593</v>
      </c>
      <c r="I71" s="0" t="n">
        <v>6227545.33575527</v>
      </c>
      <c r="J71" s="0" t="n">
        <v>2648483.15310495</v>
      </c>
      <c r="K71" s="0" t="n">
        <v>2569028.65851181</v>
      </c>
      <c r="L71" s="0" t="n">
        <v>4247336.0391733</v>
      </c>
      <c r="M71" s="0" t="n">
        <v>4009979.28536713</v>
      </c>
      <c r="N71" s="0" t="n">
        <v>4267166.0048579</v>
      </c>
      <c r="O71" s="0" t="n">
        <v>4028621.20651138</v>
      </c>
      <c r="P71" s="0" t="n">
        <v>441413.858850826</v>
      </c>
      <c r="Q71" s="0" t="n">
        <v>428171.443085301</v>
      </c>
    </row>
    <row r="72" customFormat="false" ht="12.8" hidden="false" customHeight="false" outlineLevel="0" collapsed="false">
      <c r="A72" s="0" t="n">
        <v>119</v>
      </c>
      <c r="B72" s="0" t="n">
        <v>25666980.2785221</v>
      </c>
      <c r="C72" s="0" t="n">
        <v>24582298.6604949</v>
      </c>
      <c r="D72" s="0" t="n">
        <v>25786117.8795083</v>
      </c>
      <c r="E72" s="0" t="n">
        <v>24694292.069191</v>
      </c>
      <c r="F72" s="0" t="n">
        <v>18373458.5402297</v>
      </c>
      <c r="G72" s="0" t="n">
        <v>6208840.1202652</v>
      </c>
      <c r="H72" s="0" t="n">
        <v>18485452.3487828</v>
      </c>
      <c r="I72" s="0" t="n">
        <v>6208839.72040821</v>
      </c>
      <c r="J72" s="0" t="n">
        <v>2763123.29766604</v>
      </c>
      <c r="K72" s="0" t="n">
        <v>2680229.59873606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25701138.9974156</v>
      </c>
      <c r="C73" s="0" t="n">
        <v>24614757.9090808</v>
      </c>
      <c r="D73" s="0" t="n">
        <v>25819372.8514056</v>
      </c>
      <c r="E73" s="0" t="n">
        <v>24725901.8059899</v>
      </c>
      <c r="F73" s="0" t="n">
        <v>18402290.1055882</v>
      </c>
      <c r="G73" s="0" t="n">
        <v>6212467.80349263</v>
      </c>
      <c r="H73" s="0" t="n">
        <v>18513434.4007716</v>
      </c>
      <c r="I73" s="0" t="n">
        <v>6212467.40521822</v>
      </c>
      <c r="J73" s="0" t="n">
        <v>2841917.31326738</v>
      </c>
      <c r="K73" s="0" t="n">
        <v>2756659.79386936</v>
      </c>
      <c r="L73" s="0" t="n">
        <v>4282449.98275575</v>
      </c>
      <c r="M73" s="0" t="n">
        <v>4043784.78598642</v>
      </c>
      <c r="N73" s="0" t="n">
        <v>4302156.34745594</v>
      </c>
      <c r="O73" s="0" t="n">
        <v>4062311.02339606</v>
      </c>
      <c r="P73" s="0" t="n">
        <v>473652.885544563</v>
      </c>
      <c r="Q73" s="0" t="n">
        <v>459443.298978226</v>
      </c>
    </row>
    <row r="74" customFormat="false" ht="12.8" hidden="false" customHeight="false" outlineLevel="0" collapsed="false">
      <c r="A74" s="0" t="n">
        <v>121</v>
      </c>
      <c r="B74" s="0" t="n">
        <v>25788080.6049184</v>
      </c>
      <c r="C74" s="0" t="n">
        <v>24697728.7317574</v>
      </c>
      <c r="D74" s="0" t="n">
        <v>25905815.7015526</v>
      </c>
      <c r="E74" s="0" t="n">
        <v>24808403.5925527</v>
      </c>
      <c r="F74" s="0" t="n">
        <v>18456317.7256815</v>
      </c>
      <c r="G74" s="0" t="n">
        <v>6241411.00607593</v>
      </c>
      <c r="H74" s="0" t="n">
        <v>18566992.9850353</v>
      </c>
      <c r="I74" s="0" t="n">
        <v>6241410.60751741</v>
      </c>
      <c r="J74" s="0" t="n">
        <v>2913267.63900196</v>
      </c>
      <c r="K74" s="0" t="n">
        <v>2825869.6098319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25820012.3613414</v>
      </c>
      <c r="C75" s="0" t="n">
        <v>24727912.5284982</v>
      </c>
      <c r="D75" s="0" t="n">
        <v>25937856.3307757</v>
      </c>
      <c r="E75" s="0" t="n">
        <v>24838689.1820872</v>
      </c>
      <c r="F75" s="0" t="n">
        <v>18444573.8156875</v>
      </c>
      <c r="G75" s="0" t="n">
        <v>6283338.71281065</v>
      </c>
      <c r="H75" s="0" t="n">
        <v>18555350.8188044</v>
      </c>
      <c r="I75" s="0" t="n">
        <v>6283338.36328278</v>
      </c>
      <c r="J75" s="0" t="n">
        <v>2985173.32122951</v>
      </c>
      <c r="K75" s="0" t="n">
        <v>2895618.12159263</v>
      </c>
      <c r="L75" s="0" t="n">
        <v>4300553.33495222</v>
      </c>
      <c r="M75" s="0" t="n">
        <v>4060838.87205237</v>
      </c>
      <c r="N75" s="0" t="n">
        <v>4320194.58558856</v>
      </c>
      <c r="O75" s="0" t="n">
        <v>4079303.40383347</v>
      </c>
      <c r="P75" s="0" t="n">
        <v>497528.886871585</v>
      </c>
      <c r="Q75" s="0" t="n">
        <v>482603.020265438</v>
      </c>
    </row>
    <row r="76" customFormat="false" ht="12.8" hidden="false" customHeight="false" outlineLevel="0" collapsed="false">
      <c r="A76" s="0" t="n">
        <v>123</v>
      </c>
      <c r="B76" s="0" t="n">
        <v>25906953.5218717</v>
      </c>
      <c r="C76" s="0" t="n">
        <v>24810606.4514718</v>
      </c>
      <c r="D76" s="0" t="n">
        <v>26024330.4993881</v>
      </c>
      <c r="E76" s="0" t="n">
        <v>24920944.1323495</v>
      </c>
      <c r="F76" s="0" t="n">
        <v>18430445.3391148</v>
      </c>
      <c r="G76" s="0" t="n">
        <v>6380161.11235701</v>
      </c>
      <c r="H76" s="0" t="n">
        <v>18540783.3704524</v>
      </c>
      <c r="I76" s="0" t="n">
        <v>6380160.76189707</v>
      </c>
      <c r="J76" s="0" t="n">
        <v>3060965.07703806</v>
      </c>
      <c r="K76" s="0" t="n">
        <v>2969136.12472692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26037791.1557167</v>
      </c>
      <c r="C77" s="0" t="n">
        <v>24935159.5364747</v>
      </c>
      <c r="D77" s="0" t="n">
        <v>26153187.8743026</v>
      </c>
      <c r="E77" s="0" t="n">
        <v>25043635.8394274</v>
      </c>
      <c r="F77" s="0" t="n">
        <v>18453347.4537823</v>
      </c>
      <c r="G77" s="0" t="n">
        <v>6481812.08269243</v>
      </c>
      <c r="H77" s="0" t="n">
        <v>18561824.0883507</v>
      </c>
      <c r="I77" s="0" t="n">
        <v>6481811.75107671</v>
      </c>
      <c r="J77" s="0" t="n">
        <v>3126796.21967382</v>
      </c>
      <c r="K77" s="0" t="n">
        <v>3032992.33308361</v>
      </c>
      <c r="L77" s="0" t="n">
        <v>4337286.22241382</v>
      </c>
      <c r="M77" s="0" t="n">
        <v>4096180.1855787</v>
      </c>
      <c r="N77" s="0" t="n">
        <v>4356519.60946217</v>
      </c>
      <c r="O77" s="0" t="n">
        <v>4114261.32669466</v>
      </c>
      <c r="P77" s="0" t="n">
        <v>521132.703278971</v>
      </c>
      <c r="Q77" s="0" t="n">
        <v>505498.722180602</v>
      </c>
    </row>
    <row r="78" customFormat="false" ht="12.8" hidden="false" customHeight="false" outlineLevel="0" collapsed="false">
      <c r="A78" s="0" t="n">
        <v>125</v>
      </c>
      <c r="B78" s="0" t="n">
        <v>26109624.5661051</v>
      </c>
      <c r="C78" s="0" t="n">
        <v>25004041.5960513</v>
      </c>
      <c r="D78" s="0" t="n">
        <v>26225392.6142196</v>
      </c>
      <c r="E78" s="0" t="n">
        <v>25112866.9511708</v>
      </c>
      <c r="F78" s="0" t="n">
        <v>18476398.3064003</v>
      </c>
      <c r="G78" s="0" t="n">
        <v>6527643.28965097</v>
      </c>
      <c r="H78" s="0" t="n">
        <v>18585223.9933715</v>
      </c>
      <c r="I78" s="0" t="n">
        <v>6527642.95779933</v>
      </c>
      <c r="J78" s="0" t="n">
        <v>3172814.57911663</v>
      </c>
      <c r="K78" s="0" t="n">
        <v>3077630.14174313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26254839.4876856</v>
      </c>
      <c r="C79" s="0" t="n">
        <v>25142695.3983947</v>
      </c>
      <c r="D79" s="0" t="n">
        <v>26369745.8171918</v>
      </c>
      <c r="E79" s="0" t="n">
        <v>25250711.3904764</v>
      </c>
      <c r="F79" s="0" t="n">
        <v>18567210.2937101</v>
      </c>
      <c r="G79" s="0" t="n">
        <v>6575485.10468463</v>
      </c>
      <c r="H79" s="0" t="n">
        <v>18675226.6176974</v>
      </c>
      <c r="I79" s="0" t="n">
        <v>6575484.77277899</v>
      </c>
      <c r="J79" s="0" t="n">
        <v>3273590.09566316</v>
      </c>
      <c r="K79" s="0" t="n">
        <v>3175382.39279326</v>
      </c>
      <c r="L79" s="0" t="n">
        <v>4372347.89793278</v>
      </c>
      <c r="M79" s="0" t="n">
        <v>4129752.67027397</v>
      </c>
      <c r="N79" s="0" t="n">
        <v>4391499.66957847</v>
      </c>
      <c r="O79" s="0" t="n">
        <v>4147757.70272469</v>
      </c>
      <c r="P79" s="0" t="n">
        <v>545598.349277193</v>
      </c>
      <c r="Q79" s="0" t="n">
        <v>529230.398798877</v>
      </c>
    </row>
    <row r="80" customFormat="false" ht="12.8" hidden="false" customHeight="false" outlineLevel="0" collapsed="false">
      <c r="A80" s="0" t="n">
        <v>127</v>
      </c>
      <c r="B80" s="0" t="n">
        <v>26236322.0589785</v>
      </c>
      <c r="C80" s="0" t="n">
        <v>25124580.2276459</v>
      </c>
      <c r="D80" s="0" t="n">
        <v>26350033.7677976</v>
      </c>
      <c r="E80" s="0" t="n">
        <v>25231473.3696633</v>
      </c>
      <c r="F80" s="0" t="n">
        <v>18546616.5799147</v>
      </c>
      <c r="G80" s="0" t="n">
        <v>6577963.6477312</v>
      </c>
      <c r="H80" s="0" t="n">
        <v>18653510.0538063</v>
      </c>
      <c r="I80" s="0" t="n">
        <v>6577963.31585701</v>
      </c>
      <c r="J80" s="0" t="n">
        <v>3295705.31017294</v>
      </c>
      <c r="K80" s="0" t="n">
        <v>3196834.15086775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26316167.6325525</v>
      </c>
      <c r="C81" s="0" t="n">
        <v>25200685.9508155</v>
      </c>
      <c r="D81" s="0" t="n">
        <v>26430189.998661</v>
      </c>
      <c r="E81" s="0" t="n">
        <v>25307871.1136698</v>
      </c>
      <c r="F81" s="0" t="n">
        <v>18557530.3237946</v>
      </c>
      <c r="G81" s="0" t="n">
        <v>6643155.62702089</v>
      </c>
      <c r="H81" s="0" t="n">
        <v>18664715.8187626</v>
      </c>
      <c r="I81" s="0" t="n">
        <v>6643155.29490718</v>
      </c>
      <c r="J81" s="0" t="n">
        <v>3360492.52102668</v>
      </c>
      <c r="K81" s="0" t="n">
        <v>3259677.74539588</v>
      </c>
      <c r="L81" s="0" t="n">
        <v>4384282.76172605</v>
      </c>
      <c r="M81" s="0" t="n">
        <v>4141911.16050716</v>
      </c>
      <c r="N81" s="0" t="n">
        <v>4403287.22322504</v>
      </c>
      <c r="O81" s="0" t="n">
        <v>4159777.15789065</v>
      </c>
      <c r="P81" s="0" t="n">
        <v>560082.086837779</v>
      </c>
      <c r="Q81" s="0" t="n">
        <v>543279.624232646</v>
      </c>
    </row>
    <row r="82" customFormat="false" ht="12.8" hidden="false" customHeight="false" outlineLevel="0" collapsed="false">
      <c r="A82" s="0" t="n">
        <v>129</v>
      </c>
      <c r="B82" s="0" t="n">
        <v>26504357.6705982</v>
      </c>
      <c r="C82" s="0" t="n">
        <v>25381029.2718859</v>
      </c>
      <c r="D82" s="0" t="n">
        <v>26618765.1616255</v>
      </c>
      <c r="E82" s="0" t="n">
        <v>25488576.6774815</v>
      </c>
      <c r="F82" s="0" t="n">
        <v>18693214.2786161</v>
      </c>
      <c r="G82" s="0" t="n">
        <v>6687814.99326988</v>
      </c>
      <c r="H82" s="0" t="n">
        <v>18800762.0165609</v>
      </c>
      <c r="I82" s="0" t="n">
        <v>6687814.66092051</v>
      </c>
      <c r="J82" s="0" t="n">
        <v>3470178.16354898</v>
      </c>
      <c r="K82" s="0" t="n">
        <v>3366072.81864251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26587264.4540349</v>
      </c>
      <c r="C83" s="0" t="n">
        <v>25460403.5956666</v>
      </c>
      <c r="D83" s="0" t="n">
        <v>26701310.7559214</v>
      </c>
      <c r="E83" s="0" t="n">
        <v>25567611.4841716</v>
      </c>
      <c r="F83" s="0" t="n">
        <v>18757240.1903879</v>
      </c>
      <c r="G83" s="0" t="n">
        <v>6703163.40527865</v>
      </c>
      <c r="H83" s="0" t="n">
        <v>18864448.4193026</v>
      </c>
      <c r="I83" s="0" t="n">
        <v>6703163.06486904</v>
      </c>
      <c r="J83" s="0" t="n">
        <v>3528944.30588099</v>
      </c>
      <c r="K83" s="0" t="n">
        <v>3423075.97670456</v>
      </c>
      <c r="L83" s="0" t="n">
        <v>4429164.28008224</v>
      </c>
      <c r="M83" s="0" t="n">
        <v>4184971.13662993</v>
      </c>
      <c r="N83" s="0" t="n">
        <v>4448172.77095192</v>
      </c>
      <c r="O83" s="0" t="n">
        <v>4202840.93687585</v>
      </c>
      <c r="P83" s="0" t="n">
        <v>588157.384313499</v>
      </c>
      <c r="Q83" s="0" t="n">
        <v>570512.662784094</v>
      </c>
    </row>
    <row r="84" customFormat="false" ht="12.8" hidden="false" customHeight="false" outlineLevel="0" collapsed="false">
      <c r="A84" s="0" t="n">
        <v>131</v>
      </c>
      <c r="B84" s="0" t="n">
        <v>26647142.2092714</v>
      </c>
      <c r="C84" s="0" t="n">
        <v>25517438.5800351</v>
      </c>
      <c r="D84" s="0" t="n">
        <v>26760810.176452</v>
      </c>
      <c r="E84" s="0" t="n">
        <v>25624290.8334948</v>
      </c>
      <c r="F84" s="0" t="n">
        <v>18787215.5566273</v>
      </c>
      <c r="G84" s="0" t="n">
        <v>6730223.02340783</v>
      </c>
      <c r="H84" s="0" t="n">
        <v>18894068.1504637</v>
      </c>
      <c r="I84" s="0" t="n">
        <v>6730222.68303111</v>
      </c>
      <c r="J84" s="0" t="n">
        <v>3600130.42899749</v>
      </c>
      <c r="K84" s="0" t="n">
        <v>3492126.51612756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26696640.5296226</v>
      </c>
      <c r="C85" s="0" t="n">
        <v>25564983.0949457</v>
      </c>
      <c r="D85" s="0" t="n">
        <v>26810030.3091339</v>
      </c>
      <c r="E85" s="0" t="n">
        <v>25671574.3847716</v>
      </c>
      <c r="F85" s="0" t="n">
        <v>18803998.5914268</v>
      </c>
      <c r="G85" s="0" t="n">
        <v>6760984.50351887</v>
      </c>
      <c r="H85" s="0" t="n">
        <v>18910590.2218745</v>
      </c>
      <c r="I85" s="0" t="n">
        <v>6760984.16289712</v>
      </c>
      <c r="J85" s="0" t="n">
        <v>3675701.94624316</v>
      </c>
      <c r="K85" s="0" t="n">
        <v>3565430.88785587</v>
      </c>
      <c r="L85" s="0" t="n">
        <v>4447217.65866529</v>
      </c>
      <c r="M85" s="0" t="n">
        <v>4202609.28454993</v>
      </c>
      <c r="N85" s="0" t="n">
        <v>4466116.82352803</v>
      </c>
      <c r="O85" s="0" t="n">
        <v>4220376.31948278</v>
      </c>
      <c r="P85" s="0" t="n">
        <v>612616.991040527</v>
      </c>
      <c r="Q85" s="0" t="n">
        <v>594238.481309311</v>
      </c>
    </row>
    <row r="86" customFormat="false" ht="12.8" hidden="false" customHeight="false" outlineLevel="0" collapsed="false">
      <c r="A86" s="0" t="n">
        <v>133</v>
      </c>
      <c r="B86" s="0" t="n">
        <v>26768567.4402436</v>
      </c>
      <c r="C86" s="0" t="n">
        <v>25634824.0123663</v>
      </c>
      <c r="D86" s="0" t="n">
        <v>26880862.0860745</v>
      </c>
      <c r="E86" s="0" t="n">
        <v>25740385.8799985</v>
      </c>
      <c r="F86" s="0" t="n">
        <v>18859174.5033647</v>
      </c>
      <c r="G86" s="0" t="n">
        <v>6775649.50900166</v>
      </c>
      <c r="H86" s="0" t="n">
        <v>18964736.7137969</v>
      </c>
      <c r="I86" s="0" t="n">
        <v>6775649.1662016</v>
      </c>
      <c r="J86" s="0" t="n">
        <v>3745516.77990305</v>
      </c>
      <c r="K86" s="0" t="n">
        <v>3633151.27650596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26832959.6658769</v>
      </c>
      <c r="C87" s="0" t="n">
        <v>25697024.0936623</v>
      </c>
      <c r="D87" s="0" t="n">
        <v>26943809.1490635</v>
      </c>
      <c r="E87" s="0" t="n">
        <v>25801227.5091878</v>
      </c>
      <c r="F87" s="0" t="n">
        <v>18909038.1894665</v>
      </c>
      <c r="G87" s="0" t="n">
        <v>6787985.90419581</v>
      </c>
      <c r="H87" s="0" t="n">
        <v>19013241.9116646</v>
      </c>
      <c r="I87" s="0" t="n">
        <v>6787985.59752328</v>
      </c>
      <c r="J87" s="0" t="n">
        <v>3824452.47950287</v>
      </c>
      <c r="K87" s="0" t="n">
        <v>3709718.90511779</v>
      </c>
      <c r="L87" s="0" t="n">
        <v>4470322.15746636</v>
      </c>
      <c r="M87" s="0" t="n">
        <v>4225212.17527429</v>
      </c>
      <c r="N87" s="0" t="n">
        <v>4488797.94036095</v>
      </c>
      <c r="O87" s="0" t="n">
        <v>4242581.23273464</v>
      </c>
      <c r="P87" s="0" t="n">
        <v>637408.746583812</v>
      </c>
      <c r="Q87" s="0" t="n">
        <v>618286.484186298</v>
      </c>
    </row>
    <row r="88" customFormat="false" ht="12.8" hidden="false" customHeight="false" outlineLevel="0" collapsed="false">
      <c r="A88" s="0" t="n">
        <v>135</v>
      </c>
      <c r="B88" s="0" t="n">
        <v>26922649.3493606</v>
      </c>
      <c r="C88" s="0" t="n">
        <v>25783430.8244875</v>
      </c>
      <c r="D88" s="0" t="n">
        <v>27032142.0659754</v>
      </c>
      <c r="E88" s="0" t="n">
        <v>25886358.8789529</v>
      </c>
      <c r="F88" s="0" t="n">
        <v>18987388.7624941</v>
      </c>
      <c r="G88" s="0" t="n">
        <v>6796042.06199335</v>
      </c>
      <c r="H88" s="0" t="n">
        <v>19090317.1236019</v>
      </c>
      <c r="I88" s="0" t="n">
        <v>6796041.75535101</v>
      </c>
      <c r="J88" s="0" t="n">
        <v>3916028.61393903</v>
      </c>
      <c r="K88" s="0" t="n">
        <v>3798547.75552086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26995636.1101864</v>
      </c>
      <c r="C89" s="0" t="n">
        <v>25853154.9302524</v>
      </c>
      <c r="D89" s="0" t="n">
        <v>27104294.3318536</v>
      </c>
      <c r="E89" s="0" t="n">
        <v>25955298.562986</v>
      </c>
      <c r="F89" s="0" t="n">
        <v>19017711.6411387</v>
      </c>
      <c r="G89" s="0" t="n">
        <v>6835443.28911375</v>
      </c>
      <c r="H89" s="0" t="n">
        <v>19119855.5807348</v>
      </c>
      <c r="I89" s="0" t="n">
        <v>6835442.98225124</v>
      </c>
      <c r="J89" s="0" t="n">
        <v>3963078.05972476</v>
      </c>
      <c r="K89" s="0" t="n">
        <v>3844185.71793302</v>
      </c>
      <c r="L89" s="0" t="n">
        <v>4497249.91018466</v>
      </c>
      <c r="M89" s="0" t="n">
        <v>4251077.79232941</v>
      </c>
      <c r="N89" s="0" t="n">
        <v>4515360.48336437</v>
      </c>
      <c r="O89" s="0" t="n">
        <v>4268103.55375299</v>
      </c>
      <c r="P89" s="0" t="n">
        <v>660513.009954127</v>
      </c>
      <c r="Q89" s="0" t="n">
        <v>640697.619655504</v>
      </c>
    </row>
    <row r="90" customFormat="false" ht="12.8" hidden="false" customHeight="false" outlineLevel="0" collapsed="false">
      <c r="A90" s="0" t="n">
        <v>137</v>
      </c>
      <c r="B90" s="0" t="n">
        <v>27129713.1961601</v>
      </c>
      <c r="C90" s="0" t="n">
        <v>25981272.7347351</v>
      </c>
      <c r="D90" s="0" t="n">
        <v>27237731.8896434</v>
      </c>
      <c r="E90" s="0" t="n">
        <v>26082815.2144377</v>
      </c>
      <c r="F90" s="0" t="n">
        <v>19063180.704157</v>
      </c>
      <c r="G90" s="0" t="n">
        <v>6918092.03057804</v>
      </c>
      <c r="H90" s="0" t="n">
        <v>19164723.4843076</v>
      </c>
      <c r="I90" s="0" t="n">
        <v>6918091.73013011</v>
      </c>
      <c r="J90" s="0" t="n">
        <v>4049771.20927448</v>
      </c>
      <c r="K90" s="0" t="n">
        <v>3928278.07299625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27247081.3224348</v>
      </c>
      <c r="C91" s="0" t="n">
        <v>26093536.4423103</v>
      </c>
      <c r="D91" s="0" t="n">
        <v>27354816.2299455</v>
      </c>
      <c r="E91" s="0" t="n">
        <v>26194811.8611322</v>
      </c>
      <c r="F91" s="0" t="n">
        <v>19159881.1865736</v>
      </c>
      <c r="G91" s="0" t="n">
        <v>6933655.25573668</v>
      </c>
      <c r="H91" s="0" t="n">
        <v>19261156.9148625</v>
      </c>
      <c r="I91" s="0" t="n">
        <v>6933654.9462696</v>
      </c>
      <c r="J91" s="0" t="n">
        <v>4134959.77629304</v>
      </c>
      <c r="K91" s="0" t="n">
        <v>4010910.98300425</v>
      </c>
      <c r="L91" s="0" t="n">
        <v>4538691.78498075</v>
      </c>
      <c r="M91" s="0" t="n">
        <v>4290774.30015911</v>
      </c>
      <c r="N91" s="0" t="n">
        <v>4556648.41952363</v>
      </c>
      <c r="O91" s="0" t="n">
        <v>4307656.06415982</v>
      </c>
      <c r="P91" s="0" t="n">
        <v>689159.962715506</v>
      </c>
      <c r="Q91" s="0" t="n">
        <v>668485.163834041</v>
      </c>
    </row>
    <row r="92" customFormat="false" ht="12.8" hidden="false" customHeight="false" outlineLevel="0" collapsed="false">
      <c r="A92" s="0" t="n">
        <v>139</v>
      </c>
      <c r="B92" s="0" t="n">
        <v>27278251.8876228</v>
      </c>
      <c r="C92" s="0" t="n">
        <v>26124260.9499385</v>
      </c>
      <c r="D92" s="0" t="n">
        <v>27384716.0408406</v>
      </c>
      <c r="E92" s="0" t="n">
        <v>26224341.5778017</v>
      </c>
      <c r="F92" s="0" t="n">
        <v>19202328.7288898</v>
      </c>
      <c r="G92" s="0" t="n">
        <v>6921932.22104867</v>
      </c>
      <c r="H92" s="0" t="n">
        <v>19302409.6661891</v>
      </c>
      <c r="I92" s="0" t="n">
        <v>6921931.91161263</v>
      </c>
      <c r="J92" s="0" t="n">
        <v>4221125.85686265</v>
      </c>
      <c r="K92" s="0" t="n">
        <v>4094492.08115677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27413924.4117861</v>
      </c>
      <c r="C93" s="0" t="n">
        <v>26255252.8011429</v>
      </c>
      <c r="D93" s="0" t="n">
        <v>27519460.742134</v>
      </c>
      <c r="E93" s="0" t="n">
        <v>26354461.278605</v>
      </c>
      <c r="F93" s="0" t="n">
        <v>19345537.0796595</v>
      </c>
      <c r="G93" s="0" t="n">
        <v>6909715.72148342</v>
      </c>
      <c r="H93" s="0" t="n">
        <v>19444745.8667792</v>
      </c>
      <c r="I93" s="0" t="n">
        <v>6909715.41182576</v>
      </c>
      <c r="J93" s="0" t="n">
        <v>4347254.6298582</v>
      </c>
      <c r="K93" s="0" t="n">
        <v>4216836.99096245</v>
      </c>
      <c r="L93" s="0" t="n">
        <v>4565244.86879817</v>
      </c>
      <c r="M93" s="0" t="n">
        <v>4316316.11133869</v>
      </c>
      <c r="N93" s="0" t="n">
        <v>4582835.02437656</v>
      </c>
      <c r="O93" s="0" t="n">
        <v>4332856.24228078</v>
      </c>
      <c r="P93" s="0" t="n">
        <v>724542.4383097</v>
      </c>
      <c r="Q93" s="0" t="n">
        <v>702806.165160409</v>
      </c>
    </row>
    <row r="94" customFormat="false" ht="12.8" hidden="false" customHeight="false" outlineLevel="0" collapsed="false">
      <c r="A94" s="0" t="n">
        <v>141</v>
      </c>
      <c r="B94" s="0" t="n">
        <v>27518049.5146202</v>
      </c>
      <c r="C94" s="0" t="n">
        <v>26355095.2097733</v>
      </c>
      <c r="D94" s="0" t="n">
        <v>27621748.7965211</v>
      </c>
      <c r="E94" s="0" t="n">
        <v>26452576.2496</v>
      </c>
      <c r="F94" s="0" t="n">
        <v>19407371.0400045</v>
      </c>
      <c r="G94" s="0" t="n">
        <v>6947724.16976872</v>
      </c>
      <c r="H94" s="0" t="n">
        <v>19504852.389707</v>
      </c>
      <c r="I94" s="0" t="n">
        <v>6947723.85989304</v>
      </c>
      <c r="J94" s="0" t="n">
        <v>4409380.36658815</v>
      </c>
      <c r="K94" s="0" t="n">
        <v>4277098.9555905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27629728.3932224</v>
      </c>
      <c r="C95" s="0" t="n">
        <v>26462382.4900512</v>
      </c>
      <c r="D95" s="0" t="n">
        <v>27732315.4493983</v>
      </c>
      <c r="E95" s="0" t="n">
        <v>26558818.2941643</v>
      </c>
      <c r="F95" s="0" t="n">
        <v>19503174.3067555</v>
      </c>
      <c r="G95" s="0" t="n">
        <v>6959208.18329564</v>
      </c>
      <c r="H95" s="0" t="n">
        <v>19599610.3460392</v>
      </c>
      <c r="I95" s="0" t="n">
        <v>6959207.94812519</v>
      </c>
      <c r="J95" s="0" t="n">
        <v>4489810.64971714</v>
      </c>
      <c r="K95" s="0" t="n">
        <v>4355116.33022563</v>
      </c>
      <c r="L95" s="0" t="n">
        <v>4600125.04114535</v>
      </c>
      <c r="M95" s="0" t="n">
        <v>4349458.54243488</v>
      </c>
      <c r="N95" s="0" t="n">
        <v>4617223.58797393</v>
      </c>
      <c r="O95" s="0" t="n">
        <v>4365536.56572738</v>
      </c>
      <c r="P95" s="0" t="n">
        <v>748301.774952857</v>
      </c>
      <c r="Q95" s="0" t="n">
        <v>725852.721704271</v>
      </c>
    </row>
    <row r="96" customFormat="false" ht="12.8" hidden="false" customHeight="false" outlineLevel="0" collapsed="false">
      <c r="A96" s="0" t="n">
        <v>143</v>
      </c>
      <c r="B96" s="0" t="n">
        <v>27743295.3935839</v>
      </c>
      <c r="C96" s="0" t="n">
        <v>26571537.9398516</v>
      </c>
      <c r="D96" s="0" t="n">
        <v>27845352.9923827</v>
      </c>
      <c r="E96" s="0" t="n">
        <v>26667476.8057483</v>
      </c>
      <c r="F96" s="0" t="n">
        <v>19582793.0938164</v>
      </c>
      <c r="G96" s="0" t="n">
        <v>6988744.84603519</v>
      </c>
      <c r="H96" s="0" t="n">
        <v>19678732.1948595</v>
      </c>
      <c r="I96" s="0" t="n">
        <v>6988744.61088875</v>
      </c>
      <c r="J96" s="0" t="n">
        <v>4528521.59307526</v>
      </c>
      <c r="K96" s="0" t="n">
        <v>4392665.945283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27775509.1421368</v>
      </c>
      <c r="C97" s="0" t="n">
        <v>26603500.593811</v>
      </c>
      <c r="D97" s="0" t="n">
        <v>27875833.5628908</v>
      </c>
      <c r="E97" s="0" t="n">
        <v>26697810.3128315</v>
      </c>
      <c r="F97" s="0" t="n">
        <v>19620917.6942014</v>
      </c>
      <c r="G97" s="0" t="n">
        <v>6982582.89960957</v>
      </c>
      <c r="H97" s="0" t="n">
        <v>19715227.653967</v>
      </c>
      <c r="I97" s="0" t="n">
        <v>6982582.65886447</v>
      </c>
      <c r="J97" s="0" t="n">
        <v>4592298.79383245</v>
      </c>
      <c r="K97" s="0" t="n">
        <v>4454529.83001748</v>
      </c>
      <c r="L97" s="0" t="n">
        <v>4624047.4666431</v>
      </c>
      <c r="M97" s="0" t="n">
        <v>4372228.70502919</v>
      </c>
      <c r="N97" s="0" t="n">
        <v>4640769.04802972</v>
      </c>
      <c r="O97" s="0" t="n">
        <v>4387952.52374418</v>
      </c>
      <c r="P97" s="0" t="n">
        <v>765383.132305408</v>
      </c>
      <c r="Q97" s="0" t="n">
        <v>742421.638336246</v>
      </c>
    </row>
    <row r="98" customFormat="false" ht="12.8" hidden="false" customHeight="false" outlineLevel="0" collapsed="false">
      <c r="A98" s="0" t="n">
        <v>145</v>
      </c>
      <c r="B98" s="0" t="n">
        <v>27948505.5671687</v>
      </c>
      <c r="C98" s="0" t="n">
        <v>26769601.7520233</v>
      </c>
      <c r="D98" s="0" t="n">
        <v>28047976.1181346</v>
      </c>
      <c r="E98" s="0" t="n">
        <v>26863108.8367552</v>
      </c>
      <c r="F98" s="0" t="n">
        <v>19758352.0488518</v>
      </c>
      <c r="G98" s="0" t="n">
        <v>7011249.70317149</v>
      </c>
      <c r="H98" s="0" t="n">
        <v>19851859.3744978</v>
      </c>
      <c r="I98" s="0" t="n">
        <v>7011249.46225733</v>
      </c>
      <c r="J98" s="0" t="n">
        <v>4677941.21363351</v>
      </c>
      <c r="K98" s="0" t="n">
        <v>4537602.97722451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28085191.0798689</v>
      </c>
      <c r="C99" s="0" t="n">
        <v>26901742.9077123</v>
      </c>
      <c r="D99" s="0" t="n">
        <v>28182068.4258018</v>
      </c>
      <c r="E99" s="0" t="n">
        <v>26992812.4989262</v>
      </c>
      <c r="F99" s="0" t="n">
        <v>19940528.0235003</v>
      </c>
      <c r="G99" s="0" t="n">
        <v>6961214.88421195</v>
      </c>
      <c r="H99" s="0" t="n">
        <v>20031597.8556654</v>
      </c>
      <c r="I99" s="0" t="n">
        <v>6961214.6432608</v>
      </c>
      <c r="J99" s="0" t="n">
        <v>4773685.17655607</v>
      </c>
      <c r="K99" s="0" t="n">
        <v>4630474.62125939</v>
      </c>
      <c r="L99" s="0" t="n">
        <v>4675559.34027828</v>
      </c>
      <c r="M99" s="0" t="n">
        <v>4421420.35380174</v>
      </c>
      <c r="N99" s="0" t="n">
        <v>4691706.43091905</v>
      </c>
      <c r="O99" s="0" t="n">
        <v>4436604.15594492</v>
      </c>
      <c r="P99" s="0" t="n">
        <v>795614.196092679</v>
      </c>
      <c r="Q99" s="0" t="n">
        <v>771745.770209898</v>
      </c>
    </row>
    <row r="100" customFormat="false" ht="12.8" hidden="false" customHeight="false" outlineLevel="0" collapsed="false">
      <c r="A100" s="0" t="n">
        <v>147</v>
      </c>
      <c r="B100" s="0" t="n">
        <v>28125571.6783191</v>
      </c>
      <c r="C100" s="0" t="n">
        <v>26940774.170321</v>
      </c>
      <c r="D100" s="0" t="n">
        <v>28221151.5272173</v>
      </c>
      <c r="E100" s="0" t="n">
        <v>27030623.6239847</v>
      </c>
      <c r="F100" s="0" t="n">
        <v>19965179.9193652</v>
      </c>
      <c r="G100" s="0" t="n">
        <v>6975594.25095581</v>
      </c>
      <c r="H100" s="0" t="n">
        <v>20055029.613955</v>
      </c>
      <c r="I100" s="0" t="n">
        <v>6975594.0100297</v>
      </c>
      <c r="J100" s="0" t="n">
        <v>4767221.29847029</v>
      </c>
      <c r="K100" s="0" t="n">
        <v>4624204.65951618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28224672.7326633</v>
      </c>
      <c r="C101" s="0" t="n">
        <v>27035691.2318584</v>
      </c>
      <c r="D101" s="0" t="n">
        <v>28320246.983829</v>
      </c>
      <c r="E101" s="0" t="n">
        <v>27125535.426786</v>
      </c>
      <c r="F101" s="0" t="n">
        <v>20050011.0456889</v>
      </c>
      <c r="G101" s="0" t="n">
        <v>6985680.18616946</v>
      </c>
      <c r="H101" s="0" t="n">
        <v>20139855.4817143</v>
      </c>
      <c r="I101" s="0" t="n">
        <v>6985679.94507167</v>
      </c>
      <c r="J101" s="0" t="n">
        <v>4795206.45445247</v>
      </c>
      <c r="K101" s="0" t="n">
        <v>4651350.2608189</v>
      </c>
      <c r="L101" s="0" t="n">
        <v>4699431.70776237</v>
      </c>
      <c r="M101" s="0" t="n">
        <v>4444271.65820712</v>
      </c>
      <c r="N101" s="0" t="n">
        <v>4715361.52955805</v>
      </c>
      <c r="O101" s="0" t="n">
        <v>4459251.45474458</v>
      </c>
      <c r="P101" s="0" t="n">
        <v>799201.075742079</v>
      </c>
      <c r="Q101" s="0" t="n">
        <v>775225.043469816</v>
      </c>
    </row>
    <row r="102" customFormat="false" ht="12.8" hidden="false" customHeight="false" outlineLevel="0" collapsed="false">
      <c r="A102" s="0" t="n">
        <v>149</v>
      </c>
      <c r="B102" s="0" t="n">
        <v>28323416.4156197</v>
      </c>
      <c r="C102" s="0" t="n">
        <v>27130943.7334269</v>
      </c>
      <c r="D102" s="0" t="n">
        <v>28418815.7200836</v>
      </c>
      <c r="E102" s="0" t="n">
        <v>27220623.4815361</v>
      </c>
      <c r="F102" s="0" t="n">
        <v>20168460.3084503</v>
      </c>
      <c r="G102" s="0" t="n">
        <v>6962483.42497666</v>
      </c>
      <c r="H102" s="0" t="n">
        <v>20258140.2964706</v>
      </c>
      <c r="I102" s="0" t="n">
        <v>6962483.18506549</v>
      </c>
      <c r="J102" s="0" t="n">
        <v>4856840.03009218</v>
      </c>
      <c r="K102" s="0" t="n">
        <v>4711134.82918941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28339579.6200419</v>
      </c>
      <c r="C103" s="0" t="n">
        <v>27146556.1309139</v>
      </c>
      <c r="D103" s="0" t="n">
        <v>28434316.1150021</v>
      </c>
      <c r="E103" s="0" t="n">
        <v>27235612.9605723</v>
      </c>
      <c r="F103" s="0" t="n">
        <v>20224636.4234914</v>
      </c>
      <c r="G103" s="0" t="n">
        <v>6921919.70742248</v>
      </c>
      <c r="H103" s="0" t="n">
        <v>20313693.4930973</v>
      </c>
      <c r="I103" s="0" t="n">
        <v>6921919.46747491</v>
      </c>
      <c r="J103" s="0" t="n">
        <v>4871731.22803597</v>
      </c>
      <c r="K103" s="0" t="n">
        <v>4725579.29119489</v>
      </c>
      <c r="L103" s="0" t="n">
        <v>4718930.31884907</v>
      </c>
      <c r="M103" s="0" t="n">
        <v>4462957.78284422</v>
      </c>
      <c r="N103" s="0" t="n">
        <v>4734720.5368736</v>
      </c>
      <c r="O103" s="0" t="n">
        <v>4477806.4104293</v>
      </c>
      <c r="P103" s="0" t="n">
        <v>811955.204672661</v>
      </c>
      <c r="Q103" s="0" t="n">
        <v>787596.548532481</v>
      </c>
    </row>
    <row r="104" customFormat="false" ht="12.8" hidden="false" customHeight="false" outlineLevel="0" collapsed="false">
      <c r="A104" s="0" t="n">
        <v>151</v>
      </c>
      <c r="B104" s="0" t="n">
        <v>28460874.3661741</v>
      </c>
      <c r="C104" s="0" t="n">
        <v>27263173.6517946</v>
      </c>
      <c r="D104" s="0" t="n">
        <v>28554024.0534094</v>
      </c>
      <c r="E104" s="0" t="n">
        <v>27350738.8817135</v>
      </c>
      <c r="F104" s="0" t="n">
        <v>20351349.6972121</v>
      </c>
      <c r="G104" s="0" t="n">
        <v>6911823.95458258</v>
      </c>
      <c r="H104" s="0" t="n">
        <v>20438915.1670531</v>
      </c>
      <c r="I104" s="0" t="n">
        <v>6911823.71466037</v>
      </c>
      <c r="J104" s="0" t="n">
        <v>4912807.68424638</v>
      </c>
      <c r="K104" s="0" t="n">
        <v>4765423.45371899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28703025.3349808</v>
      </c>
      <c r="C105" s="0" t="n">
        <v>27494959.1093272</v>
      </c>
      <c r="D105" s="0" t="n">
        <v>28794793.8977312</v>
      </c>
      <c r="E105" s="0" t="n">
        <v>27581226.085446</v>
      </c>
      <c r="F105" s="0" t="n">
        <v>20554281.2292936</v>
      </c>
      <c r="G105" s="0" t="n">
        <v>6940677.88003362</v>
      </c>
      <c r="H105" s="0" t="n">
        <v>20640548.4487282</v>
      </c>
      <c r="I105" s="0" t="n">
        <v>6940677.63671772</v>
      </c>
      <c r="J105" s="0" t="n">
        <v>5009509.61387675</v>
      </c>
      <c r="K105" s="0" t="n">
        <v>4859224.32546044</v>
      </c>
      <c r="L105" s="0" t="n">
        <v>4778344.2374727</v>
      </c>
      <c r="M105" s="0" t="n">
        <v>4519203.55370054</v>
      </c>
      <c r="N105" s="0" t="n">
        <v>4793639.80061432</v>
      </c>
      <c r="O105" s="0" t="n">
        <v>4533586.98751808</v>
      </c>
      <c r="P105" s="0" t="n">
        <v>834918.268979458</v>
      </c>
      <c r="Q105" s="0" t="n">
        <v>809870.720910074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3558456.48503574</v>
      </c>
      <c r="C22" s="0" t="n">
        <v>1535508.11448121</v>
      </c>
      <c r="D22" s="0" t="n">
        <v>1007038.09776668</v>
      </c>
      <c r="E22" s="0" t="n">
        <v>287857.768894614</v>
      </c>
      <c r="F22" s="0" t="n">
        <v>636055.505337422</v>
      </c>
      <c r="G22" s="0" t="n">
        <v>6939.91261489958</v>
      </c>
      <c r="H22" s="0" t="n">
        <v>41686.3059349687</v>
      </c>
      <c r="I22" s="0" t="n">
        <v>37122.7412993152</v>
      </c>
      <c r="J22" s="0" t="n">
        <v>5719.51858640278</v>
      </c>
    </row>
    <row r="23" customFormat="false" ht="12.8" hidden="false" customHeight="false" outlineLevel="0" collapsed="false">
      <c r="A23" s="0" t="n">
        <v>70</v>
      </c>
      <c r="B23" s="0" t="n">
        <v>2864946.05892778</v>
      </c>
      <c r="C23" s="0" t="n">
        <v>1619324.05519545</v>
      </c>
      <c r="D23" s="0" t="n">
        <v>860864.76195421</v>
      </c>
      <c r="E23" s="0" t="n">
        <v>291416.266504116</v>
      </c>
      <c r="F23" s="0" t="n">
        <v>0</v>
      </c>
      <c r="G23" s="0" t="n">
        <v>7273.42337197913</v>
      </c>
      <c r="H23" s="0" t="n">
        <v>46706.4731397506</v>
      </c>
      <c r="I23" s="0" t="n">
        <v>33649.0800714536</v>
      </c>
      <c r="J23" s="0" t="n">
        <v>5647.1005156075</v>
      </c>
    </row>
    <row r="24" customFormat="false" ht="12.8" hidden="false" customHeight="false" outlineLevel="0" collapsed="false">
      <c r="A24" s="0" t="n">
        <v>71</v>
      </c>
      <c r="B24" s="0" t="n">
        <v>3143609.04059099</v>
      </c>
      <c r="C24" s="0" t="n">
        <v>1801726.78179488</v>
      </c>
      <c r="D24" s="0" t="n">
        <v>932730.593103544</v>
      </c>
      <c r="E24" s="0" t="n">
        <v>308604.569727455</v>
      </c>
      <c r="F24" s="0" t="n">
        <v>0</v>
      </c>
      <c r="G24" s="0" t="n">
        <v>9108.58014300833</v>
      </c>
      <c r="H24" s="0" t="n">
        <v>48844.5859900908</v>
      </c>
      <c r="I24" s="0" t="n">
        <v>36442.2664954882</v>
      </c>
      <c r="J24" s="0" t="n">
        <v>6083.50030181189</v>
      </c>
    </row>
    <row r="25" customFormat="false" ht="12.8" hidden="false" customHeight="false" outlineLevel="0" collapsed="false">
      <c r="A25" s="0" t="n">
        <v>72</v>
      </c>
      <c r="B25" s="0" t="n">
        <v>3155930.40722666</v>
      </c>
      <c r="C25" s="0" t="n">
        <v>1807723.43489766</v>
      </c>
      <c r="D25" s="0" t="n">
        <v>947267.71260363</v>
      </c>
      <c r="E25" s="0" t="n">
        <v>305684.341907497</v>
      </c>
      <c r="F25" s="0" t="n">
        <v>0</v>
      </c>
      <c r="G25" s="0" t="n">
        <v>7070.3641215533</v>
      </c>
      <c r="H25" s="0" t="n">
        <v>56720.7003761741</v>
      </c>
      <c r="I25" s="0" t="n">
        <v>23847.7796138044</v>
      </c>
      <c r="J25" s="0" t="n">
        <v>7568.5128598208</v>
      </c>
    </row>
    <row r="26" customFormat="false" ht="12.8" hidden="false" customHeight="false" outlineLevel="0" collapsed="false">
      <c r="A26" s="0" t="n">
        <v>73</v>
      </c>
      <c r="B26" s="0" t="n">
        <v>3563175.2389577</v>
      </c>
      <c r="C26" s="0" t="n">
        <v>1634216.89110306</v>
      </c>
      <c r="D26" s="0" t="n">
        <v>905233.682598918</v>
      </c>
      <c r="E26" s="0" t="n">
        <v>286366.606477257</v>
      </c>
      <c r="F26" s="0" t="n">
        <v>632455.278933164</v>
      </c>
      <c r="G26" s="0" t="n">
        <v>7088.45868521251</v>
      </c>
      <c r="H26" s="0" t="n">
        <v>65076.4853401079</v>
      </c>
      <c r="I26" s="0" t="n">
        <v>25143.187051525</v>
      </c>
      <c r="J26" s="0" t="n">
        <v>8131.50770961727</v>
      </c>
    </row>
    <row r="27" customFormat="false" ht="12.8" hidden="false" customHeight="false" outlineLevel="0" collapsed="false">
      <c r="A27" s="0" t="n">
        <v>74</v>
      </c>
      <c r="B27" s="0" t="n">
        <v>2915996.32753343</v>
      </c>
      <c r="C27" s="0" t="n">
        <v>1631917.72045444</v>
      </c>
      <c r="D27" s="0" t="n">
        <v>896674.933056622</v>
      </c>
      <c r="E27" s="0" t="n">
        <v>280482.405774949</v>
      </c>
      <c r="F27" s="0" t="n">
        <v>0</v>
      </c>
      <c r="G27" s="0" t="n">
        <v>6330.94363372522</v>
      </c>
      <c r="H27" s="0" t="n">
        <v>53355.9332647427</v>
      </c>
      <c r="I27" s="0" t="n">
        <v>41165.0344621878</v>
      </c>
      <c r="J27" s="0" t="n">
        <v>5585.74675583148</v>
      </c>
    </row>
    <row r="28" customFormat="false" ht="12.8" hidden="false" customHeight="false" outlineLevel="0" collapsed="false">
      <c r="A28" s="0" t="n">
        <v>75</v>
      </c>
      <c r="B28" s="0" t="n">
        <v>2935953.56208116</v>
      </c>
      <c r="C28" s="0" t="n">
        <v>1601374.43865878</v>
      </c>
      <c r="D28" s="0" t="n">
        <v>956291.390963497</v>
      </c>
      <c r="E28" s="0" t="n">
        <v>283279.820123346</v>
      </c>
      <c r="F28" s="0" t="n">
        <v>0</v>
      </c>
      <c r="G28" s="0" t="n">
        <v>8585.39590454561</v>
      </c>
      <c r="H28" s="0" t="n">
        <v>51710.8491526016</v>
      </c>
      <c r="I28" s="0" t="n">
        <v>27546.9653571524</v>
      </c>
      <c r="J28" s="0" t="n">
        <v>7098.96849028918</v>
      </c>
    </row>
    <row r="29" customFormat="false" ht="12.8" hidden="false" customHeight="false" outlineLevel="0" collapsed="false">
      <c r="A29" s="0" t="n">
        <v>76</v>
      </c>
      <c r="B29" s="0" t="n">
        <v>3038119.79647584</v>
      </c>
      <c r="C29" s="0" t="n">
        <v>1644419.20146573</v>
      </c>
      <c r="D29" s="0" t="n">
        <v>992827.206119357</v>
      </c>
      <c r="E29" s="0" t="n">
        <v>288852.974782674</v>
      </c>
      <c r="F29" s="0" t="n">
        <v>0</v>
      </c>
      <c r="G29" s="0" t="n">
        <v>6864.66087742286</v>
      </c>
      <c r="H29" s="0" t="n">
        <v>67024.0889411775</v>
      </c>
      <c r="I29" s="0" t="n">
        <v>29421.2160243335</v>
      </c>
      <c r="J29" s="0" t="n">
        <v>8101.26027868622</v>
      </c>
    </row>
    <row r="30" customFormat="false" ht="12.8" hidden="false" customHeight="false" outlineLevel="0" collapsed="false">
      <c r="A30" s="0" t="n">
        <v>77</v>
      </c>
      <c r="B30" s="0" t="n">
        <v>3730698.44905252</v>
      </c>
      <c r="C30" s="0" t="n">
        <v>1627544.4147354</v>
      </c>
      <c r="D30" s="0" t="n">
        <v>1033733.72306128</v>
      </c>
      <c r="E30" s="0" t="n">
        <v>292642.615079189</v>
      </c>
      <c r="F30" s="0" t="n">
        <v>666104.70990345</v>
      </c>
      <c r="G30" s="0" t="n">
        <v>7774.28893006279</v>
      </c>
      <c r="H30" s="0" t="n">
        <v>57907.6855585636</v>
      </c>
      <c r="I30" s="0" t="n">
        <v>37730.785559361</v>
      </c>
      <c r="J30" s="0" t="n">
        <v>7355.2973435583</v>
      </c>
    </row>
    <row r="31" customFormat="false" ht="12.8" hidden="false" customHeight="false" outlineLevel="0" collapsed="false">
      <c r="A31" s="0" t="n">
        <v>78</v>
      </c>
      <c r="B31" s="0" t="n">
        <v>3061355.15555392</v>
      </c>
      <c r="C31" s="0" t="n">
        <v>1680954.12783225</v>
      </c>
      <c r="D31" s="0" t="n">
        <v>976139.720345774</v>
      </c>
      <c r="E31" s="0" t="n">
        <v>292576.52218862</v>
      </c>
      <c r="F31" s="0" t="n">
        <v>0</v>
      </c>
      <c r="G31" s="0" t="n">
        <v>5314.04083743647</v>
      </c>
      <c r="H31" s="0" t="n">
        <v>57205.6749086118</v>
      </c>
      <c r="I31" s="0" t="n">
        <v>41570.0412397556</v>
      </c>
      <c r="J31" s="0" t="n">
        <v>7082.84386882042</v>
      </c>
    </row>
    <row r="32" customFormat="false" ht="12.8" hidden="false" customHeight="false" outlineLevel="0" collapsed="false">
      <c r="A32" s="0" t="n">
        <v>79</v>
      </c>
      <c r="B32" s="0" t="n">
        <v>3049710.35878094</v>
      </c>
      <c r="C32" s="0" t="n">
        <v>1675596.20538236</v>
      </c>
      <c r="D32" s="0" t="n">
        <v>966130.611125356</v>
      </c>
      <c r="E32" s="0" t="n">
        <v>290666.282660863</v>
      </c>
      <c r="F32" s="0" t="n">
        <v>0</v>
      </c>
      <c r="G32" s="0" t="n">
        <v>12232.3238934502</v>
      </c>
      <c r="H32" s="0" t="n">
        <v>59100.1331378022</v>
      </c>
      <c r="I32" s="0" t="n">
        <v>30911.9590662998</v>
      </c>
      <c r="J32" s="0" t="n">
        <v>8934.7679443737</v>
      </c>
    </row>
    <row r="33" customFormat="false" ht="12.8" hidden="false" customHeight="false" outlineLevel="0" collapsed="false">
      <c r="A33" s="0" t="n">
        <v>80</v>
      </c>
      <c r="B33" s="0" t="n">
        <v>3034247.01003072</v>
      </c>
      <c r="C33" s="0" t="n">
        <v>1667238.42654532</v>
      </c>
      <c r="D33" s="0" t="n">
        <v>961027.124210097</v>
      </c>
      <c r="E33" s="0" t="n">
        <v>287889.959019806</v>
      </c>
      <c r="F33" s="0" t="n">
        <v>0</v>
      </c>
      <c r="G33" s="0" t="n">
        <v>8039.3134655354</v>
      </c>
      <c r="H33" s="0" t="n">
        <v>61840.6672642044</v>
      </c>
      <c r="I33" s="0" t="n">
        <v>33866.4579183644</v>
      </c>
      <c r="J33" s="0" t="n">
        <v>8168.38654245745</v>
      </c>
    </row>
    <row r="34" customFormat="false" ht="12.8" hidden="false" customHeight="false" outlineLevel="0" collapsed="false">
      <c r="A34" s="0" t="n">
        <v>81</v>
      </c>
      <c r="B34" s="0" t="n">
        <v>3701962.63476371</v>
      </c>
      <c r="C34" s="0" t="n">
        <v>1652788.77243448</v>
      </c>
      <c r="D34" s="0" t="n">
        <v>983141.243553296</v>
      </c>
      <c r="E34" s="0" t="n">
        <v>291439.09623132</v>
      </c>
      <c r="F34" s="0" t="n">
        <v>661589.404840214</v>
      </c>
      <c r="G34" s="0" t="n">
        <v>10155.4979715688</v>
      </c>
      <c r="H34" s="0" t="n">
        <v>59033.807311302</v>
      </c>
      <c r="I34" s="0" t="n">
        <v>35362.2113714701</v>
      </c>
      <c r="J34" s="0" t="n">
        <v>8404.67673797554</v>
      </c>
    </row>
    <row r="35" customFormat="false" ht="12.8" hidden="false" customHeight="false" outlineLevel="0" collapsed="false">
      <c r="A35" s="0" t="n">
        <v>82</v>
      </c>
      <c r="B35" s="0" t="n">
        <v>3079290.91024079</v>
      </c>
      <c r="C35" s="0" t="n">
        <v>1729628.11630564</v>
      </c>
      <c r="D35" s="0" t="n">
        <v>928004.374466861</v>
      </c>
      <c r="E35" s="0" t="n">
        <v>289703.400276284</v>
      </c>
      <c r="F35" s="0" t="n">
        <v>0</v>
      </c>
      <c r="G35" s="0" t="n">
        <v>8708.54299992103</v>
      </c>
      <c r="H35" s="0" t="n">
        <v>55325.089421067</v>
      </c>
      <c r="I35" s="0" t="n">
        <v>52311.2239649399</v>
      </c>
      <c r="J35" s="0" t="n">
        <v>7047.62989857813</v>
      </c>
    </row>
    <row r="36" customFormat="false" ht="12.8" hidden="false" customHeight="false" outlineLevel="0" collapsed="false">
      <c r="A36" s="0" t="n">
        <v>83</v>
      </c>
      <c r="B36" s="0" t="n">
        <v>2968444.08841983</v>
      </c>
      <c r="C36" s="0" t="n">
        <v>1651734.19646366</v>
      </c>
      <c r="D36" s="0" t="n">
        <v>922866.937525924</v>
      </c>
      <c r="E36" s="0" t="n">
        <v>290192.458332453</v>
      </c>
      <c r="F36" s="0" t="n">
        <v>0</v>
      </c>
      <c r="G36" s="0" t="n">
        <v>9561.68219086065</v>
      </c>
      <c r="H36" s="0" t="n">
        <v>45877.3620929849</v>
      </c>
      <c r="I36" s="0" t="n">
        <v>40241.3231450649</v>
      </c>
      <c r="J36" s="0" t="n">
        <v>7822.92088471865</v>
      </c>
    </row>
    <row r="37" customFormat="false" ht="12.8" hidden="false" customHeight="false" outlineLevel="0" collapsed="false">
      <c r="A37" s="0" t="n">
        <v>84</v>
      </c>
      <c r="B37" s="0" t="n">
        <v>3035785.1691292</v>
      </c>
      <c r="C37" s="0" t="n">
        <v>1663735.76708098</v>
      </c>
      <c r="D37" s="0" t="n">
        <v>970985.399197177</v>
      </c>
      <c r="E37" s="0" t="n">
        <v>290924.965137057</v>
      </c>
      <c r="F37" s="0" t="n">
        <v>0</v>
      </c>
      <c r="G37" s="0" t="n">
        <v>5257.90769162061</v>
      </c>
      <c r="H37" s="0" t="n">
        <v>55551.8127924044</v>
      </c>
      <c r="I37" s="0" t="n">
        <v>33945.0935603132</v>
      </c>
      <c r="J37" s="0" t="n">
        <v>7213.07031782837</v>
      </c>
    </row>
    <row r="38" customFormat="false" ht="12.8" hidden="false" customHeight="false" outlineLevel="0" collapsed="false">
      <c r="A38" s="0" t="n">
        <v>85</v>
      </c>
      <c r="B38" s="0" t="n">
        <v>3715444.55931591</v>
      </c>
      <c r="C38" s="0" t="n">
        <v>1716910.45572484</v>
      </c>
      <c r="D38" s="0" t="n">
        <v>913721.328861141</v>
      </c>
      <c r="E38" s="0" t="n">
        <v>294851.688594222</v>
      </c>
      <c r="F38" s="0" t="n">
        <v>666591.680116077</v>
      </c>
      <c r="G38" s="0" t="n">
        <v>7285.08423135572</v>
      </c>
      <c r="H38" s="0" t="n">
        <v>69383.9513607203</v>
      </c>
      <c r="I38" s="0" t="n">
        <v>31687.5887320395</v>
      </c>
      <c r="J38" s="0" t="n">
        <v>8702.74657010642</v>
      </c>
    </row>
    <row r="39" customFormat="false" ht="12.8" hidden="false" customHeight="false" outlineLevel="0" collapsed="false">
      <c r="A39" s="0" t="n">
        <v>86</v>
      </c>
      <c r="B39" s="0" t="n">
        <v>3088660.62852131</v>
      </c>
      <c r="C39" s="0" t="n">
        <v>1738335.41729042</v>
      </c>
      <c r="D39" s="0" t="n">
        <v>934467.927658324</v>
      </c>
      <c r="E39" s="0" t="n">
        <v>291899.890307106</v>
      </c>
      <c r="F39" s="0" t="n">
        <v>0</v>
      </c>
      <c r="G39" s="0" t="n">
        <v>8202.93119452273</v>
      </c>
      <c r="H39" s="0" t="n">
        <v>49724.0003230915</v>
      </c>
      <c r="I39" s="0" t="n">
        <v>50713.6798981935</v>
      </c>
      <c r="J39" s="0" t="n">
        <v>6795.33159286248</v>
      </c>
    </row>
    <row r="40" customFormat="false" ht="12.8" hidden="false" customHeight="false" outlineLevel="0" collapsed="false">
      <c r="A40" s="0" t="n">
        <v>87</v>
      </c>
      <c r="B40" s="0" t="n">
        <v>3022228.79051636</v>
      </c>
      <c r="C40" s="0" t="n">
        <v>1724769.4534657</v>
      </c>
      <c r="D40" s="0" t="n">
        <v>891372.811351831</v>
      </c>
      <c r="E40" s="0" t="n">
        <v>292800.753407705</v>
      </c>
      <c r="F40" s="0" t="n">
        <v>0</v>
      </c>
      <c r="G40" s="0" t="n">
        <v>7683.19523906172</v>
      </c>
      <c r="H40" s="0" t="n">
        <v>60400.4322836734</v>
      </c>
      <c r="I40" s="0" t="n">
        <v>30061.9474554852</v>
      </c>
      <c r="J40" s="0" t="n">
        <v>9322.02347347235</v>
      </c>
    </row>
    <row r="41" customFormat="false" ht="12.8" hidden="false" customHeight="false" outlineLevel="0" collapsed="false">
      <c r="A41" s="0" t="n">
        <v>88</v>
      </c>
      <c r="B41" s="0" t="n">
        <v>3036032.00956019</v>
      </c>
      <c r="C41" s="0" t="n">
        <v>1746169.28562318</v>
      </c>
      <c r="D41" s="0" t="n">
        <v>874254.260036751</v>
      </c>
      <c r="E41" s="0" t="n">
        <v>290682.477989527</v>
      </c>
      <c r="F41" s="0" t="n">
        <v>0</v>
      </c>
      <c r="G41" s="0" t="n">
        <v>9139.89607578046</v>
      </c>
      <c r="H41" s="0" t="n">
        <v>69418.2036288132</v>
      </c>
      <c r="I41" s="0" t="n">
        <v>25949.2653681032</v>
      </c>
      <c r="J41" s="0" t="n">
        <v>11592.66145834</v>
      </c>
    </row>
    <row r="42" customFormat="false" ht="12.8" hidden="false" customHeight="false" outlineLevel="0" collapsed="false">
      <c r="A42" s="0" t="n">
        <v>89</v>
      </c>
      <c r="B42" s="0" t="n">
        <v>3708299.28198639</v>
      </c>
      <c r="C42" s="0" t="n">
        <v>1717116.29500817</v>
      </c>
      <c r="D42" s="0" t="n">
        <v>895801.412585097</v>
      </c>
      <c r="E42" s="0" t="n">
        <v>287622.513589499</v>
      </c>
      <c r="F42" s="0" t="n">
        <v>673404.547187312</v>
      </c>
      <c r="G42" s="0" t="n">
        <v>10161.2937607567</v>
      </c>
      <c r="H42" s="0" t="n">
        <v>75967.03095995</v>
      </c>
      <c r="I42" s="0" t="n">
        <v>27734.561516093</v>
      </c>
      <c r="J42" s="0" t="n">
        <v>10647.553632123</v>
      </c>
    </row>
    <row r="43" customFormat="false" ht="12.8" hidden="false" customHeight="false" outlineLevel="0" collapsed="false">
      <c r="A43" s="0" t="n">
        <v>90</v>
      </c>
      <c r="B43" s="0" t="n">
        <v>3058914.15835443</v>
      </c>
      <c r="C43" s="0" t="n">
        <v>1741318.17317304</v>
      </c>
      <c r="D43" s="0" t="n">
        <v>890073.173333966</v>
      </c>
      <c r="E43" s="0" t="n">
        <v>288711.0777846</v>
      </c>
      <c r="F43" s="0" t="n">
        <v>0</v>
      </c>
      <c r="G43" s="0" t="n">
        <v>6953.990965456</v>
      </c>
      <c r="H43" s="0" t="n">
        <v>68524.8031014854</v>
      </c>
      <c r="I43" s="0" t="n">
        <v>45633.3509877495</v>
      </c>
      <c r="J43" s="0" t="n">
        <v>9710.98578386562</v>
      </c>
    </row>
    <row r="44" customFormat="false" ht="12.8" hidden="false" customHeight="false" outlineLevel="0" collapsed="false">
      <c r="A44" s="0" t="n">
        <v>91</v>
      </c>
      <c r="B44" s="0" t="n">
        <v>3069866.62331966</v>
      </c>
      <c r="C44" s="0" t="n">
        <v>1737336.24256164</v>
      </c>
      <c r="D44" s="0" t="n">
        <v>902223.111272088</v>
      </c>
      <c r="E44" s="0" t="n">
        <v>287965.864083994</v>
      </c>
      <c r="F44" s="0" t="n">
        <v>0</v>
      </c>
      <c r="G44" s="0" t="n">
        <v>8959.80380025347</v>
      </c>
      <c r="H44" s="0" t="n">
        <v>68190.6573166851</v>
      </c>
      <c r="I44" s="0" t="n">
        <v>45515.8481635253</v>
      </c>
      <c r="J44" s="0" t="n">
        <v>10805.1145592324</v>
      </c>
    </row>
    <row r="45" customFormat="false" ht="12.8" hidden="false" customHeight="false" outlineLevel="0" collapsed="false">
      <c r="A45" s="0" t="n">
        <v>92</v>
      </c>
      <c r="B45" s="0" t="n">
        <v>3085917.6895102</v>
      </c>
      <c r="C45" s="0" t="n">
        <v>1754421.54723773</v>
      </c>
      <c r="D45" s="0" t="n">
        <v>915021.502156908</v>
      </c>
      <c r="E45" s="0" t="n">
        <v>289697.153356376</v>
      </c>
      <c r="F45" s="0" t="n">
        <v>0</v>
      </c>
      <c r="G45" s="0" t="n">
        <v>13182.6604763835</v>
      </c>
      <c r="H45" s="0" t="n">
        <v>70865.1043400429</v>
      </c>
      <c r="I45" s="0" t="n">
        <v>22905.3662826926</v>
      </c>
      <c r="J45" s="0" t="n">
        <v>10562.1176037894</v>
      </c>
    </row>
    <row r="46" customFormat="false" ht="12.8" hidden="false" customHeight="false" outlineLevel="0" collapsed="false">
      <c r="A46" s="0" t="n">
        <v>93</v>
      </c>
      <c r="B46" s="0" t="n">
        <v>3771943.12155419</v>
      </c>
      <c r="C46" s="0" t="n">
        <v>1860207.96707092</v>
      </c>
      <c r="D46" s="0" t="n">
        <v>806709.071448462</v>
      </c>
      <c r="E46" s="0" t="n">
        <v>288672.793227028</v>
      </c>
      <c r="F46" s="0" t="n">
        <v>674193.282633138</v>
      </c>
      <c r="G46" s="0" t="n">
        <v>8616.42449807684</v>
      </c>
      <c r="H46" s="0" t="n">
        <v>76260.5850230887</v>
      </c>
      <c r="I46" s="0" t="n">
        <v>38142.50991335</v>
      </c>
      <c r="J46" s="0" t="n">
        <v>9064.39146911204</v>
      </c>
    </row>
    <row r="47" customFormat="false" ht="12.8" hidden="false" customHeight="false" outlineLevel="0" collapsed="false">
      <c r="A47" s="0" t="n">
        <v>94</v>
      </c>
      <c r="B47" s="0" t="n">
        <v>3076034.02608581</v>
      </c>
      <c r="C47" s="0" t="n">
        <v>1825141.28786768</v>
      </c>
      <c r="D47" s="0" t="n">
        <v>825281.014781252</v>
      </c>
      <c r="E47" s="0" t="n">
        <v>288824.653684707</v>
      </c>
      <c r="F47" s="0" t="n">
        <v>0</v>
      </c>
      <c r="G47" s="0" t="n">
        <v>9266.0250877584</v>
      </c>
      <c r="H47" s="0" t="n">
        <v>60556.9447177637</v>
      </c>
      <c r="I47" s="0" t="n">
        <v>55887.3944820745</v>
      </c>
      <c r="J47" s="0" t="n">
        <v>8501.08819561843</v>
      </c>
    </row>
    <row r="48" customFormat="false" ht="12.8" hidden="false" customHeight="false" outlineLevel="0" collapsed="false">
      <c r="A48" s="0" t="n">
        <v>95</v>
      </c>
      <c r="B48" s="0" t="n">
        <v>3146350.20617209</v>
      </c>
      <c r="C48" s="0" t="n">
        <v>1830069.77655081</v>
      </c>
      <c r="D48" s="0" t="n">
        <v>887165.739609328</v>
      </c>
      <c r="E48" s="0" t="n">
        <v>292638.627350727</v>
      </c>
      <c r="F48" s="0" t="n">
        <v>0</v>
      </c>
      <c r="G48" s="0" t="n">
        <v>9931.07060358526</v>
      </c>
      <c r="H48" s="0" t="n">
        <v>76304.8992413468</v>
      </c>
      <c r="I48" s="0" t="n">
        <v>34472.0018238357</v>
      </c>
      <c r="J48" s="0" t="n">
        <v>10011.9757527793</v>
      </c>
    </row>
    <row r="49" customFormat="false" ht="12.8" hidden="false" customHeight="false" outlineLevel="0" collapsed="false">
      <c r="A49" s="0" t="n">
        <v>96</v>
      </c>
      <c r="B49" s="0" t="n">
        <v>3081915.95543363</v>
      </c>
      <c r="C49" s="0" t="n">
        <v>1774714.16355639</v>
      </c>
      <c r="D49" s="0" t="n">
        <v>879282.172943753</v>
      </c>
      <c r="E49" s="0" t="n">
        <v>291022.483854502</v>
      </c>
      <c r="F49" s="0" t="n">
        <v>0</v>
      </c>
      <c r="G49" s="0" t="n">
        <v>8720.67164575559</v>
      </c>
      <c r="H49" s="0" t="n">
        <v>78549.5833393785</v>
      </c>
      <c r="I49" s="0" t="n">
        <v>30428.4623439237</v>
      </c>
      <c r="J49" s="0" t="n">
        <v>11824.7356800543</v>
      </c>
    </row>
    <row r="50" customFormat="false" ht="12.8" hidden="false" customHeight="false" outlineLevel="0" collapsed="false">
      <c r="A50" s="0" t="n">
        <v>97</v>
      </c>
      <c r="B50" s="0" t="n">
        <v>3761053.33138133</v>
      </c>
      <c r="C50" s="0" t="n">
        <v>1796369.7403378</v>
      </c>
      <c r="D50" s="0" t="n">
        <v>857273.581633254</v>
      </c>
      <c r="E50" s="0" t="n">
        <v>287870.013941442</v>
      </c>
      <c r="F50" s="0" t="n">
        <v>671860.886603981</v>
      </c>
      <c r="G50" s="0" t="n">
        <v>10148.3266274497</v>
      </c>
      <c r="H50" s="0" t="n">
        <v>73324.6294880365</v>
      </c>
      <c r="I50" s="0" t="n">
        <v>41218.6534545751</v>
      </c>
      <c r="J50" s="0" t="n">
        <v>10018.5339021808</v>
      </c>
    </row>
    <row r="51" customFormat="false" ht="12.8" hidden="false" customHeight="false" outlineLevel="0" collapsed="false">
      <c r="A51" s="0" t="n">
        <v>98</v>
      </c>
      <c r="B51" s="0" t="n">
        <v>3061270.1649072</v>
      </c>
      <c r="C51" s="0" t="n">
        <v>1824993.58934021</v>
      </c>
      <c r="D51" s="0" t="n">
        <v>812070.159214416</v>
      </c>
      <c r="E51" s="0" t="n">
        <v>288651.238077403</v>
      </c>
      <c r="F51" s="0" t="n">
        <v>0</v>
      </c>
      <c r="G51" s="0" t="n">
        <v>7560.97129167412</v>
      </c>
      <c r="H51" s="0" t="n">
        <v>66276.2141539848</v>
      </c>
      <c r="I51" s="0" t="n">
        <v>42605.2067439116</v>
      </c>
      <c r="J51" s="0" t="n">
        <v>10602.8463062557</v>
      </c>
    </row>
    <row r="52" customFormat="false" ht="12.8" hidden="false" customHeight="false" outlineLevel="0" collapsed="false">
      <c r="A52" s="0" t="n">
        <v>99</v>
      </c>
      <c r="B52" s="0" t="n">
        <v>3026161.76723418</v>
      </c>
      <c r="C52" s="0" t="n">
        <v>1795417.73865814</v>
      </c>
      <c r="D52" s="0" t="n">
        <v>802650.62771577</v>
      </c>
      <c r="E52" s="0" t="n">
        <v>286874.333363035</v>
      </c>
      <c r="F52" s="0" t="n">
        <v>0</v>
      </c>
      <c r="G52" s="0" t="n">
        <v>9817.81057312375</v>
      </c>
      <c r="H52" s="0" t="n">
        <v>74127.734704652</v>
      </c>
      <c r="I52" s="0" t="n">
        <v>36081.7565433599</v>
      </c>
      <c r="J52" s="0" t="n">
        <v>11110.3368197127</v>
      </c>
    </row>
    <row r="53" customFormat="false" ht="12.8" hidden="false" customHeight="false" outlineLevel="0" collapsed="false">
      <c r="A53" s="0" t="n">
        <v>100</v>
      </c>
      <c r="B53" s="0" t="n">
        <v>2958968.91780338</v>
      </c>
      <c r="C53" s="0" t="n">
        <v>1765011.07144666</v>
      </c>
      <c r="D53" s="0" t="n">
        <v>781729.248997101</v>
      </c>
      <c r="E53" s="0" t="n">
        <v>287984.011252757</v>
      </c>
      <c r="F53" s="0" t="n">
        <v>0</v>
      </c>
      <c r="G53" s="0" t="n">
        <v>9819.68392684779</v>
      </c>
      <c r="H53" s="0" t="n">
        <v>67638.5081327158</v>
      </c>
      <c r="I53" s="0" t="n">
        <v>26173.9482937081</v>
      </c>
      <c r="J53" s="0" t="n">
        <v>10060.2487176846</v>
      </c>
    </row>
    <row r="54" customFormat="false" ht="12.8" hidden="false" customHeight="false" outlineLevel="0" collapsed="false">
      <c r="A54" s="0" t="n">
        <v>101</v>
      </c>
      <c r="B54" s="0" t="n">
        <v>3651087.09833985</v>
      </c>
      <c r="C54" s="0" t="n">
        <v>1780781.86036004</v>
      </c>
      <c r="D54" s="0" t="n">
        <v>786393.290404603</v>
      </c>
      <c r="E54" s="0" t="n">
        <v>286489.041650192</v>
      </c>
      <c r="F54" s="0" t="n">
        <v>648611.11566547</v>
      </c>
      <c r="G54" s="0" t="n">
        <v>9653.04755595475</v>
      </c>
      <c r="H54" s="0" t="n">
        <v>77374.4799606163</v>
      </c>
      <c r="I54" s="0" t="n">
        <v>38967.9298871895</v>
      </c>
      <c r="J54" s="0" t="n">
        <v>10280.7203232145</v>
      </c>
    </row>
    <row r="55" customFormat="false" ht="12.8" hidden="false" customHeight="false" outlineLevel="0" collapsed="false">
      <c r="A55" s="0" t="n">
        <v>102</v>
      </c>
      <c r="B55" s="0" t="n">
        <v>2976058.32151993</v>
      </c>
      <c r="C55" s="0" t="n">
        <v>1771066.58558422</v>
      </c>
      <c r="D55" s="0" t="n">
        <v>787203.181655527</v>
      </c>
      <c r="E55" s="0" t="n">
        <v>286986.251445561</v>
      </c>
      <c r="F55" s="0" t="n">
        <v>0</v>
      </c>
      <c r="G55" s="0" t="n">
        <v>8361.2116646345</v>
      </c>
      <c r="H55" s="0" t="n">
        <v>58308.3937347407</v>
      </c>
      <c r="I55" s="0" t="n">
        <v>47456.5634689462</v>
      </c>
      <c r="J55" s="0" t="n">
        <v>10539.7157430777</v>
      </c>
    </row>
    <row r="56" customFormat="false" ht="12.8" hidden="false" customHeight="false" outlineLevel="0" collapsed="false">
      <c r="A56" s="0" t="n">
        <v>103</v>
      </c>
      <c r="B56" s="0" t="n">
        <v>2933509.6020163</v>
      </c>
      <c r="C56" s="0" t="n">
        <v>1734166.23035044</v>
      </c>
      <c r="D56" s="0" t="n">
        <v>779972.85650183</v>
      </c>
      <c r="E56" s="0" t="n">
        <v>285472.370897304</v>
      </c>
      <c r="F56" s="0" t="n">
        <v>0</v>
      </c>
      <c r="G56" s="0" t="n">
        <v>10091.1303851724</v>
      </c>
      <c r="H56" s="0" t="n">
        <v>56681.768268372</v>
      </c>
      <c r="I56" s="0" t="n">
        <v>49954.7513199941</v>
      </c>
      <c r="J56" s="0" t="n">
        <v>9063.0477678955</v>
      </c>
    </row>
    <row r="57" customFormat="false" ht="12.8" hidden="false" customHeight="false" outlineLevel="0" collapsed="false">
      <c r="A57" s="0" t="n">
        <v>104</v>
      </c>
      <c r="B57" s="0" t="n">
        <v>2872654.31848902</v>
      </c>
      <c r="C57" s="0" t="n">
        <v>1700573.29603003</v>
      </c>
      <c r="D57" s="0" t="n">
        <v>771018.720610699</v>
      </c>
      <c r="E57" s="0" t="n">
        <v>283120.809634253</v>
      </c>
      <c r="F57" s="0" t="n">
        <v>0</v>
      </c>
      <c r="G57" s="0" t="n">
        <v>8027.3547153798</v>
      </c>
      <c r="H57" s="0" t="n">
        <v>63255.8894244717</v>
      </c>
      <c r="I57" s="0" t="n">
        <v>31017.4884611398</v>
      </c>
      <c r="J57" s="0" t="n">
        <v>9186.78717597093</v>
      </c>
    </row>
    <row r="58" customFormat="false" ht="12.8" hidden="false" customHeight="false" outlineLevel="0" collapsed="false">
      <c r="A58" s="0" t="n">
        <v>105</v>
      </c>
      <c r="B58" s="0" t="n">
        <v>3522970.49542915</v>
      </c>
      <c r="C58" s="0" t="n">
        <v>1713066.59623888</v>
      </c>
      <c r="D58" s="0" t="n">
        <v>765502.884138582</v>
      </c>
      <c r="E58" s="0" t="n">
        <v>286463.822728404</v>
      </c>
      <c r="F58" s="0" t="n">
        <v>620488.642047898</v>
      </c>
      <c r="G58" s="0" t="n">
        <v>8430.86231525784</v>
      </c>
      <c r="H58" s="0" t="n">
        <v>70576.0219188399</v>
      </c>
      <c r="I58" s="0" t="n">
        <v>39351.27044165</v>
      </c>
      <c r="J58" s="0" t="n">
        <v>9584.67787487161</v>
      </c>
    </row>
    <row r="59" customFormat="false" ht="12.8" hidden="false" customHeight="false" outlineLevel="0" collapsed="false">
      <c r="A59" s="0" t="n">
        <v>106</v>
      </c>
      <c r="B59" s="0" t="n">
        <v>2960820.02227668</v>
      </c>
      <c r="C59" s="0" t="n">
        <v>1811072.91284588</v>
      </c>
      <c r="D59" s="0" t="n">
        <v>728511.444242385</v>
      </c>
      <c r="E59" s="0" t="n">
        <v>283217.129507761</v>
      </c>
      <c r="F59" s="0" t="n">
        <v>0</v>
      </c>
      <c r="G59" s="0" t="n">
        <v>9530.96794763332</v>
      </c>
      <c r="H59" s="0" t="n">
        <v>84822.3229589254</v>
      </c>
      <c r="I59" s="0" t="n">
        <v>32516.4082942081</v>
      </c>
      <c r="J59" s="0" t="n">
        <v>12114.018520434</v>
      </c>
    </row>
    <row r="60" customFormat="false" ht="12.8" hidden="false" customHeight="false" outlineLevel="0" collapsed="false">
      <c r="A60" s="0" t="n">
        <v>107</v>
      </c>
      <c r="B60" s="0" t="n">
        <v>2883779.37050507</v>
      </c>
      <c r="C60" s="0" t="n">
        <v>1811030.97062104</v>
      </c>
      <c r="D60" s="0" t="n">
        <v>675664.45065113</v>
      </c>
      <c r="E60" s="0" t="n">
        <v>282971.63230979</v>
      </c>
      <c r="F60" s="0" t="n">
        <v>0</v>
      </c>
      <c r="G60" s="0" t="n">
        <v>7842.76903330865</v>
      </c>
      <c r="H60" s="0" t="n">
        <v>69154.0565067045</v>
      </c>
      <c r="I60" s="0" t="n">
        <v>25523.4987908005</v>
      </c>
      <c r="J60" s="0" t="n">
        <v>9374.04566284912</v>
      </c>
    </row>
    <row r="61" customFormat="false" ht="12.8" hidden="false" customHeight="false" outlineLevel="0" collapsed="false">
      <c r="A61" s="0" t="n">
        <v>108</v>
      </c>
      <c r="B61" s="0" t="n">
        <v>2865604.90475721</v>
      </c>
      <c r="C61" s="0" t="n">
        <v>1717317.62664604</v>
      </c>
      <c r="D61" s="0" t="n">
        <v>740232.316373857</v>
      </c>
      <c r="E61" s="0" t="n">
        <v>283081.865465211</v>
      </c>
      <c r="F61" s="0" t="n">
        <v>0</v>
      </c>
      <c r="G61" s="0" t="n">
        <v>11572.630395927</v>
      </c>
      <c r="H61" s="0" t="n">
        <v>71439.4897610438</v>
      </c>
      <c r="I61" s="0" t="n">
        <v>32778.1676360166</v>
      </c>
      <c r="J61" s="0" t="n">
        <v>8642.12961008791</v>
      </c>
    </row>
    <row r="62" customFormat="false" ht="12.8" hidden="false" customHeight="false" outlineLevel="0" collapsed="false">
      <c r="A62" s="0" t="n">
        <v>109</v>
      </c>
      <c r="B62" s="0" t="n">
        <v>3517236.22621801</v>
      </c>
      <c r="C62" s="0" t="n">
        <v>1725823.98732869</v>
      </c>
      <c r="D62" s="0" t="n">
        <v>750386.719597951</v>
      </c>
      <c r="E62" s="0" t="n">
        <v>280965.961884591</v>
      </c>
      <c r="F62" s="0" t="n">
        <v>630720.050514439</v>
      </c>
      <c r="G62" s="0" t="n">
        <v>8316.31445136358</v>
      </c>
      <c r="H62" s="0" t="n">
        <v>80765.8990023029</v>
      </c>
      <c r="I62" s="0" t="n">
        <v>27055.9286927293</v>
      </c>
      <c r="J62" s="0" t="n">
        <v>11295.8951844795</v>
      </c>
    </row>
    <row r="63" customFormat="false" ht="12.8" hidden="false" customHeight="false" outlineLevel="0" collapsed="false">
      <c r="A63" s="0" t="n">
        <v>110</v>
      </c>
      <c r="B63" s="0" t="n">
        <v>2910195.62523844</v>
      </c>
      <c r="C63" s="0" t="n">
        <v>1716729.58976408</v>
      </c>
      <c r="D63" s="0" t="n">
        <v>764972.881350152</v>
      </c>
      <c r="E63" s="0" t="n">
        <v>278585.900854298</v>
      </c>
      <c r="F63" s="0" t="n">
        <v>0</v>
      </c>
      <c r="G63" s="0" t="n">
        <v>8256.79250341084</v>
      </c>
      <c r="H63" s="0" t="n">
        <v>93174.2387549307</v>
      </c>
      <c r="I63" s="0" t="n">
        <v>34732.9437695472</v>
      </c>
      <c r="J63" s="0" t="n">
        <v>14239.183253276</v>
      </c>
    </row>
    <row r="64" customFormat="false" ht="12.8" hidden="false" customHeight="false" outlineLevel="0" collapsed="false">
      <c r="A64" s="0" t="n">
        <v>111</v>
      </c>
      <c r="B64" s="0" t="n">
        <v>2841728.65788839</v>
      </c>
      <c r="C64" s="0" t="n">
        <v>1780182.62306293</v>
      </c>
      <c r="D64" s="0" t="n">
        <v>663756.108696553</v>
      </c>
      <c r="E64" s="0" t="n">
        <v>278840.810263769</v>
      </c>
      <c r="F64" s="0" t="n">
        <v>0</v>
      </c>
      <c r="G64" s="0" t="n">
        <v>8350.65601316542</v>
      </c>
      <c r="H64" s="0" t="n">
        <v>77596.2026174085</v>
      </c>
      <c r="I64" s="0" t="n">
        <v>17444.5324902492</v>
      </c>
      <c r="J64" s="0" t="n">
        <v>12685.2049894155</v>
      </c>
    </row>
    <row r="65" customFormat="false" ht="12.8" hidden="false" customHeight="false" outlineLevel="0" collapsed="false">
      <c r="A65" s="0" t="n">
        <v>112</v>
      </c>
      <c r="B65" s="0" t="n">
        <v>2812848.15373214</v>
      </c>
      <c r="C65" s="0" t="n">
        <v>1772294.10523804</v>
      </c>
      <c r="D65" s="0" t="n">
        <v>650243.118542472</v>
      </c>
      <c r="E65" s="0" t="n">
        <v>276871.722174828</v>
      </c>
      <c r="F65" s="0" t="n">
        <v>0</v>
      </c>
      <c r="G65" s="0" t="n">
        <v>6863.16520102489</v>
      </c>
      <c r="H65" s="0" t="n">
        <v>75530.4296845874</v>
      </c>
      <c r="I65" s="0" t="n">
        <v>18586.2547022854</v>
      </c>
      <c r="J65" s="0" t="n">
        <v>12289.0238182192</v>
      </c>
    </row>
    <row r="66" customFormat="false" ht="12.8" hidden="false" customHeight="false" outlineLevel="0" collapsed="false">
      <c r="A66" s="0" t="n">
        <v>113</v>
      </c>
      <c r="B66" s="0" t="n">
        <v>3452231.75901286</v>
      </c>
      <c r="C66" s="0" t="n">
        <v>1754030.42674636</v>
      </c>
      <c r="D66" s="0" t="n">
        <v>675891.822210892</v>
      </c>
      <c r="E66" s="0" t="n">
        <v>272984.80770265</v>
      </c>
      <c r="F66" s="0" t="n">
        <v>609495.838871686</v>
      </c>
      <c r="G66" s="0" t="n">
        <v>8782.20139422338</v>
      </c>
      <c r="H66" s="0" t="n">
        <v>78485.0909158063</v>
      </c>
      <c r="I66" s="0" t="n">
        <v>34088.91750348</v>
      </c>
      <c r="J66" s="0" t="n">
        <v>11816.6056312819</v>
      </c>
    </row>
    <row r="67" customFormat="false" ht="12.8" hidden="false" customHeight="false" outlineLevel="0" collapsed="false">
      <c r="A67" s="0" t="n">
        <v>114</v>
      </c>
      <c r="B67" s="0" t="n">
        <v>2870348.73646929</v>
      </c>
      <c r="C67" s="0" t="n">
        <v>1825242.34474696</v>
      </c>
      <c r="D67" s="0" t="n">
        <v>622535.372811432</v>
      </c>
      <c r="E67" s="0" t="n">
        <v>274207.516245504</v>
      </c>
      <c r="F67" s="0" t="n">
        <v>0</v>
      </c>
      <c r="G67" s="0" t="n">
        <v>11505.4753046756</v>
      </c>
      <c r="H67" s="0" t="n">
        <v>87878.6071058835</v>
      </c>
      <c r="I67" s="0" t="n">
        <v>29473.3467179277</v>
      </c>
      <c r="J67" s="0" t="n">
        <v>14894.1616455647</v>
      </c>
    </row>
    <row r="68" customFormat="false" ht="12.8" hidden="false" customHeight="false" outlineLevel="0" collapsed="false">
      <c r="A68" s="0" t="n">
        <v>115</v>
      </c>
      <c r="B68" s="0" t="n">
        <v>2772727.73352706</v>
      </c>
      <c r="C68" s="0" t="n">
        <v>1684096.61060335</v>
      </c>
      <c r="D68" s="0" t="n">
        <v>682087.161784447</v>
      </c>
      <c r="E68" s="0" t="n">
        <v>275675.594058482</v>
      </c>
      <c r="F68" s="0" t="n">
        <v>0</v>
      </c>
      <c r="G68" s="0" t="n">
        <v>11853.854843887</v>
      </c>
      <c r="H68" s="0" t="n">
        <v>77572.5763387416</v>
      </c>
      <c r="I68" s="0" t="n">
        <v>20135.7838835751</v>
      </c>
      <c r="J68" s="0" t="n">
        <v>12335.3385341401</v>
      </c>
    </row>
    <row r="69" customFormat="false" ht="12.8" hidden="false" customHeight="false" outlineLevel="0" collapsed="false">
      <c r="A69" s="0" t="n">
        <v>116</v>
      </c>
      <c r="B69" s="0" t="n">
        <v>2837226.63845637</v>
      </c>
      <c r="C69" s="0" t="n">
        <v>1732633.56615126</v>
      </c>
      <c r="D69" s="0" t="n">
        <v>714288.945520059</v>
      </c>
      <c r="E69" s="0" t="n">
        <v>276097.716920023</v>
      </c>
      <c r="F69" s="0" t="n">
        <v>0</v>
      </c>
      <c r="G69" s="0" t="n">
        <v>11885.2391403729</v>
      </c>
      <c r="H69" s="0" t="n">
        <v>65406.3044675334</v>
      </c>
      <c r="I69" s="0" t="n">
        <v>29897.3253171652</v>
      </c>
      <c r="J69" s="0" t="n">
        <v>11262.6431322808</v>
      </c>
    </row>
    <row r="70" customFormat="false" ht="12.8" hidden="false" customHeight="false" outlineLevel="0" collapsed="false">
      <c r="A70" s="0" t="n">
        <v>117</v>
      </c>
      <c r="B70" s="0" t="n">
        <v>3390840.62421113</v>
      </c>
      <c r="C70" s="0" t="n">
        <v>1727459.46007269</v>
      </c>
      <c r="D70" s="0" t="n">
        <v>669031.42386751</v>
      </c>
      <c r="E70" s="0" t="n">
        <v>277371.490721906</v>
      </c>
      <c r="F70" s="0" t="n">
        <v>593358.117803585</v>
      </c>
      <c r="G70" s="0" t="n">
        <v>9615.43445401307</v>
      </c>
      <c r="H70" s="0" t="n">
        <v>69223.7300832849</v>
      </c>
      <c r="I70" s="0" t="n">
        <v>20293.9676821986</v>
      </c>
      <c r="J70" s="0" t="n">
        <v>11160.1181861463</v>
      </c>
    </row>
    <row r="71" customFormat="false" ht="12.8" hidden="false" customHeight="false" outlineLevel="0" collapsed="false">
      <c r="A71" s="0" t="n">
        <v>118</v>
      </c>
      <c r="B71" s="0" t="n">
        <v>2729339.45104426</v>
      </c>
      <c r="C71" s="0" t="n">
        <v>1672472.67066191</v>
      </c>
      <c r="D71" s="0" t="n">
        <v>677236.498461306</v>
      </c>
      <c r="E71" s="0" t="n">
        <v>274791.695629379</v>
      </c>
      <c r="F71" s="0" t="n">
        <v>0</v>
      </c>
      <c r="G71" s="0" t="n">
        <v>9069.59074191516</v>
      </c>
      <c r="H71" s="0" t="n">
        <v>56084.5764477439</v>
      </c>
      <c r="I71" s="0" t="n">
        <v>36986.1701208793</v>
      </c>
      <c r="J71" s="0" t="n">
        <v>7340.8019681532</v>
      </c>
    </row>
    <row r="72" customFormat="false" ht="12.8" hidden="false" customHeight="false" outlineLevel="0" collapsed="false">
      <c r="A72" s="0" t="n">
        <v>119</v>
      </c>
      <c r="B72" s="0" t="n">
        <v>2705790.08014035</v>
      </c>
      <c r="C72" s="0" t="n">
        <v>1623736.46046067</v>
      </c>
      <c r="D72" s="0" t="n">
        <v>683404.139820112</v>
      </c>
      <c r="E72" s="0" t="n">
        <v>273087.676789587</v>
      </c>
      <c r="F72" s="0" t="n">
        <v>0</v>
      </c>
      <c r="G72" s="0" t="n">
        <v>10758.2666498347</v>
      </c>
      <c r="H72" s="0" t="n">
        <v>65399.7273131664</v>
      </c>
      <c r="I72" s="0" t="n">
        <v>38608.2053657436</v>
      </c>
      <c r="J72" s="0" t="n">
        <v>8928.12255006092</v>
      </c>
    </row>
    <row r="73" customFormat="false" ht="12.8" hidden="false" customHeight="false" outlineLevel="0" collapsed="false">
      <c r="A73" s="0" t="n">
        <v>120</v>
      </c>
      <c r="B73" s="0" t="n">
        <v>2720017.87824811</v>
      </c>
      <c r="C73" s="0" t="n">
        <v>1721055.34244112</v>
      </c>
      <c r="D73" s="0" t="n">
        <v>635287.869122156</v>
      </c>
      <c r="E73" s="0" t="n">
        <v>269645.721493066</v>
      </c>
      <c r="F73" s="0" t="n">
        <v>0</v>
      </c>
      <c r="G73" s="0" t="n">
        <v>8254.35097917729</v>
      </c>
      <c r="H73" s="0" t="n">
        <v>47832.8351664325</v>
      </c>
      <c r="I73" s="0" t="n">
        <v>35793.0276381717</v>
      </c>
      <c r="J73" s="0" t="n">
        <v>9127.09822985047</v>
      </c>
    </row>
    <row r="74" customFormat="false" ht="12.8" hidden="false" customHeight="false" outlineLevel="0" collapsed="false">
      <c r="A74" s="0" t="n">
        <v>121</v>
      </c>
      <c r="B74" s="0" t="n">
        <v>3286824.37685438</v>
      </c>
      <c r="C74" s="0" t="n">
        <v>1644832.41606001</v>
      </c>
      <c r="D74" s="0" t="n">
        <v>663475.650400735</v>
      </c>
      <c r="E74" s="0" t="n">
        <v>268847.213491476</v>
      </c>
      <c r="F74" s="0" t="n">
        <v>595427.382135538</v>
      </c>
      <c r="G74" s="0" t="n">
        <v>10928.654025568</v>
      </c>
      <c r="H74" s="0" t="n">
        <v>63799.9605021786</v>
      </c>
      <c r="I74" s="0" t="n">
        <v>25511.6630013996</v>
      </c>
      <c r="J74" s="0" t="n">
        <v>9086.55312486738</v>
      </c>
    </row>
    <row r="75" customFormat="false" ht="12.8" hidden="false" customHeight="false" outlineLevel="0" collapsed="false">
      <c r="A75" s="0" t="n">
        <v>122</v>
      </c>
      <c r="B75" s="0" t="n">
        <v>2726919.33491077</v>
      </c>
      <c r="C75" s="0" t="n">
        <v>1699106.92782329</v>
      </c>
      <c r="D75" s="0" t="n">
        <v>645763.36405001</v>
      </c>
      <c r="E75" s="0" t="n">
        <v>272709.187021396</v>
      </c>
      <c r="F75" s="0" t="n">
        <v>0</v>
      </c>
      <c r="G75" s="0" t="n">
        <v>10294.3753161644</v>
      </c>
      <c r="H75" s="0" t="n">
        <v>62037.7688293098</v>
      </c>
      <c r="I75" s="0" t="n">
        <v>30824.5748550606</v>
      </c>
      <c r="J75" s="0" t="n">
        <v>10269.8584284756</v>
      </c>
    </row>
    <row r="76" customFormat="false" ht="12.8" hidden="false" customHeight="false" outlineLevel="0" collapsed="false">
      <c r="A76" s="0" t="n">
        <v>123</v>
      </c>
      <c r="B76" s="0" t="n">
        <v>2727358.51493071</v>
      </c>
      <c r="C76" s="0" t="n">
        <v>1690694.21166774</v>
      </c>
      <c r="D76" s="0" t="n">
        <v>640169.863229452</v>
      </c>
      <c r="E76" s="0" t="n">
        <v>270153.792100517</v>
      </c>
      <c r="F76" s="0" t="n">
        <v>0</v>
      </c>
      <c r="G76" s="0" t="n">
        <v>12313.1985097744</v>
      </c>
      <c r="H76" s="0" t="n">
        <v>69754.2220106592</v>
      </c>
      <c r="I76" s="0" t="n">
        <v>30348.5129217574</v>
      </c>
      <c r="J76" s="0" t="n">
        <v>10522.9787027539</v>
      </c>
    </row>
    <row r="77" customFormat="false" ht="12.8" hidden="false" customHeight="false" outlineLevel="0" collapsed="false">
      <c r="A77" s="0" t="n">
        <v>124</v>
      </c>
      <c r="B77" s="0" t="n">
        <v>2691439.49155541</v>
      </c>
      <c r="C77" s="0" t="n">
        <v>1699419.64812185</v>
      </c>
      <c r="D77" s="0" t="n">
        <v>616996.984467985</v>
      </c>
      <c r="E77" s="0" t="n">
        <v>268658.409140416</v>
      </c>
      <c r="F77" s="0" t="n">
        <v>0</v>
      </c>
      <c r="G77" s="0" t="n">
        <v>8202.8328206298</v>
      </c>
      <c r="H77" s="0" t="n">
        <v>69485.2900761902</v>
      </c>
      <c r="I77" s="0" t="n">
        <v>25826.7770495403</v>
      </c>
      <c r="J77" s="0" t="n">
        <v>9098.87612449663</v>
      </c>
    </row>
    <row r="78" customFormat="false" ht="12.8" hidden="false" customHeight="false" outlineLevel="0" collapsed="false">
      <c r="A78" s="0" t="n">
        <v>125</v>
      </c>
      <c r="B78" s="0" t="n">
        <v>3314789.53016764</v>
      </c>
      <c r="C78" s="0" t="n">
        <v>1752020.02487202</v>
      </c>
      <c r="D78" s="0" t="n">
        <v>571381.652965284</v>
      </c>
      <c r="E78" s="0" t="n">
        <v>267678.715565755</v>
      </c>
      <c r="F78" s="0" t="n">
        <v>602832.671682827</v>
      </c>
      <c r="G78" s="0" t="n">
        <v>10955.526375237</v>
      </c>
      <c r="H78" s="0" t="n">
        <v>67231.5566867167</v>
      </c>
      <c r="I78" s="0" t="n">
        <v>28048.8153099494</v>
      </c>
      <c r="J78" s="0" t="n">
        <v>10214.274903784</v>
      </c>
    </row>
    <row r="79" customFormat="false" ht="12.8" hidden="false" customHeight="false" outlineLevel="0" collapsed="false">
      <c r="A79" s="0" t="n">
        <v>126</v>
      </c>
      <c r="B79" s="0" t="n">
        <v>2660995.74312696</v>
      </c>
      <c r="C79" s="0" t="n">
        <v>1659049.62186986</v>
      </c>
      <c r="D79" s="0" t="n">
        <v>623860.028352213</v>
      </c>
      <c r="E79" s="0" t="n">
        <v>268170.975474624</v>
      </c>
      <c r="F79" s="0" t="n">
        <v>0</v>
      </c>
      <c r="G79" s="0" t="n">
        <v>11721.7177474746</v>
      </c>
      <c r="H79" s="0" t="n">
        <v>61775.3552767942</v>
      </c>
      <c r="I79" s="0" t="n">
        <v>33407.258219591</v>
      </c>
      <c r="J79" s="0" t="n">
        <v>10431.3697522221</v>
      </c>
    </row>
    <row r="80" customFormat="false" ht="12.8" hidden="false" customHeight="false" outlineLevel="0" collapsed="false">
      <c r="A80" s="0" t="n">
        <v>127</v>
      </c>
      <c r="B80" s="0" t="n">
        <v>2597578.55527343</v>
      </c>
      <c r="C80" s="0" t="n">
        <v>1652249.85107749</v>
      </c>
      <c r="D80" s="0" t="n">
        <v>578765.416448091</v>
      </c>
      <c r="E80" s="0" t="n">
        <v>269265.491875511</v>
      </c>
      <c r="F80" s="0" t="n">
        <v>0</v>
      </c>
      <c r="G80" s="0" t="n">
        <v>5754.16802616084</v>
      </c>
      <c r="H80" s="0" t="n">
        <v>62383.3971904141</v>
      </c>
      <c r="I80" s="0" t="n">
        <v>18570.1754673433</v>
      </c>
      <c r="J80" s="0" t="n">
        <v>9763.84452934305</v>
      </c>
    </row>
    <row r="81" customFormat="false" ht="12.8" hidden="false" customHeight="false" outlineLevel="0" collapsed="false">
      <c r="A81" s="0" t="n">
        <v>128</v>
      </c>
      <c r="B81" s="0" t="n">
        <v>2558498.2818366</v>
      </c>
      <c r="C81" s="0" t="n">
        <v>1643813.65853536</v>
      </c>
      <c r="D81" s="0" t="n">
        <v>542706.489194202</v>
      </c>
      <c r="E81" s="0" t="n">
        <v>268072.592944614</v>
      </c>
      <c r="F81" s="0" t="n">
        <v>0</v>
      </c>
      <c r="G81" s="0" t="n">
        <v>8806.19788017117</v>
      </c>
      <c r="H81" s="0" t="n">
        <v>67640.0773034264</v>
      </c>
      <c r="I81" s="0" t="n">
        <v>22563.999151299</v>
      </c>
      <c r="J81" s="0" t="n">
        <v>9918.22252231599</v>
      </c>
    </row>
    <row r="82" customFormat="false" ht="12.8" hidden="false" customHeight="false" outlineLevel="0" collapsed="false">
      <c r="A82" s="0" t="n">
        <v>129</v>
      </c>
      <c r="B82" s="0" t="n">
        <v>3185962.21307689</v>
      </c>
      <c r="C82" s="0" t="n">
        <v>1684477.98441424</v>
      </c>
      <c r="D82" s="0" t="n">
        <v>514413.648742738</v>
      </c>
      <c r="E82" s="0" t="n">
        <v>270666.569518389</v>
      </c>
      <c r="F82" s="0" t="n">
        <v>589906.728299264</v>
      </c>
      <c r="G82" s="0" t="n">
        <v>12543.4369284545</v>
      </c>
      <c r="H82" s="0" t="n">
        <v>71412.8798312009</v>
      </c>
      <c r="I82" s="0" t="n">
        <v>20948.6972860524</v>
      </c>
      <c r="J82" s="0" t="n">
        <v>11056.2054411965</v>
      </c>
    </row>
    <row r="83" customFormat="false" ht="12.8" hidden="false" customHeight="false" outlineLevel="0" collapsed="false">
      <c r="A83" s="0" t="n">
        <v>130</v>
      </c>
      <c r="B83" s="0" t="n">
        <v>2627708.00905694</v>
      </c>
      <c r="C83" s="0" t="n">
        <v>1676411.79841232</v>
      </c>
      <c r="D83" s="0" t="n">
        <v>551448.889342113</v>
      </c>
      <c r="E83" s="0" t="n">
        <v>268521.71474629</v>
      </c>
      <c r="F83" s="0" t="n">
        <v>0</v>
      </c>
      <c r="G83" s="0" t="n">
        <v>12175.8737094488</v>
      </c>
      <c r="H83" s="0" t="n">
        <v>73040.9003606927</v>
      </c>
      <c r="I83" s="0" t="n">
        <v>35910.8564707433</v>
      </c>
      <c r="J83" s="0" t="n">
        <v>11263.6188702312</v>
      </c>
    </row>
    <row r="84" customFormat="false" ht="12.8" hidden="false" customHeight="false" outlineLevel="0" collapsed="false">
      <c r="A84" s="0" t="n">
        <v>131</v>
      </c>
      <c r="B84" s="0" t="n">
        <v>2583857.16766371</v>
      </c>
      <c r="C84" s="0" t="n">
        <v>1608363.96412974</v>
      </c>
      <c r="D84" s="0" t="n">
        <v>576009.563245445</v>
      </c>
      <c r="E84" s="0" t="n">
        <v>269220.207257222</v>
      </c>
      <c r="F84" s="0" t="n">
        <v>0</v>
      </c>
      <c r="G84" s="0" t="n">
        <v>16586.6163348822</v>
      </c>
      <c r="H84" s="0" t="n">
        <v>70678.9729773851</v>
      </c>
      <c r="I84" s="0" t="n">
        <v>29507.3187745808</v>
      </c>
      <c r="J84" s="0" t="n">
        <v>10157.8509804083</v>
      </c>
    </row>
    <row r="85" customFormat="false" ht="12.8" hidden="false" customHeight="false" outlineLevel="0" collapsed="false">
      <c r="A85" s="0" t="n">
        <v>132</v>
      </c>
      <c r="B85" s="0" t="n">
        <v>2548230.60161657</v>
      </c>
      <c r="C85" s="0" t="n">
        <v>1612866.60391126</v>
      </c>
      <c r="D85" s="0" t="n">
        <v>569227.701619076</v>
      </c>
      <c r="E85" s="0" t="n">
        <v>266367.811221981</v>
      </c>
      <c r="F85" s="0" t="n">
        <v>0</v>
      </c>
      <c r="G85" s="0" t="n">
        <v>13468.0672339371</v>
      </c>
      <c r="H85" s="0" t="n">
        <v>62007.4777268793</v>
      </c>
      <c r="I85" s="0" t="n">
        <v>14937.5179846104</v>
      </c>
      <c r="J85" s="0" t="n">
        <v>9104.4651140378</v>
      </c>
    </row>
    <row r="86" customFormat="false" ht="12.8" hidden="false" customHeight="false" outlineLevel="0" collapsed="false">
      <c r="A86" s="0" t="n">
        <v>133</v>
      </c>
      <c r="B86" s="0" t="n">
        <v>3141084.65098704</v>
      </c>
      <c r="C86" s="0" t="n">
        <v>1543733.85298276</v>
      </c>
      <c r="D86" s="0" t="n">
        <v>597736.322143275</v>
      </c>
      <c r="E86" s="0" t="n">
        <v>268895.341968697</v>
      </c>
      <c r="F86" s="0" t="n">
        <v>584547.247051756</v>
      </c>
      <c r="G86" s="0" t="n">
        <v>13997.6238392938</v>
      </c>
      <c r="H86" s="0" t="n">
        <v>66376.9358890241</v>
      </c>
      <c r="I86" s="0" t="n">
        <v>37492.3258127369</v>
      </c>
      <c r="J86" s="0" t="n">
        <v>10698.9087612372</v>
      </c>
    </row>
    <row r="87" customFormat="false" ht="12.8" hidden="false" customHeight="false" outlineLevel="0" collapsed="false">
      <c r="A87" s="0" t="n">
        <v>134</v>
      </c>
      <c r="B87" s="0" t="n">
        <v>2547961.5194753</v>
      </c>
      <c r="C87" s="0" t="n">
        <v>1571331.98173649</v>
      </c>
      <c r="D87" s="0" t="n">
        <v>573733.386558738</v>
      </c>
      <c r="E87" s="0" t="n">
        <v>262900.787173271</v>
      </c>
      <c r="F87" s="0" t="n">
        <v>0</v>
      </c>
      <c r="G87" s="0" t="n">
        <v>8577.1088183002</v>
      </c>
      <c r="H87" s="0" t="n">
        <v>90800.8091273147</v>
      </c>
      <c r="I87" s="0" t="n">
        <v>27858.328844782</v>
      </c>
      <c r="J87" s="0" t="n">
        <v>14103.0877267896</v>
      </c>
    </row>
    <row r="88" customFormat="false" ht="12.8" hidden="false" customHeight="false" outlineLevel="0" collapsed="false">
      <c r="A88" s="0" t="n">
        <v>135</v>
      </c>
      <c r="B88" s="0" t="n">
        <v>2536002.25858203</v>
      </c>
      <c r="C88" s="0" t="n">
        <v>1584281.39054005</v>
      </c>
      <c r="D88" s="0" t="n">
        <v>583006.618545809</v>
      </c>
      <c r="E88" s="0" t="n">
        <v>262537.408522434</v>
      </c>
      <c r="F88" s="0" t="n">
        <v>0</v>
      </c>
      <c r="G88" s="0" t="n">
        <v>12302.271824926</v>
      </c>
      <c r="H88" s="0" t="n">
        <v>57164.9831679675</v>
      </c>
      <c r="I88" s="0" t="n">
        <v>16943.4348291986</v>
      </c>
      <c r="J88" s="0" t="n">
        <v>8492.69491922586</v>
      </c>
    </row>
    <row r="89" customFormat="false" ht="12.8" hidden="false" customHeight="false" outlineLevel="0" collapsed="false">
      <c r="A89" s="0" t="n">
        <v>136</v>
      </c>
      <c r="B89" s="0" t="n">
        <v>2539334.4871833</v>
      </c>
      <c r="C89" s="0" t="n">
        <v>1566366.64572155</v>
      </c>
      <c r="D89" s="0" t="n">
        <v>592638.829907736</v>
      </c>
      <c r="E89" s="0" t="n">
        <v>260890.547698148</v>
      </c>
      <c r="F89" s="0" t="n">
        <v>0</v>
      </c>
      <c r="G89" s="0" t="n">
        <v>8493.07285721846</v>
      </c>
      <c r="H89" s="0" t="n">
        <v>71198.5848950399</v>
      </c>
      <c r="I89" s="0" t="n">
        <v>22318.0075298789</v>
      </c>
      <c r="J89" s="0" t="n">
        <v>11836.7482803687</v>
      </c>
    </row>
    <row r="90" customFormat="false" ht="12.8" hidden="false" customHeight="false" outlineLevel="0" collapsed="false">
      <c r="A90" s="0" t="n">
        <v>137</v>
      </c>
      <c r="B90" s="0" t="n">
        <v>3180505.35485689</v>
      </c>
      <c r="C90" s="0" t="n">
        <v>1629815.36002867</v>
      </c>
      <c r="D90" s="0" t="n">
        <v>567796.001649262</v>
      </c>
      <c r="E90" s="0" t="n">
        <v>260736.334597042</v>
      </c>
      <c r="F90" s="0" t="n">
        <v>594607.433383957</v>
      </c>
      <c r="G90" s="0" t="n">
        <v>9053.95191240832</v>
      </c>
      <c r="H90" s="0" t="n">
        <v>71292.1029369951</v>
      </c>
      <c r="I90" s="0" t="n">
        <v>22965.2856947426</v>
      </c>
      <c r="J90" s="0" t="n">
        <v>10593.1372915573</v>
      </c>
    </row>
    <row r="91" customFormat="false" ht="12.8" hidden="false" customHeight="false" outlineLevel="0" collapsed="false">
      <c r="A91" s="0" t="n">
        <v>138</v>
      </c>
      <c r="B91" s="0" t="n">
        <v>2529976.76780517</v>
      </c>
      <c r="C91" s="0" t="n">
        <v>1616174.13986882</v>
      </c>
      <c r="D91" s="0" t="n">
        <v>535008.888064085</v>
      </c>
      <c r="E91" s="0" t="n">
        <v>264098.240682783</v>
      </c>
      <c r="F91" s="0" t="n">
        <v>0</v>
      </c>
      <c r="G91" s="0" t="n">
        <v>11388.9339821666</v>
      </c>
      <c r="H91" s="0" t="n">
        <v>76692.3829077143</v>
      </c>
      <c r="I91" s="0" t="n">
        <v>21190.2529790027</v>
      </c>
      <c r="J91" s="0" t="n">
        <v>12910.3865574272</v>
      </c>
    </row>
    <row r="92" customFormat="false" ht="12.8" hidden="false" customHeight="false" outlineLevel="0" collapsed="false">
      <c r="A92" s="0" t="n">
        <v>139</v>
      </c>
      <c r="B92" s="0" t="n">
        <v>2533584.12207197</v>
      </c>
      <c r="C92" s="0" t="n">
        <v>1651401.42838298</v>
      </c>
      <c r="D92" s="0" t="n">
        <v>511091.054736154</v>
      </c>
      <c r="E92" s="0" t="n">
        <v>263945.905934529</v>
      </c>
      <c r="F92" s="0" t="n">
        <v>0</v>
      </c>
      <c r="G92" s="0" t="n">
        <v>9375.16703052877</v>
      </c>
      <c r="H92" s="0" t="n">
        <v>62941.5969352487</v>
      </c>
      <c r="I92" s="0" t="n">
        <v>19903.7423890683</v>
      </c>
      <c r="J92" s="0" t="n">
        <v>9334.28828763086</v>
      </c>
    </row>
    <row r="93" customFormat="false" ht="12.8" hidden="false" customHeight="false" outlineLevel="0" collapsed="false">
      <c r="A93" s="0" t="n">
        <v>140</v>
      </c>
      <c r="B93" s="0" t="n">
        <v>2520134.90694539</v>
      </c>
      <c r="C93" s="0" t="n">
        <v>1640607.79131646</v>
      </c>
      <c r="D93" s="0" t="n">
        <v>516897.856091982</v>
      </c>
      <c r="E93" s="0" t="n">
        <v>264084.109185474</v>
      </c>
      <c r="F93" s="0" t="n">
        <v>0</v>
      </c>
      <c r="G93" s="0" t="n">
        <v>13474.6899659885</v>
      </c>
      <c r="H93" s="0" t="n">
        <v>55428.2961825104</v>
      </c>
      <c r="I93" s="0" t="n">
        <v>30395.593648317</v>
      </c>
      <c r="J93" s="0" t="n">
        <v>7397.6961523101</v>
      </c>
    </row>
    <row r="94" customFormat="false" ht="12.8" hidden="false" customHeight="false" outlineLevel="0" collapsed="false">
      <c r="A94" s="0" t="n">
        <v>141</v>
      </c>
      <c r="B94" s="0" t="n">
        <v>3046896.47709402</v>
      </c>
      <c r="C94" s="0" t="n">
        <v>1609351.10430492</v>
      </c>
      <c r="D94" s="0" t="n">
        <v>510077.594430743</v>
      </c>
      <c r="E94" s="0" t="n">
        <v>263577.756730289</v>
      </c>
      <c r="F94" s="0" t="n">
        <v>571991.27881871</v>
      </c>
      <c r="G94" s="0" t="n">
        <v>7339.80801870437</v>
      </c>
      <c r="H94" s="0" t="n">
        <v>54335.4120650944</v>
      </c>
      <c r="I94" s="0" t="n">
        <v>17884.7635094728</v>
      </c>
      <c r="J94" s="0" t="n">
        <v>10674.9799135865</v>
      </c>
    </row>
    <row r="95" customFormat="false" ht="12.8" hidden="false" customHeight="false" outlineLevel="0" collapsed="false">
      <c r="A95" s="0" t="n">
        <v>142</v>
      </c>
      <c r="B95" s="0" t="n">
        <v>2567336.35767211</v>
      </c>
      <c r="C95" s="0" t="n">
        <v>1683617.06937339</v>
      </c>
      <c r="D95" s="0" t="n">
        <v>513435.27214381</v>
      </c>
      <c r="E95" s="0" t="n">
        <v>262529.341883192</v>
      </c>
      <c r="F95" s="0" t="n">
        <v>0</v>
      </c>
      <c r="G95" s="0" t="n">
        <v>8762.35171118567</v>
      </c>
      <c r="H95" s="0" t="n">
        <v>73903.9987773017</v>
      </c>
      <c r="I95" s="0" t="n">
        <v>17552.2888266747</v>
      </c>
      <c r="J95" s="0" t="n">
        <v>11437.6840515755</v>
      </c>
    </row>
    <row r="96" customFormat="false" ht="12.8" hidden="false" customHeight="false" outlineLevel="0" collapsed="false">
      <c r="A96" s="0" t="n">
        <v>143</v>
      </c>
      <c r="B96" s="0" t="n">
        <v>2464584.12478463</v>
      </c>
      <c r="C96" s="0" t="n">
        <v>1607463.69160472</v>
      </c>
      <c r="D96" s="0" t="n">
        <v>509680.012298154</v>
      </c>
      <c r="E96" s="0" t="n">
        <v>262214.131906638</v>
      </c>
      <c r="F96" s="0" t="n">
        <v>0</v>
      </c>
      <c r="G96" s="0" t="n">
        <v>10414.9403246831</v>
      </c>
      <c r="H96" s="0" t="n">
        <v>52020.318665086</v>
      </c>
      <c r="I96" s="0" t="n">
        <v>11298.1138918988</v>
      </c>
      <c r="J96" s="0" t="n">
        <v>10386.4313512554</v>
      </c>
    </row>
    <row r="97" customFormat="false" ht="12.8" hidden="false" customHeight="false" outlineLevel="0" collapsed="false">
      <c r="A97" s="0" t="n">
        <v>144</v>
      </c>
      <c r="B97" s="0" t="n">
        <v>2498383.71491006</v>
      </c>
      <c r="C97" s="0" t="n">
        <v>1603839.60061539</v>
      </c>
      <c r="D97" s="0" t="n">
        <v>538678.514434189</v>
      </c>
      <c r="E97" s="0" t="n">
        <v>263409.754134512</v>
      </c>
      <c r="F97" s="0" t="n">
        <v>0</v>
      </c>
      <c r="G97" s="0" t="n">
        <v>16359.2383038553</v>
      </c>
      <c r="H97" s="0" t="n">
        <v>51847.3445716738</v>
      </c>
      <c r="I97" s="0" t="n">
        <v>19297.1562749293</v>
      </c>
      <c r="J97" s="0" t="n">
        <v>9197.90143522766</v>
      </c>
    </row>
    <row r="98" customFormat="false" ht="12.8" hidden="false" customHeight="false" outlineLevel="0" collapsed="false">
      <c r="A98" s="0" t="n">
        <v>145</v>
      </c>
      <c r="B98" s="0" t="n">
        <v>3060025.88060672</v>
      </c>
      <c r="C98" s="0" t="n">
        <v>1635409.36687972</v>
      </c>
      <c r="D98" s="0" t="n">
        <v>486436.468931592</v>
      </c>
      <c r="E98" s="0" t="n">
        <v>261560.230508864</v>
      </c>
      <c r="F98" s="0" t="n">
        <v>580840.249792692</v>
      </c>
      <c r="G98" s="0" t="n">
        <v>10800.6770342462</v>
      </c>
      <c r="H98" s="0" t="n">
        <v>54963.191184535</v>
      </c>
      <c r="I98" s="0" t="n">
        <v>10384.2113873775</v>
      </c>
      <c r="J98" s="0" t="n">
        <v>9945.39511606932</v>
      </c>
    </row>
    <row r="99" customFormat="false" ht="12.8" hidden="false" customHeight="false" outlineLevel="0" collapsed="false">
      <c r="A99" s="0" t="n">
        <v>146</v>
      </c>
      <c r="B99" s="0" t="n">
        <v>2509046.98586548</v>
      </c>
      <c r="C99" s="0" t="n">
        <v>1631929.26033385</v>
      </c>
      <c r="D99" s="0" t="n">
        <v>509975.169883335</v>
      </c>
      <c r="E99" s="0" t="n">
        <v>260725.48552972</v>
      </c>
      <c r="F99" s="0" t="n">
        <v>0</v>
      </c>
      <c r="G99" s="0" t="n">
        <v>10716.879181121</v>
      </c>
      <c r="H99" s="0" t="n">
        <v>70379.9003744985</v>
      </c>
      <c r="I99" s="0" t="n">
        <v>16399.268515079</v>
      </c>
      <c r="J99" s="0" t="n">
        <v>10409.256229732</v>
      </c>
    </row>
    <row r="100" customFormat="false" ht="12.8" hidden="false" customHeight="false" outlineLevel="0" collapsed="false">
      <c r="A100" s="0" t="n">
        <v>147</v>
      </c>
      <c r="B100" s="0" t="n">
        <v>2480081.5161266</v>
      </c>
      <c r="C100" s="0" t="n">
        <v>1641360.02428943</v>
      </c>
      <c r="D100" s="0" t="n">
        <v>496516.307291923</v>
      </c>
      <c r="E100" s="0" t="n">
        <v>262453.726303718</v>
      </c>
      <c r="F100" s="0" t="n">
        <v>0</v>
      </c>
      <c r="G100" s="0" t="n">
        <v>11229.1262862393</v>
      </c>
      <c r="H100" s="0" t="n">
        <v>44311.1858252413</v>
      </c>
      <c r="I100" s="0" t="n">
        <v>18551.5207362719</v>
      </c>
      <c r="J100" s="0" t="n">
        <v>8859.95726153557</v>
      </c>
    </row>
    <row r="101" customFormat="false" ht="12.8" hidden="false" customHeight="false" outlineLevel="0" collapsed="false">
      <c r="A101" s="0" t="n">
        <v>148</v>
      </c>
      <c r="B101" s="0" t="n">
        <v>2522624.79879848</v>
      </c>
      <c r="C101" s="0" t="n">
        <v>1654359.03382936</v>
      </c>
      <c r="D101" s="0" t="n">
        <v>519772.364860673</v>
      </c>
      <c r="E101" s="0" t="n">
        <v>265262.127306246</v>
      </c>
      <c r="F101" s="0" t="n">
        <v>0</v>
      </c>
      <c r="G101" s="0" t="n">
        <v>7203.45749628984</v>
      </c>
      <c r="H101" s="0" t="n">
        <v>55777.1114521465</v>
      </c>
      <c r="I101" s="0" t="n">
        <v>13476.5147012213</v>
      </c>
      <c r="J101" s="0" t="n">
        <v>8367.80820172413</v>
      </c>
    </row>
    <row r="102" customFormat="false" ht="12.8" hidden="false" customHeight="false" outlineLevel="0" collapsed="false">
      <c r="A102" s="0" t="n">
        <v>149</v>
      </c>
      <c r="B102" s="0" t="n">
        <v>3133667.00893959</v>
      </c>
      <c r="C102" s="0" t="n">
        <v>1667946.70963823</v>
      </c>
      <c r="D102" s="0" t="n">
        <v>479704.699443745</v>
      </c>
      <c r="E102" s="0" t="n">
        <v>265799.392028319</v>
      </c>
      <c r="F102" s="0" t="n">
        <v>583087.185721793</v>
      </c>
      <c r="G102" s="0" t="n">
        <v>20478.6624748015</v>
      </c>
      <c r="H102" s="0" t="n">
        <v>80375.030687129</v>
      </c>
      <c r="I102" s="0" t="n">
        <v>19689.2442583689</v>
      </c>
      <c r="J102" s="0" t="n">
        <v>10761.7833630634</v>
      </c>
    </row>
    <row r="103" customFormat="false" ht="12.8" hidden="false" customHeight="false" outlineLevel="0" collapsed="false">
      <c r="A103" s="0" t="n">
        <v>150</v>
      </c>
      <c r="B103" s="0" t="n">
        <v>2449105.88019533</v>
      </c>
      <c r="C103" s="0" t="n">
        <v>1663402.12572752</v>
      </c>
      <c r="D103" s="0" t="n">
        <v>414508.536390651</v>
      </c>
      <c r="E103" s="0" t="n">
        <v>266209.988196331</v>
      </c>
      <c r="F103" s="0" t="n">
        <v>0</v>
      </c>
      <c r="G103" s="0" t="n">
        <v>13714.2447892366</v>
      </c>
      <c r="H103" s="0" t="n">
        <v>71877.583653665</v>
      </c>
      <c r="I103" s="0" t="n">
        <v>9336.66657158376</v>
      </c>
      <c r="J103" s="0" t="n">
        <v>12115.9168637184</v>
      </c>
    </row>
    <row r="104" customFormat="false" ht="12.8" hidden="false" customHeight="false" outlineLevel="0" collapsed="false">
      <c r="A104" s="0" t="n">
        <v>151</v>
      </c>
      <c r="B104" s="0" t="n">
        <v>2489770.81479795</v>
      </c>
      <c r="C104" s="0" t="n">
        <v>1696293.66599227</v>
      </c>
      <c r="D104" s="0" t="n">
        <v>424270.950296358</v>
      </c>
      <c r="E104" s="0" t="n">
        <v>268439.644610193</v>
      </c>
      <c r="F104" s="0" t="n">
        <v>0</v>
      </c>
      <c r="G104" s="0" t="n">
        <v>13291.5874549104</v>
      </c>
      <c r="H104" s="0" t="n">
        <v>59809.6680554405</v>
      </c>
      <c r="I104" s="0" t="n">
        <v>16043.8594649883</v>
      </c>
      <c r="J104" s="0" t="n">
        <v>9312.32748850296</v>
      </c>
    </row>
    <row r="105" customFormat="false" ht="12.8" hidden="false" customHeight="false" outlineLevel="0" collapsed="false">
      <c r="A105" s="0" t="n">
        <v>152</v>
      </c>
      <c r="B105" s="0" t="n">
        <v>2420633.21747239</v>
      </c>
      <c r="C105" s="0" t="n">
        <v>1621921.2440532</v>
      </c>
      <c r="D105" s="0" t="n">
        <v>442430.393326034</v>
      </c>
      <c r="E105" s="0" t="n">
        <v>266252.341325043</v>
      </c>
      <c r="F105" s="0" t="n">
        <v>0</v>
      </c>
      <c r="G105" s="0" t="n">
        <v>11148.402844073</v>
      </c>
      <c r="H105" s="0" t="n">
        <v>55030.9598689553</v>
      </c>
      <c r="I105" s="0" t="n">
        <v>21186.2645865757</v>
      </c>
      <c r="J105" s="0" t="n">
        <v>10718.290881604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J105" activeCellId="0" sqref="J10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636008.316619113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3176833.72483201</v>
      </c>
      <c r="C20" s="160" t="n">
        <v>1565857.54194276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50905.3311336397</v>
      </c>
      <c r="I20" s="160" t="n">
        <v>36477.6539637624</v>
      </c>
      <c r="J20" s="160" t="n">
        <v>6750.90770051997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1622051.68346151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49222.6363374616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3558456.48503574</v>
      </c>
      <c r="C22" s="160" t="n">
        <v>1535508.11448122</v>
      </c>
      <c r="D22" s="160" t="n">
        <v>1007038.09776669</v>
      </c>
      <c r="E22" s="160" t="n">
        <v>287857.768894614</v>
      </c>
      <c r="F22" s="160" t="n">
        <v>636055.505337422</v>
      </c>
      <c r="G22" s="160" t="n">
        <v>6939.91261489958</v>
      </c>
      <c r="H22" s="160" t="n">
        <v>41686.3059349688</v>
      </c>
      <c r="I22" s="160" t="n">
        <v>37122.7412993152</v>
      </c>
      <c r="J22" s="160" t="n">
        <v>5719.51858640278</v>
      </c>
    </row>
    <row r="23" customFormat="false" ht="12.8" hidden="false" customHeight="false" outlineLevel="0" collapsed="false">
      <c r="A23" s="0" t="n">
        <v>70</v>
      </c>
      <c r="B23" s="160" t="n">
        <v>2867847.69442278</v>
      </c>
      <c r="C23" s="160" t="n">
        <v>1621360.74702199</v>
      </c>
      <c r="D23" s="160" t="n">
        <v>861532.973064705</v>
      </c>
      <c r="E23" s="160" t="n">
        <v>291612.999062081</v>
      </c>
      <c r="F23" s="160" t="n">
        <v>0</v>
      </c>
      <c r="G23" s="160" t="n">
        <v>7273.42337197913</v>
      </c>
      <c r="H23" s="160" t="n">
        <v>46706.4731397506</v>
      </c>
      <c r="I23" s="160" t="n">
        <v>33649.0800714536</v>
      </c>
      <c r="J23" s="160" t="n">
        <v>5647.1005156075</v>
      </c>
    </row>
    <row r="24" customFormat="false" ht="12.8" hidden="false" customHeight="false" outlineLevel="0" collapsed="false">
      <c r="A24" s="0" t="n">
        <v>71</v>
      </c>
      <c r="B24" s="160" t="n">
        <v>3167819.59304856</v>
      </c>
      <c r="C24" s="160" t="n">
        <v>1823013.61063568</v>
      </c>
      <c r="D24" s="160" t="n">
        <v>932787.530399069</v>
      </c>
      <c r="E24" s="160" t="n">
        <v>310166.954754135</v>
      </c>
      <c r="F24" s="160" t="n">
        <v>0</v>
      </c>
      <c r="G24" s="160" t="n">
        <v>9108.58014300833</v>
      </c>
      <c r="H24" s="160" t="n">
        <v>49770.0785107853</v>
      </c>
      <c r="I24" s="160" t="n">
        <v>36442.2664954882</v>
      </c>
      <c r="J24" s="160" t="n">
        <v>6462.4090756825</v>
      </c>
    </row>
    <row r="25" customFormat="false" ht="12.8" hidden="false" customHeight="false" outlineLevel="0" collapsed="false">
      <c r="A25" s="0" t="n">
        <v>72</v>
      </c>
      <c r="B25" s="160" t="n">
        <v>3135232.65110311</v>
      </c>
      <c r="C25" s="160" t="n">
        <v>1804970.4323057</v>
      </c>
      <c r="D25" s="160" t="n">
        <v>932298.915358707</v>
      </c>
      <c r="E25" s="160" t="n">
        <v>302493.71294492</v>
      </c>
      <c r="F25" s="160" t="n">
        <v>0</v>
      </c>
      <c r="G25" s="160" t="n">
        <v>6966.09956191666</v>
      </c>
      <c r="H25" s="160" t="n">
        <v>57671.1275745342</v>
      </c>
      <c r="I25" s="160" t="n">
        <v>23328.6016277895</v>
      </c>
      <c r="J25" s="160" t="n">
        <v>7456.90224870272</v>
      </c>
    </row>
    <row r="26" customFormat="false" ht="12.8" hidden="false" customHeight="false" outlineLevel="0" collapsed="false">
      <c r="A26" s="0" t="n">
        <v>73</v>
      </c>
      <c r="B26" s="160" t="n">
        <v>3471241.47978552</v>
      </c>
      <c r="C26" s="160" t="n">
        <v>1600900.232482</v>
      </c>
      <c r="D26" s="160" t="n">
        <v>873960.093205228</v>
      </c>
      <c r="E26" s="160" t="n">
        <v>277949.275999232</v>
      </c>
      <c r="F26" s="160" t="n">
        <v>616857.893466085</v>
      </c>
      <c r="G26" s="160" t="n">
        <v>6857.54932854646</v>
      </c>
      <c r="H26" s="160" t="n">
        <v>63045.0474872593</v>
      </c>
      <c r="I26" s="160" t="n">
        <v>24324.137748365</v>
      </c>
      <c r="J26" s="160" t="n">
        <v>7866.62061676171</v>
      </c>
    </row>
    <row r="27" customFormat="false" ht="12.8" hidden="false" customHeight="false" outlineLevel="0" collapsed="false">
      <c r="A27" s="0" t="n">
        <v>74</v>
      </c>
      <c r="B27" s="160" t="n">
        <v>2843900.50762218</v>
      </c>
      <c r="C27" s="160" t="n">
        <v>1608939.46693809</v>
      </c>
      <c r="D27" s="160" t="n">
        <v>858887.460357208</v>
      </c>
      <c r="E27" s="160" t="n">
        <v>272377.209460313</v>
      </c>
      <c r="F27" s="160" t="n">
        <v>0</v>
      </c>
      <c r="G27" s="160" t="n">
        <v>6118.80809079267</v>
      </c>
      <c r="H27" s="160" t="n">
        <v>51914.8520358689</v>
      </c>
      <c r="I27" s="160" t="n">
        <v>39785.6876474483</v>
      </c>
      <c r="J27" s="160" t="n">
        <v>5409.61763868321</v>
      </c>
    </row>
    <row r="28" customFormat="false" ht="12.8" hidden="false" customHeight="false" outlineLevel="0" collapsed="false">
      <c r="A28" s="0" t="n">
        <v>75</v>
      </c>
      <c r="B28" s="160" t="n">
        <v>2893451.75010552</v>
      </c>
      <c r="C28" s="160" t="n">
        <v>1605798.09583564</v>
      </c>
      <c r="D28" s="160" t="n">
        <v>917589.680822266</v>
      </c>
      <c r="E28" s="160" t="n">
        <v>276649.817342467</v>
      </c>
      <c r="F28" s="160" t="n">
        <v>0</v>
      </c>
      <c r="G28" s="160" t="n">
        <v>8315.23885843262</v>
      </c>
      <c r="H28" s="160" t="n">
        <v>51480.1576228645</v>
      </c>
      <c r="I28" s="160" t="n">
        <v>26663.4242356828</v>
      </c>
      <c r="J28" s="160" t="n">
        <v>6891.71029070009</v>
      </c>
    </row>
    <row r="29" customFormat="false" ht="12.8" hidden="false" customHeight="false" outlineLevel="0" collapsed="false">
      <c r="A29" s="0" t="n">
        <v>76</v>
      </c>
      <c r="B29" s="160" t="n">
        <v>2995603.99839921</v>
      </c>
      <c r="C29" s="160" t="n">
        <v>1641269.27726684</v>
      </c>
      <c r="D29" s="160" t="n">
        <v>961734.253052041</v>
      </c>
      <c r="E29" s="160" t="n">
        <v>281574.951583497</v>
      </c>
      <c r="F29" s="160" t="n">
        <v>0</v>
      </c>
      <c r="G29" s="160" t="n">
        <v>6740.20153043452</v>
      </c>
      <c r="H29" s="160" t="n">
        <v>67492.005013849</v>
      </c>
      <c r="I29" s="160" t="n">
        <v>28232.0454096605</v>
      </c>
      <c r="J29" s="160" t="n">
        <v>7972.78919325862</v>
      </c>
    </row>
    <row r="30" customFormat="false" ht="12.8" hidden="false" customHeight="false" outlineLevel="0" collapsed="false">
      <c r="A30" s="0" t="n">
        <v>77</v>
      </c>
      <c r="B30" s="160" t="n">
        <v>3675654.1557963</v>
      </c>
      <c r="C30" s="160" t="n">
        <v>1633669.50764744</v>
      </c>
      <c r="D30" s="160" t="n">
        <v>994953.740264933</v>
      </c>
      <c r="E30" s="160" t="n">
        <v>285049.054453169</v>
      </c>
      <c r="F30" s="160" t="n">
        <v>652487.757151751</v>
      </c>
      <c r="G30" s="160" t="n">
        <v>8129.38876762018</v>
      </c>
      <c r="H30" s="160" t="n">
        <v>57763.2937719903</v>
      </c>
      <c r="I30" s="160" t="n">
        <v>36602.2595499912</v>
      </c>
      <c r="J30" s="160" t="n">
        <v>7128.16036749541</v>
      </c>
    </row>
    <row r="31" customFormat="false" ht="12.8" hidden="false" customHeight="false" outlineLevel="0" collapsed="false">
      <c r="A31" s="0" t="n">
        <v>78</v>
      </c>
      <c r="B31" s="160" t="n">
        <v>3008099.00565966</v>
      </c>
      <c r="C31" s="160" t="n">
        <v>1668830.6220385</v>
      </c>
      <c r="D31" s="160" t="n">
        <v>945673.783516908</v>
      </c>
      <c r="E31" s="160" t="n">
        <v>284098.921885046</v>
      </c>
      <c r="F31" s="160" t="n">
        <v>0</v>
      </c>
      <c r="G31" s="160" t="n">
        <v>5119.18242925472</v>
      </c>
      <c r="H31" s="160" t="n">
        <v>57488.8236857944</v>
      </c>
      <c r="I31" s="160" t="n">
        <v>39496.6873325941</v>
      </c>
      <c r="J31" s="160" t="n">
        <v>6936.0485802973</v>
      </c>
    </row>
    <row r="32" customFormat="false" ht="12.8" hidden="false" customHeight="false" outlineLevel="0" collapsed="false">
      <c r="A32" s="0" t="n">
        <v>79</v>
      </c>
      <c r="B32" s="160" t="n">
        <v>2973853.35706394</v>
      </c>
      <c r="C32" s="160" t="n">
        <v>1641668.88233858</v>
      </c>
      <c r="D32" s="160" t="n">
        <v>938110.571024486</v>
      </c>
      <c r="E32" s="160" t="n">
        <v>280243.741121211</v>
      </c>
      <c r="F32" s="160" t="n">
        <v>0</v>
      </c>
      <c r="G32" s="160" t="n">
        <v>11737.0693353942</v>
      </c>
      <c r="H32" s="160" t="n">
        <v>56147.2556612682</v>
      </c>
      <c r="I32" s="160" t="n">
        <v>31867.0049796212</v>
      </c>
      <c r="J32" s="160" t="n">
        <v>8243.49962118593</v>
      </c>
    </row>
    <row r="33" customFormat="false" ht="12.8" hidden="false" customHeight="false" outlineLevel="0" collapsed="false">
      <c r="A33" s="0" t="n">
        <v>80</v>
      </c>
      <c r="B33" s="160" t="n">
        <v>3009504.835343</v>
      </c>
      <c r="C33" s="160" t="n">
        <v>1659053.35415287</v>
      </c>
      <c r="D33" s="160" t="n">
        <v>947632.845037293</v>
      </c>
      <c r="E33" s="160" t="n">
        <v>278712.251282686</v>
      </c>
      <c r="F33" s="160" t="n">
        <v>0</v>
      </c>
      <c r="G33" s="160" t="n">
        <v>8678.85510076767</v>
      </c>
      <c r="H33" s="160" t="n">
        <v>64664.5741380413</v>
      </c>
      <c r="I33" s="160" t="n">
        <v>36717.9454222307</v>
      </c>
      <c r="J33" s="160" t="n">
        <v>8168.29184473457</v>
      </c>
    </row>
    <row r="34" customFormat="false" ht="12.8" hidden="false" customHeight="false" outlineLevel="0" collapsed="false">
      <c r="A34" s="0" t="n">
        <v>81</v>
      </c>
      <c r="B34" s="160" t="n">
        <v>3661378.24180899</v>
      </c>
      <c r="C34" s="160" t="n">
        <v>1648802.23717566</v>
      </c>
      <c r="D34" s="160" t="n">
        <v>968429.038921692</v>
      </c>
      <c r="E34" s="160" t="n">
        <v>282203.858806368</v>
      </c>
      <c r="F34" s="160" t="n">
        <v>650202.911293691</v>
      </c>
      <c r="G34" s="160" t="n">
        <v>10143.8393411891</v>
      </c>
      <c r="H34" s="160" t="n">
        <v>59580.8577243467</v>
      </c>
      <c r="I34" s="160" t="n">
        <v>34151.402833702</v>
      </c>
      <c r="J34" s="160" t="n">
        <v>7856.12611361192</v>
      </c>
    </row>
    <row r="35" customFormat="false" ht="12.8" hidden="false" customHeight="false" outlineLevel="0" collapsed="false">
      <c r="A35" s="0" t="n">
        <v>82</v>
      </c>
      <c r="B35" s="160" t="n">
        <v>3031153.12130866</v>
      </c>
      <c r="C35" s="160" t="n">
        <v>1722894.17777872</v>
      </c>
      <c r="D35" s="160" t="n">
        <v>908042.946682066</v>
      </c>
      <c r="E35" s="160" t="n">
        <v>279794.02109356</v>
      </c>
      <c r="F35" s="160" t="n">
        <v>0</v>
      </c>
      <c r="G35" s="160" t="n">
        <v>7731.37619388957</v>
      </c>
      <c r="H35" s="160" t="n">
        <v>54054.0243186253</v>
      </c>
      <c r="I35" s="160" t="n">
        <v>43787.2563188137</v>
      </c>
      <c r="J35" s="160" t="n">
        <v>6649.06724451141</v>
      </c>
    </row>
    <row r="36" customFormat="false" ht="12.8" hidden="false" customHeight="false" outlineLevel="0" collapsed="false">
      <c r="A36" s="0" t="n">
        <v>83</v>
      </c>
      <c r="B36" s="160" t="n">
        <v>2982528.86929953</v>
      </c>
      <c r="C36" s="160" t="n">
        <v>1694682.42545231</v>
      </c>
      <c r="D36" s="160" t="n">
        <v>896263.9282484</v>
      </c>
      <c r="E36" s="160" t="n">
        <v>280132.097159192</v>
      </c>
      <c r="F36" s="160" t="n">
        <v>0</v>
      </c>
      <c r="G36" s="160" t="n">
        <v>8750.10211625959</v>
      </c>
      <c r="H36" s="160" t="n">
        <v>53353.6500725684</v>
      </c>
      <c r="I36" s="160" t="n">
        <v>36035.4871929021</v>
      </c>
      <c r="J36" s="160" t="n">
        <v>7647.7629043572</v>
      </c>
    </row>
    <row r="37" customFormat="false" ht="12.8" hidden="false" customHeight="false" outlineLevel="0" collapsed="false">
      <c r="A37" s="0" t="n">
        <v>84</v>
      </c>
      <c r="B37" s="160" t="n">
        <v>2979666.28399104</v>
      </c>
      <c r="C37" s="160" t="n">
        <v>1686427.08922523</v>
      </c>
      <c r="D37" s="160" t="n">
        <v>890800.969877097</v>
      </c>
      <c r="E37" s="160" t="n">
        <v>279281.530846069</v>
      </c>
      <c r="F37" s="160" t="n">
        <v>0</v>
      </c>
      <c r="G37" s="160" t="n">
        <v>8120.12565103201</v>
      </c>
      <c r="H37" s="160" t="n">
        <v>68692.8668883207</v>
      </c>
      <c r="I37" s="160" t="n">
        <v>28164.8786114011</v>
      </c>
      <c r="J37" s="160" t="n">
        <v>8646.88210245509</v>
      </c>
    </row>
    <row r="38" customFormat="false" ht="12.8" hidden="false" customHeight="false" outlineLevel="0" collapsed="false">
      <c r="A38" s="0" t="n">
        <v>85</v>
      </c>
      <c r="B38" s="160" t="n">
        <v>3647287.98554272</v>
      </c>
      <c r="C38" s="160" t="n">
        <v>1697999.34044447</v>
      </c>
      <c r="D38" s="160" t="n">
        <v>892651.638648271</v>
      </c>
      <c r="E38" s="160" t="n">
        <v>279589.821453049</v>
      </c>
      <c r="F38" s="160" t="n">
        <v>660807.166352256</v>
      </c>
      <c r="G38" s="160" t="n">
        <v>7391.67663473991</v>
      </c>
      <c r="H38" s="160" t="n">
        <v>54783.8702805603</v>
      </c>
      <c r="I38" s="160" t="n">
        <v>38336.979928761</v>
      </c>
      <c r="J38" s="160" t="n">
        <v>7775.03810648494</v>
      </c>
    </row>
    <row r="39" customFormat="false" ht="12.8" hidden="false" customHeight="false" outlineLevel="0" collapsed="false">
      <c r="A39" s="0" t="n">
        <v>86</v>
      </c>
      <c r="B39" s="160" t="n">
        <v>3002316.2416334</v>
      </c>
      <c r="C39" s="160" t="n">
        <v>1669566.85471196</v>
      </c>
      <c r="D39" s="160" t="n">
        <v>928841.350985742</v>
      </c>
      <c r="E39" s="160" t="n">
        <v>278409.979092978</v>
      </c>
      <c r="F39" s="160" t="n">
        <v>0</v>
      </c>
      <c r="G39" s="160" t="n">
        <v>8755.17810180903</v>
      </c>
      <c r="H39" s="160" t="n">
        <v>60371.7189762981</v>
      </c>
      <c r="I39" s="160" t="n">
        <v>44645.1459869491</v>
      </c>
      <c r="J39" s="160" t="n">
        <v>7711.60174477571</v>
      </c>
    </row>
    <row r="40" customFormat="false" ht="12.8" hidden="false" customHeight="false" outlineLevel="0" collapsed="false">
      <c r="A40" s="0" t="n">
        <v>87</v>
      </c>
      <c r="B40" s="160" t="n">
        <v>3003479.33693001</v>
      </c>
      <c r="C40" s="160" t="n">
        <v>1678792.6135975</v>
      </c>
      <c r="D40" s="160" t="n">
        <v>925262.107027019</v>
      </c>
      <c r="E40" s="160" t="n">
        <v>279543.377847951</v>
      </c>
      <c r="F40" s="160" t="n">
        <v>0</v>
      </c>
      <c r="G40" s="160" t="n">
        <v>6591.3513255207</v>
      </c>
      <c r="H40" s="160" t="n">
        <v>65808.720507884</v>
      </c>
      <c r="I40" s="160" t="n">
        <v>33363.7992199369</v>
      </c>
      <c r="J40" s="160" t="n">
        <v>7765.87537685524</v>
      </c>
    </row>
    <row r="41" customFormat="false" ht="12.8" hidden="false" customHeight="false" outlineLevel="0" collapsed="false">
      <c r="A41" s="0" t="n">
        <v>88</v>
      </c>
      <c r="B41" s="160" t="n">
        <v>2991202.5006239</v>
      </c>
      <c r="C41" s="160" t="n">
        <v>1645261.82852634</v>
      </c>
      <c r="D41" s="160" t="n">
        <v>931742.647064328</v>
      </c>
      <c r="E41" s="160" t="n">
        <v>281128.35989005</v>
      </c>
      <c r="F41" s="160" t="n">
        <v>0</v>
      </c>
      <c r="G41" s="160" t="n">
        <v>9728.94352202955</v>
      </c>
      <c r="H41" s="160" t="n">
        <v>58548.6337906827</v>
      </c>
      <c r="I41" s="160" t="n">
        <v>46035.5704877578</v>
      </c>
      <c r="J41" s="160" t="n">
        <v>10145.9063844011</v>
      </c>
    </row>
    <row r="42" customFormat="false" ht="12.8" hidden="false" customHeight="false" outlineLevel="0" collapsed="false">
      <c r="A42" s="0" t="n">
        <v>89</v>
      </c>
      <c r="B42" s="160" t="n">
        <v>3652719.5975334</v>
      </c>
      <c r="C42" s="160" t="n">
        <v>1659973.76413115</v>
      </c>
      <c r="D42" s="160" t="n">
        <v>916298.579096375</v>
      </c>
      <c r="E42" s="160" t="n">
        <v>281003.74673926</v>
      </c>
      <c r="F42" s="160" t="n">
        <v>656147.239966207</v>
      </c>
      <c r="G42" s="160" t="n">
        <v>5176.62825876895</v>
      </c>
      <c r="H42" s="160" t="n">
        <v>63676.3152267098</v>
      </c>
      <c r="I42" s="160" t="n">
        <v>52413.3663103664</v>
      </c>
      <c r="J42" s="160" t="n">
        <v>9791.07853178716</v>
      </c>
    </row>
    <row r="43" customFormat="false" ht="12.8" hidden="false" customHeight="false" outlineLevel="0" collapsed="false">
      <c r="A43" s="0" t="n">
        <v>90</v>
      </c>
      <c r="B43" s="160" t="n">
        <v>3005606.90859058</v>
      </c>
      <c r="C43" s="160" t="n">
        <v>1674830.90329796</v>
      </c>
      <c r="D43" s="160" t="n">
        <v>922398.923752494</v>
      </c>
      <c r="E43" s="160" t="n">
        <v>282760.357324779</v>
      </c>
      <c r="F43" s="160" t="n">
        <v>0</v>
      </c>
      <c r="G43" s="160" t="n">
        <v>7004.24725183033</v>
      </c>
      <c r="H43" s="160" t="n">
        <v>58486.7450481889</v>
      </c>
      <c r="I43" s="160" t="n">
        <v>43278.4905309434</v>
      </c>
      <c r="J43" s="160" t="n">
        <v>6858.64670299476</v>
      </c>
    </row>
    <row r="44" customFormat="false" ht="12.8" hidden="false" customHeight="false" outlineLevel="0" collapsed="false">
      <c r="A44" s="0" t="n">
        <v>91</v>
      </c>
      <c r="B44" s="160" t="n">
        <v>3015749.90408746</v>
      </c>
      <c r="C44" s="160" t="n">
        <v>1704791.48354583</v>
      </c>
      <c r="D44" s="160" t="n">
        <v>907875.7811201</v>
      </c>
      <c r="E44" s="160" t="n">
        <v>282100.97455223</v>
      </c>
      <c r="F44" s="160" t="n">
        <v>0</v>
      </c>
      <c r="G44" s="160" t="n">
        <v>8254.49176734408</v>
      </c>
      <c r="H44" s="160" t="n">
        <v>65839.9328730148</v>
      </c>
      <c r="I44" s="160" t="n">
        <v>31033.0465355618</v>
      </c>
      <c r="J44" s="160" t="n">
        <v>9001.08661573818</v>
      </c>
    </row>
    <row r="45" customFormat="false" ht="12.8" hidden="false" customHeight="false" outlineLevel="0" collapsed="false">
      <c r="A45" s="0" t="n">
        <v>92</v>
      </c>
      <c r="B45" s="160" t="n">
        <v>2973140.42643789</v>
      </c>
      <c r="C45" s="160" t="n">
        <v>1684998.69503864</v>
      </c>
      <c r="D45" s="160" t="n">
        <v>888323.139027094</v>
      </c>
      <c r="E45" s="160" t="n">
        <v>281977.336639498</v>
      </c>
      <c r="F45" s="160" t="n">
        <v>0</v>
      </c>
      <c r="G45" s="160" t="n">
        <v>8559.91811410975</v>
      </c>
      <c r="H45" s="160" t="n">
        <v>60414.5554557219</v>
      </c>
      <c r="I45" s="160" t="n">
        <v>31628.3751405792</v>
      </c>
      <c r="J45" s="160" t="n">
        <v>6826.07486328272</v>
      </c>
    </row>
    <row r="46" customFormat="false" ht="12.8" hidden="false" customHeight="false" outlineLevel="0" collapsed="false">
      <c r="A46" s="0" t="n">
        <v>93</v>
      </c>
      <c r="B46" s="160" t="n">
        <v>3622466.51446095</v>
      </c>
      <c r="C46" s="160" t="n">
        <v>1685300.1956382</v>
      </c>
      <c r="D46" s="160" t="n">
        <v>891474.071171404</v>
      </c>
      <c r="E46" s="160" t="n">
        <v>279853.903663288</v>
      </c>
      <c r="F46" s="160" t="n">
        <v>660083.04373275</v>
      </c>
      <c r="G46" s="160" t="n">
        <v>7439.61995063777</v>
      </c>
      <c r="H46" s="160" t="n">
        <v>61503.5131401658</v>
      </c>
      <c r="I46" s="160" t="n">
        <v>30972.8669127022</v>
      </c>
      <c r="J46" s="160" t="n">
        <v>8950.9640665595</v>
      </c>
    </row>
    <row r="47" customFormat="false" ht="12.8" hidden="false" customHeight="false" outlineLevel="0" collapsed="false">
      <c r="A47" s="0" t="n">
        <v>94</v>
      </c>
      <c r="B47" s="160" t="n">
        <v>2996758.70354825</v>
      </c>
      <c r="C47" s="160" t="n">
        <v>1752081.83492103</v>
      </c>
      <c r="D47" s="160" t="n">
        <v>836442.259779104</v>
      </c>
      <c r="E47" s="160" t="n">
        <v>280142.015211534</v>
      </c>
      <c r="F47" s="160" t="n">
        <v>0</v>
      </c>
      <c r="G47" s="160" t="n">
        <v>8966.65459351229</v>
      </c>
      <c r="H47" s="160" t="n">
        <v>81729.8493792924</v>
      </c>
      <c r="I47" s="160" t="n">
        <v>27225.3649721175</v>
      </c>
      <c r="J47" s="160" t="n">
        <v>9854.41518459175</v>
      </c>
    </row>
    <row r="48" customFormat="false" ht="12.8" hidden="false" customHeight="false" outlineLevel="0" collapsed="false">
      <c r="A48" s="0" t="n">
        <v>95</v>
      </c>
      <c r="B48" s="160" t="n">
        <v>2957733.95598797</v>
      </c>
      <c r="C48" s="160" t="n">
        <v>1742760.92913714</v>
      </c>
      <c r="D48" s="160" t="n">
        <v>816078.952346023</v>
      </c>
      <c r="E48" s="160" t="n">
        <v>278014.417387997</v>
      </c>
      <c r="F48" s="160" t="n">
        <v>0</v>
      </c>
      <c r="G48" s="160" t="n">
        <v>8320.73832098707</v>
      </c>
      <c r="H48" s="160" t="n">
        <v>64218.8634837518</v>
      </c>
      <c r="I48" s="160" t="n">
        <v>36505.6163466226</v>
      </c>
      <c r="J48" s="160" t="n">
        <v>8053.97269408842</v>
      </c>
    </row>
    <row r="49" customFormat="false" ht="12.8" hidden="false" customHeight="false" outlineLevel="0" collapsed="false">
      <c r="A49" s="0" t="n">
        <v>96</v>
      </c>
      <c r="B49" s="160" t="n">
        <v>2930112.75189536</v>
      </c>
      <c r="C49" s="160" t="n">
        <v>1744439.88455466</v>
      </c>
      <c r="D49" s="160" t="n">
        <v>803769.556915934</v>
      </c>
      <c r="E49" s="160" t="n">
        <v>275945.452584769</v>
      </c>
      <c r="F49" s="160" t="n">
        <v>0</v>
      </c>
      <c r="G49" s="160" t="n">
        <v>8255.01966130804</v>
      </c>
      <c r="H49" s="160" t="n">
        <v>62828.4239701195</v>
      </c>
      <c r="I49" s="160" t="n">
        <v>22432.7685833502</v>
      </c>
      <c r="J49" s="160" t="n">
        <v>8715.56726043091</v>
      </c>
    </row>
    <row r="50" customFormat="false" ht="12.8" hidden="false" customHeight="false" outlineLevel="0" collapsed="false">
      <c r="A50" s="0" t="n">
        <v>97</v>
      </c>
      <c r="B50" s="160" t="n">
        <v>3539079.26388879</v>
      </c>
      <c r="C50" s="160" t="n">
        <v>1673702.41641784</v>
      </c>
      <c r="D50" s="160" t="n">
        <v>863770.552376287</v>
      </c>
      <c r="E50" s="160" t="n">
        <v>276857.196051363</v>
      </c>
      <c r="F50" s="160" t="n">
        <v>636043.105203035</v>
      </c>
      <c r="G50" s="160" t="n">
        <v>7272.80153777179</v>
      </c>
      <c r="H50" s="160" t="n">
        <v>44581.7218619495</v>
      </c>
      <c r="I50" s="160" t="n">
        <v>28479.2689781984</v>
      </c>
      <c r="J50" s="160" t="n">
        <v>5807.91187428102</v>
      </c>
    </row>
    <row r="51" customFormat="false" ht="12.8" hidden="false" customHeight="false" outlineLevel="0" collapsed="false">
      <c r="A51" s="0" t="n">
        <v>98</v>
      </c>
      <c r="B51" s="160" t="n">
        <v>2943137.82072987</v>
      </c>
      <c r="C51" s="160" t="n">
        <v>1751359.38543428</v>
      </c>
      <c r="D51" s="160" t="n">
        <v>817721.423307689</v>
      </c>
      <c r="E51" s="160" t="n">
        <v>276883.600197596</v>
      </c>
      <c r="F51" s="160" t="n">
        <v>0</v>
      </c>
      <c r="G51" s="160" t="n">
        <v>7893.92810775735</v>
      </c>
      <c r="H51" s="160" t="n">
        <v>62536.3747119138</v>
      </c>
      <c r="I51" s="160" t="n">
        <v>21038.0452222292</v>
      </c>
      <c r="J51" s="160" t="n">
        <v>8658.64904182239</v>
      </c>
    </row>
    <row r="52" customFormat="false" ht="12.8" hidden="false" customHeight="false" outlineLevel="0" collapsed="false">
      <c r="A52" s="0" t="n">
        <v>99</v>
      </c>
      <c r="B52" s="160" t="n">
        <v>2973697.76727911</v>
      </c>
      <c r="C52" s="160" t="n">
        <v>1742607.47784019</v>
      </c>
      <c r="D52" s="160" t="n">
        <v>844009.96176015</v>
      </c>
      <c r="E52" s="160" t="n">
        <v>274296.999496626</v>
      </c>
      <c r="F52" s="160" t="n">
        <v>0</v>
      </c>
      <c r="G52" s="160" t="n">
        <v>7622.10782783652</v>
      </c>
      <c r="H52" s="160" t="n">
        <v>57625.0380399596</v>
      </c>
      <c r="I52" s="160" t="n">
        <v>36046.9138528606</v>
      </c>
      <c r="J52" s="160" t="n">
        <v>9854.99355543478</v>
      </c>
    </row>
    <row r="53" customFormat="false" ht="12.8" hidden="false" customHeight="false" outlineLevel="0" collapsed="false">
      <c r="A53" s="0" t="n">
        <v>100</v>
      </c>
      <c r="B53" s="160" t="n">
        <v>2992305.24994124</v>
      </c>
      <c r="C53" s="160" t="n">
        <v>1728203.20823412</v>
      </c>
      <c r="D53" s="160" t="n">
        <v>869274.807987334</v>
      </c>
      <c r="E53" s="160" t="n">
        <v>276775.813374602</v>
      </c>
      <c r="F53" s="160" t="n">
        <v>0</v>
      </c>
      <c r="G53" s="160" t="n">
        <v>12073.9280086264</v>
      </c>
      <c r="H53" s="160" t="n">
        <v>65966.7493698373</v>
      </c>
      <c r="I53" s="160" t="n">
        <v>28555.8267036093</v>
      </c>
      <c r="J53" s="160" t="n">
        <v>9280.09718208715</v>
      </c>
    </row>
    <row r="54" customFormat="false" ht="12.8" hidden="false" customHeight="false" outlineLevel="0" collapsed="false">
      <c r="A54" s="0" t="n">
        <v>101</v>
      </c>
      <c r="B54" s="160" t="n">
        <v>3619548.04653051</v>
      </c>
      <c r="C54" s="160" t="n">
        <v>1784875.80779589</v>
      </c>
      <c r="D54" s="160" t="n">
        <v>785252.077342678</v>
      </c>
      <c r="E54" s="160" t="n">
        <v>276244.918416301</v>
      </c>
      <c r="F54" s="160" t="n">
        <v>646935.593303288</v>
      </c>
      <c r="G54" s="160" t="n">
        <v>8269.88723579785</v>
      </c>
      <c r="H54" s="160" t="n">
        <v>79231.5070400207</v>
      </c>
      <c r="I54" s="160" t="n">
        <v>25904.1235330159</v>
      </c>
      <c r="J54" s="160" t="n">
        <v>11714.8204792744</v>
      </c>
    </row>
    <row r="55" customFormat="false" ht="12.8" hidden="false" customHeight="false" outlineLevel="0" collapsed="false">
      <c r="A55" s="0" t="n">
        <v>102</v>
      </c>
      <c r="B55" s="160" t="n">
        <v>2979621.24176818</v>
      </c>
      <c r="C55" s="160" t="n">
        <v>1732385.65102232</v>
      </c>
      <c r="D55" s="160" t="n">
        <v>841228.407371412</v>
      </c>
      <c r="E55" s="160" t="n">
        <v>275649.740231007</v>
      </c>
      <c r="F55" s="160" t="n">
        <v>0</v>
      </c>
      <c r="G55" s="160" t="n">
        <v>7668.13046294318</v>
      </c>
      <c r="H55" s="160" t="n">
        <v>80908.0377322294</v>
      </c>
      <c r="I55" s="160" t="n">
        <v>28753.6965317696</v>
      </c>
      <c r="J55" s="160" t="n">
        <v>10691.7727276077</v>
      </c>
    </row>
    <row r="56" customFormat="false" ht="12.8" hidden="false" customHeight="false" outlineLevel="0" collapsed="false">
      <c r="A56" s="0" t="n">
        <v>103</v>
      </c>
      <c r="B56" s="160" t="n">
        <v>2958908.11407201</v>
      </c>
      <c r="C56" s="160" t="n">
        <v>1721881.6240265</v>
      </c>
      <c r="D56" s="160" t="n">
        <v>831743.208844245</v>
      </c>
      <c r="E56" s="160" t="n">
        <v>274250.169760671</v>
      </c>
      <c r="F56" s="160" t="n">
        <v>0</v>
      </c>
      <c r="G56" s="160" t="n">
        <v>10788.9845010507</v>
      </c>
      <c r="H56" s="160" t="n">
        <v>68256.0639053068</v>
      </c>
      <c r="I56" s="160" t="n">
        <v>34364.8076030391</v>
      </c>
      <c r="J56" s="160" t="n">
        <v>10781.8445720301</v>
      </c>
    </row>
    <row r="57" customFormat="false" ht="12.8" hidden="false" customHeight="false" outlineLevel="0" collapsed="false">
      <c r="A57" s="0" t="n">
        <v>104</v>
      </c>
      <c r="B57" s="160" t="n">
        <v>2985468.9121744</v>
      </c>
      <c r="C57" s="160" t="n">
        <v>1741520.50278909</v>
      </c>
      <c r="D57" s="160" t="n">
        <v>831997.448473046</v>
      </c>
      <c r="E57" s="160" t="n">
        <v>275151.114729521</v>
      </c>
      <c r="F57" s="160" t="n">
        <v>0</v>
      </c>
      <c r="G57" s="160" t="n">
        <v>7812.59552837501</v>
      </c>
      <c r="H57" s="160" t="n">
        <v>71039.9775534235</v>
      </c>
      <c r="I57" s="160" t="n">
        <v>40931.2798609182</v>
      </c>
      <c r="J57" s="160" t="n">
        <v>10005.8383107162</v>
      </c>
    </row>
    <row r="58" customFormat="false" ht="12.8" hidden="false" customHeight="false" outlineLevel="0" collapsed="false">
      <c r="A58" s="0" t="n">
        <v>105</v>
      </c>
      <c r="B58" s="160" t="n">
        <v>3592511.71658577</v>
      </c>
      <c r="C58" s="160" t="n">
        <v>1748075.02624093</v>
      </c>
      <c r="D58" s="160" t="n">
        <v>804171.497404744</v>
      </c>
      <c r="E58" s="160" t="n">
        <v>271226.884647482</v>
      </c>
      <c r="F58" s="160" t="n">
        <v>633564.355149805</v>
      </c>
      <c r="G58" s="160" t="n">
        <v>10824.951901597</v>
      </c>
      <c r="H58" s="160" t="n">
        <v>67874.0468463327</v>
      </c>
      <c r="I58" s="160" t="n">
        <v>33422.4622476503</v>
      </c>
      <c r="J58" s="160" t="n">
        <v>9785.80321484375</v>
      </c>
    </row>
    <row r="59" customFormat="false" ht="12.8" hidden="false" customHeight="false" outlineLevel="0" collapsed="false">
      <c r="A59" s="0" t="n">
        <v>106</v>
      </c>
      <c r="B59" s="160" t="n">
        <v>2972881.34060954</v>
      </c>
      <c r="C59" s="160" t="n">
        <v>1785542.23679997</v>
      </c>
      <c r="D59" s="160" t="n">
        <v>789499.098904654</v>
      </c>
      <c r="E59" s="160" t="n">
        <v>268835.935178968</v>
      </c>
      <c r="F59" s="160" t="n">
        <v>0</v>
      </c>
      <c r="G59" s="160" t="n">
        <v>7015.01779424385</v>
      </c>
      <c r="H59" s="160" t="n">
        <v>67753.9726949561</v>
      </c>
      <c r="I59" s="160" t="n">
        <v>35744.0908908746</v>
      </c>
      <c r="J59" s="160" t="n">
        <v>9834.10030839536</v>
      </c>
    </row>
    <row r="60" customFormat="false" ht="12.8" hidden="false" customHeight="false" outlineLevel="0" collapsed="false">
      <c r="A60" s="0" t="n">
        <v>107</v>
      </c>
      <c r="B60" s="160" t="n">
        <v>2902823.53332632</v>
      </c>
      <c r="C60" s="160" t="n">
        <v>1684425.06106511</v>
      </c>
      <c r="D60" s="160" t="n">
        <v>831272.609607228</v>
      </c>
      <c r="E60" s="160" t="n">
        <v>266051.99113915</v>
      </c>
      <c r="F60" s="160" t="n">
        <v>0</v>
      </c>
      <c r="G60" s="160" t="n">
        <v>8840.7602094229</v>
      </c>
      <c r="H60" s="160" t="n">
        <v>69253.6382450132</v>
      </c>
      <c r="I60" s="160" t="n">
        <v>28509.6520661501</v>
      </c>
      <c r="J60" s="160" t="n">
        <v>9759.59442347395</v>
      </c>
    </row>
    <row r="61" customFormat="false" ht="12.8" hidden="false" customHeight="false" outlineLevel="0" collapsed="false">
      <c r="A61" s="0" t="n">
        <v>108</v>
      </c>
      <c r="B61" s="160" t="n">
        <v>2952570.51926789</v>
      </c>
      <c r="C61" s="160" t="n">
        <v>1760860.84939986</v>
      </c>
      <c r="D61" s="160" t="n">
        <v>815048.497730718</v>
      </c>
      <c r="E61" s="160" t="n">
        <v>264302.614104117</v>
      </c>
      <c r="F61" s="160" t="n">
        <v>0</v>
      </c>
      <c r="G61" s="160" t="n">
        <v>10135.0510439454</v>
      </c>
      <c r="H61" s="160" t="n">
        <v>55883.9741095123</v>
      </c>
      <c r="I61" s="160" t="n">
        <v>37910.3129982184</v>
      </c>
      <c r="J61" s="160" t="n">
        <v>8322.37183459892</v>
      </c>
    </row>
    <row r="62" customFormat="false" ht="12.8" hidden="false" customHeight="false" outlineLevel="0" collapsed="false">
      <c r="A62" s="0" t="n">
        <v>109</v>
      </c>
      <c r="B62" s="160" t="n">
        <v>3509476.74964046</v>
      </c>
      <c r="C62" s="160" t="n">
        <v>1722892.17124928</v>
      </c>
      <c r="D62" s="160" t="n">
        <v>771819.082496161</v>
      </c>
      <c r="E62" s="160" t="n">
        <v>266183.446907771</v>
      </c>
      <c r="F62" s="160" t="n">
        <v>621655.086816431</v>
      </c>
      <c r="G62" s="160" t="n">
        <v>6486.24012208479</v>
      </c>
      <c r="H62" s="160" t="n">
        <v>68781.1309899061</v>
      </c>
      <c r="I62" s="160" t="n">
        <v>37288.5572519136</v>
      </c>
      <c r="J62" s="160" t="n">
        <v>9790.56829443273</v>
      </c>
    </row>
    <row r="63" customFormat="false" ht="12.8" hidden="false" customHeight="false" outlineLevel="0" collapsed="false">
      <c r="A63" s="0" t="n">
        <v>110</v>
      </c>
      <c r="B63" s="160" t="n">
        <v>2887621.68604484</v>
      </c>
      <c r="C63" s="160" t="n">
        <v>1741047.1901809</v>
      </c>
      <c r="D63" s="160" t="n">
        <v>760773.275090676</v>
      </c>
      <c r="E63" s="160" t="n">
        <v>263748.281576522</v>
      </c>
      <c r="F63" s="160" t="n">
        <v>0</v>
      </c>
      <c r="G63" s="160" t="n">
        <v>8543.00596544108</v>
      </c>
      <c r="H63" s="160" t="n">
        <v>75086.6464154994</v>
      </c>
      <c r="I63" s="160" t="n">
        <v>28453.1853073774</v>
      </c>
      <c r="J63" s="160" t="n">
        <v>10278.1335809338</v>
      </c>
    </row>
    <row r="64" customFormat="false" ht="12.8" hidden="false" customHeight="false" outlineLevel="0" collapsed="false">
      <c r="A64" s="0" t="n">
        <v>111</v>
      </c>
      <c r="B64" s="160" t="n">
        <v>2865026.59522642</v>
      </c>
      <c r="C64" s="160" t="n">
        <v>1738061.36680537</v>
      </c>
      <c r="D64" s="160" t="n">
        <v>742835.22675941</v>
      </c>
      <c r="E64" s="160" t="n">
        <v>262493.223926659</v>
      </c>
      <c r="F64" s="160" t="n">
        <v>0</v>
      </c>
      <c r="G64" s="160" t="n">
        <v>10519.5398561036</v>
      </c>
      <c r="H64" s="160" t="n">
        <v>75229.5928722675</v>
      </c>
      <c r="I64" s="160" t="n">
        <v>21429.0943000798</v>
      </c>
      <c r="J64" s="160" t="n">
        <v>9703.79899940401</v>
      </c>
    </row>
    <row r="65" customFormat="false" ht="12.8" hidden="false" customHeight="false" outlineLevel="0" collapsed="false">
      <c r="A65" s="0" t="n">
        <v>112</v>
      </c>
      <c r="B65" s="160" t="n">
        <v>2863245.2684914</v>
      </c>
      <c r="C65" s="160" t="n">
        <v>1705455.95864969</v>
      </c>
      <c r="D65" s="160" t="n">
        <v>787173.246679018</v>
      </c>
      <c r="E65" s="160" t="n">
        <v>263337.322434653</v>
      </c>
      <c r="F65" s="160" t="n">
        <v>0</v>
      </c>
      <c r="G65" s="160" t="n">
        <v>8008.19142901073</v>
      </c>
      <c r="H65" s="160" t="n">
        <v>61336.0375440724</v>
      </c>
      <c r="I65" s="160" t="n">
        <v>19901.3241296092</v>
      </c>
      <c r="J65" s="160" t="n">
        <v>10512.2680915113</v>
      </c>
    </row>
    <row r="66" customFormat="false" ht="12.8" hidden="false" customHeight="false" outlineLevel="0" collapsed="false">
      <c r="A66" s="0" t="n">
        <v>113</v>
      </c>
      <c r="B66" s="160" t="n">
        <v>3488849.86583153</v>
      </c>
      <c r="C66" s="160" t="n">
        <v>1676186.87908798</v>
      </c>
      <c r="D66" s="160" t="n">
        <v>819477.802280992</v>
      </c>
      <c r="E66" s="160" t="n">
        <v>263894.204680897</v>
      </c>
      <c r="F66" s="160" t="n">
        <v>624153.170041436</v>
      </c>
      <c r="G66" s="160" t="n">
        <v>8734.22510931847</v>
      </c>
      <c r="H66" s="160" t="n">
        <v>50319.0000719726</v>
      </c>
      <c r="I66" s="160" t="n">
        <v>35754.5509626133</v>
      </c>
      <c r="J66" s="160" t="n">
        <v>9178.25428864576</v>
      </c>
    </row>
    <row r="67" customFormat="false" ht="12.8" hidden="false" customHeight="false" outlineLevel="0" collapsed="false">
      <c r="A67" s="0" t="n">
        <v>114</v>
      </c>
      <c r="B67" s="160" t="n">
        <v>2849069.44165999</v>
      </c>
      <c r="C67" s="160" t="n">
        <v>1725624.67575503</v>
      </c>
      <c r="D67" s="160" t="n">
        <v>754173.471068384</v>
      </c>
      <c r="E67" s="160" t="n">
        <v>260897.565049327</v>
      </c>
      <c r="F67" s="160" t="n">
        <v>0</v>
      </c>
      <c r="G67" s="160" t="n">
        <v>11024.5938545872</v>
      </c>
      <c r="H67" s="160" t="n">
        <v>48833.2284352536</v>
      </c>
      <c r="I67" s="160" t="n">
        <v>34450.6260455615</v>
      </c>
      <c r="J67" s="160" t="n">
        <v>6544.50368820381</v>
      </c>
    </row>
    <row r="68" customFormat="false" ht="12.8" hidden="false" customHeight="false" outlineLevel="0" collapsed="false">
      <c r="A68" s="0" t="n">
        <v>115</v>
      </c>
      <c r="B68" s="160" t="n">
        <v>2725257.3059685</v>
      </c>
      <c r="C68" s="160" t="n">
        <v>1570012.75316631</v>
      </c>
      <c r="D68" s="160" t="n">
        <v>765879.265622011</v>
      </c>
      <c r="E68" s="160" t="n">
        <v>259864.302069868</v>
      </c>
      <c r="F68" s="160" t="n">
        <v>0</v>
      </c>
      <c r="G68" s="160" t="n">
        <v>6699.6450465515</v>
      </c>
      <c r="H68" s="160" t="n">
        <v>65906.543003619</v>
      </c>
      <c r="I68" s="160" t="n">
        <v>44458.5406912352</v>
      </c>
      <c r="J68" s="160" t="n">
        <v>8518.45788160927</v>
      </c>
    </row>
    <row r="69" customFormat="false" ht="12.8" hidden="false" customHeight="false" outlineLevel="0" collapsed="false">
      <c r="A69" s="0" t="n">
        <v>116</v>
      </c>
      <c r="B69" s="160" t="n">
        <v>2717023.1072444</v>
      </c>
      <c r="C69" s="160" t="n">
        <v>1598958.43773762</v>
      </c>
      <c r="D69" s="160" t="n">
        <v>740779.993184798</v>
      </c>
      <c r="E69" s="160" t="n">
        <v>259019.098717853</v>
      </c>
      <c r="F69" s="160" t="n">
        <v>0</v>
      </c>
      <c r="G69" s="160" t="n">
        <v>8555.87301163413</v>
      </c>
      <c r="H69" s="160" t="n">
        <v>62962.500291476</v>
      </c>
      <c r="I69" s="160" t="n">
        <v>35888.2618299697</v>
      </c>
      <c r="J69" s="160" t="n">
        <v>8467.30688776787</v>
      </c>
    </row>
    <row r="70" customFormat="false" ht="12.8" hidden="false" customHeight="false" outlineLevel="0" collapsed="false">
      <c r="A70" s="0" t="n">
        <v>117</v>
      </c>
      <c r="B70" s="160" t="n">
        <v>3258324.01300828</v>
      </c>
      <c r="C70" s="160" t="n">
        <v>1571815.27087278</v>
      </c>
      <c r="D70" s="160" t="n">
        <v>723958.214811135</v>
      </c>
      <c r="E70" s="160" t="n">
        <v>256129.459645801</v>
      </c>
      <c r="F70" s="160" t="n">
        <v>579217.335559274</v>
      </c>
      <c r="G70" s="160" t="n">
        <v>8763.36263606621</v>
      </c>
      <c r="H70" s="160" t="n">
        <v>65548.6997291961</v>
      </c>
      <c r="I70" s="160" t="n">
        <v>36255.9503172737</v>
      </c>
      <c r="J70" s="160" t="n">
        <v>10525.2541966959</v>
      </c>
    </row>
    <row r="71" customFormat="false" ht="12.8" hidden="false" customHeight="false" outlineLevel="0" collapsed="false">
      <c r="A71" s="0" t="n">
        <v>118</v>
      </c>
      <c r="B71" s="160" t="n">
        <v>2726553.56884847</v>
      </c>
      <c r="C71" s="160" t="n">
        <v>1612105.21228033</v>
      </c>
      <c r="D71" s="160" t="n">
        <v>744734.169295384</v>
      </c>
      <c r="E71" s="160" t="n">
        <v>259144.70587976</v>
      </c>
      <c r="F71" s="160" t="n">
        <v>0</v>
      </c>
      <c r="G71" s="160" t="n">
        <v>12654.47291165</v>
      </c>
      <c r="H71" s="160" t="n">
        <v>62665.8995088739</v>
      </c>
      <c r="I71" s="160" t="n">
        <v>25469.103934146</v>
      </c>
      <c r="J71" s="160" t="n">
        <v>8165.88175337101</v>
      </c>
    </row>
    <row r="72" customFormat="false" ht="12.8" hidden="false" customHeight="false" outlineLevel="0" collapsed="false">
      <c r="A72" s="0" t="n">
        <v>119</v>
      </c>
      <c r="B72" s="160" t="n">
        <v>2662113.85813876</v>
      </c>
      <c r="C72" s="160" t="n">
        <v>1493141.69486928</v>
      </c>
      <c r="D72" s="160" t="n">
        <v>788698.858787512</v>
      </c>
      <c r="E72" s="160" t="n">
        <v>260035.960477821</v>
      </c>
      <c r="F72" s="160" t="n">
        <v>0</v>
      </c>
      <c r="G72" s="160" t="n">
        <v>10538.4008424146</v>
      </c>
      <c r="H72" s="160" t="n">
        <v>62210.9681943298</v>
      </c>
      <c r="I72" s="160" t="n">
        <v>29757.894190762</v>
      </c>
      <c r="J72" s="160" t="n">
        <v>9313.49928882431</v>
      </c>
    </row>
    <row r="73" customFormat="false" ht="12.8" hidden="false" customHeight="false" outlineLevel="0" collapsed="false">
      <c r="A73" s="0" t="n">
        <v>120</v>
      </c>
      <c r="B73" s="160" t="n">
        <v>2728406.78312276</v>
      </c>
      <c r="C73" s="160" t="n">
        <v>1537511.09746701</v>
      </c>
      <c r="D73" s="160" t="n">
        <v>833505.289539266</v>
      </c>
      <c r="E73" s="160" t="n">
        <v>261383.06632249</v>
      </c>
      <c r="F73" s="160" t="n">
        <v>0</v>
      </c>
      <c r="G73" s="160" t="n">
        <v>10068.258939771</v>
      </c>
      <c r="H73" s="160" t="n">
        <v>50196.2783231767</v>
      </c>
      <c r="I73" s="160" t="n">
        <v>25269.3854783809</v>
      </c>
      <c r="J73" s="160" t="n">
        <v>6986.85443880149</v>
      </c>
    </row>
    <row r="74" customFormat="false" ht="12.8" hidden="false" customHeight="false" outlineLevel="0" collapsed="false">
      <c r="A74" s="0" t="n">
        <v>121</v>
      </c>
      <c r="B74" s="160" t="n">
        <v>3293476.68467038</v>
      </c>
      <c r="C74" s="160" t="n">
        <v>1551758.12728552</v>
      </c>
      <c r="D74" s="160" t="n">
        <v>769067.127982293</v>
      </c>
      <c r="E74" s="160" t="n">
        <v>261286.051959609</v>
      </c>
      <c r="F74" s="160" t="n">
        <v>584235.940122946</v>
      </c>
      <c r="G74" s="160" t="n">
        <v>9432.64928722001</v>
      </c>
      <c r="H74" s="160" t="n">
        <v>75844.3073226705</v>
      </c>
      <c r="I74" s="160" t="n">
        <v>26982.5807376311</v>
      </c>
      <c r="J74" s="160" t="n">
        <v>10496.8328372604</v>
      </c>
    </row>
    <row r="75" customFormat="false" ht="12.8" hidden="false" customHeight="false" outlineLevel="0" collapsed="false">
      <c r="A75" s="0" t="n">
        <v>122</v>
      </c>
      <c r="B75" s="160" t="n">
        <v>2793303.71347232</v>
      </c>
      <c r="C75" s="160" t="n">
        <v>1620480.54432484</v>
      </c>
      <c r="D75" s="160" t="n">
        <v>785958.721154811</v>
      </c>
      <c r="E75" s="160" t="n">
        <v>262052.650372592</v>
      </c>
      <c r="F75" s="160" t="n">
        <v>0</v>
      </c>
      <c r="G75" s="160" t="n">
        <v>8772.41755827432</v>
      </c>
      <c r="H75" s="160" t="n">
        <v>69668.6485725166</v>
      </c>
      <c r="I75" s="160" t="n">
        <v>29704.4106490399</v>
      </c>
      <c r="J75" s="160" t="n">
        <v>11578.6716830017</v>
      </c>
    </row>
    <row r="76" customFormat="false" ht="12.8" hidden="false" customHeight="false" outlineLevel="0" collapsed="false">
      <c r="A76" s="0" t="n">
        <v>123</v>
      </c>
      <c r="B76" s="160" t="n">
        <v>2747703.06569471</v>
      </c>
      <c r="C76" s="160" t="n">
        <v>1583264.87948913</v>
      </c>
      <c r="D76" s="160" t="n">
        <v>775409.703535171</v>
      </c>
      <c r="E76" s="160" t="n">
        <v>259778.756616616</v>
      </c>
      <c r="F76" s="160" t="n">
        <v>0</v>
      </c>
      <c r="G76" s="160" t="n">
        <v>7521.05272240457</v>
      </c>
      <c r="H76" s="160" t="n">
        <v>81350.2754137878</v>
      </c>
      <c r="I76" s="160" t="n">
        <v>27019.5500969541</v>
      </c>
      <c r="J76" s="160" t="n">
        <v>10205.9018273769</v>
      </c>
    </row>
    <row r="77" customFormat="false" ht="12.8" hidden="false" customHeight="false" outlineLevel="0" collapsed="false">
      <c r="A77" s="0" t="n">
        <v>124</v>
      </c>
      <c r="B77" s="160" t="n">
        <v>2731977.76197202</v>
      </c>
      <c r="C77" s="160" t="n">
        <v>1693167.60156901</v>
      </c>
      <c r="D77" s="160" t="n">
        <v>682385.738992134</v>
      </c>
      <c r="E77" s="160" t="n">
        <v>259015.56765228</v>
      </c>
      <c r="F77" s="160" t="n">
        <v>0</v>
      </c>
      <c r="G77" s="160" t="n">
        <v>10147.7093959519</v>
      </c>
      <c r="H77" s="160" t="n">
        <v>52257.5874906768</v>
      </c>
      <c r="I77" s="160" t="n">
        <v>23850.5833589047</v>
      </c>
      <c r="J77" s="160" t="n">
        <v>8026.22107602842</v>
      </c>
    </row>
    <row r="78" customFormat="false" ht="12.8" hidden="false" customHeight="false" outlineLevel="0" collapsed="false">
      <c r="A78" s="0" t="n">
        <v>125</v>
      </c>
      <c r="B78" s="160" t="n">
        <v>3292131.7019268</v>
      </c>
      <c r="C78" s="160" t="n">
        <v>1664285.88733282</v>
      </c>
      <c r="D78" s="160" t="n">
        <v>681558.786986832</v>
      </c>
      <c r="E78" s="160" t="n">
        <v>255043.373764052</v>
      </c>
      <c r="F78" s="160" t="n">
        <v>582170.354522365</v>
      </c>
      <c r="G78" s="160" t="n">
        <v>8378.34599229007</v>
      </c>
      <c r="H78" s="160" t="n">
        <v>65724.1099776434</v>
      </c>
      <c r="I78" s="160" t="n">
        <v>23530.3460719877</v>
      </c>
      <c r="J78" s="160" t="n">
        <v>9291.73327433778</v>
      </c>
    </row>
    <row r="79" customFormat="false" ht="12.8" hidden="false" customHeight="false" outlineLevel="0" collapsed="false">
      <c r="A79" s="0" t="n">
        <v>126</v>
      </c>
      <c r="B79" s="160" t="n">
        <v>2718085.11245837</v>
      </c>
      <c r="C79" s="160" t="n">
        <v>1660830.3539662</v>
      </c>
      <c r="D79" s="160" t="n">
        <v>686625.260361385</v>
      </c>
      <c r="E79" s="160" t="n">
        <v>251614.024575161</v>
      </c>
      <c r="F79" s="160" t="n">
        <v>0</v>
      </c>
      <c r="G79" s="160" t="n">
        <v>5864.39665128146</v>
      </c>
      <c r="H79" s="160" t="n">
        <v>75249.0827239097</v>
      </c>
      <c r="I79" s="160" t="n">
        <v>24074.1814233307</v>
      </c>
      <c r="J79" s="160" t="n">
        <v>10889.8428350553</v>
      </c>
    </row>
    <row r="80" customFormat="false" ht="12.8" hidden="false" customHeight="false" outlineLevel="0" collapsed="false">
      <c r="A80" s="0" t="n">
        <v>127</v>
      </c>
      <c r="B80" s="160" t="n">
        <v>2709617.46459589</v>
      </c>
      <c r="C80" s="160" t="n">
        <v>1594176.89557657</v>
      </c>
      <c r="D80" s="160" t="n">
        <v>735770.269345901</v>
      </c>
      <c r="E80" s="160" t="n">
        <v>250319.258458097</v>
      </c>
      <c r="F80" s="160" t="n">
        <v>0</v>
      </c>
      <c r="G80" s="160" t="n">
        <v>10683.674686297</v>
      </c>
      <c r="H80" s="160" t="n">
        <v>72749.34669915</v>
      </c>
      <c r="I80" s="160" t="n">
        <v>36025.0053148641</v>
      </c>
      <c r="J80" s="160" t="n">
        <v>10137.1707283328</v>
      </c>
    </row>
    <row r="81" customFormat="false" ht="12.8" hidden="false" customHeight="false" outlineLevel="0" collapsed="false">
      <c r="A81" s="0" t="n">
        <v>128</v>
      </c>
      <c r="B81" s="160" t="n">
        <v>2649640.89408652</v>
      </c>
      <c r="C81" s="160" t="n">
        <v>1590023.83369805</v>
      </c>
      <c r="D81" s="160" t="n">
        <v>709358.134639957</v>
      </c>
      <c r="E81" s="160" t="n">
        <v>251197.895394009</v>
      </c>
      <c r="F81" s="160" t="n">
        <v>0</v>
      </c>
      <c r="G81" s="160" t="n">
        <v>9057.24320412255</v>
      </c>
      <c r="H81" s="160" t="n">
        <v>62028.4661149069</v>
      </c>
      <c r="I81" s="160" t="n">
        <v>20222.9734816209</v>
      </c>
      <c r="J81" s="160" t="n">
        <v>8533.74961464244</v>
      </c>
    </row>
    <row r="82" customFormat="false" ht="12.8" hidden="false" customHeight="false" outlineLevel="0" collapsed="false">
      <c r="A82" s="0" t="n">
        <v>129</v>
      </c>
      <c r="B82" s="160" t="n">
        <v>3314148.43516074</v>
      </c>
      <c r="C82" s="160" t="n">
        <v>1573270.72848044</v>
      </c>
      <c r="D82" s="160" t="n">
        <v>784275.82587326</v>
      </c>
      <c r="E82" s="160" t="n">
        <v>249474.443422938</v>
      </c>
      <c r="F82" s="160" t="n">
        <v>576805.189287987</v>
      </c>
      <c r="G82" s="160" t="n">
        <v>8649.25724811976</v>
      </c>
      <c r="H82" s="160" t="n">
        <v>69761.290998422</v>
      </c>
      <c r="I82" s="160" t="n">
        <v>33478.3538854506</v>
      </c>
      <c r="J82" s="160" t="n">
        <v>11085.1852154452</v>
      </c>
    </row>
    <row r="83" customFormat="false" ht="12.8" hidden="false" customHeight="false" outlineLevel="0" collapsed="false">
      <c r="A83" s="0" t="n">
        <v>130</v>
      </c>
      <c r="B83" s="160" t="n">
        <v>2718363.09567376</v>
      </c>
      <c r="C83" s="160" t="n">
        <v>1614921.93171157</v>
      </c>
      <c r="D83" s="160" t="n">
        <v>737839.709239493</v>
      </c>
      <c r="E83" s="160" t="n">
        <v>249354.56669872</v>
      </c>
      <c r="F83" s="160" t="n">
        <v>0</v>
      </c>
      <c r="G83" s="160" t="n">
        <v>7110.93665925906</v>
      </c>
      <c r="H83" s="160" t="n">
        <v>62603.374664117</v>
      </c>
      <c r="I83" s="160" t="n">
        <v>30227.1271502615</v>
      </c>
      <c r="J83" s="160" t="n">
        <v>9488.23132170302</v>
      </c>
    </row>
    <row r="84" customFormat="false" ht="12.8" hidden="false" customHeight="false" outlineLevel="0" collapsed="false">
      <c r="A84" s="0" t="n">
        <v>131</v>
      </c>
      <c r="B84" s="160" t="n">
        <v>2764357.48072166</v>
      </c>
      <c r="C84" s="160" t="n">
        <v>1597707.36938761</v>
      </c>
      <c r="D84" s="160" t="n">
        <v>766916.956971</v>
      </c>
      <c r="E84" s="160" t="n">
        <v>248106.236295889</v>
      </c>
      <c r="F84" s="160" t="n">
        <v>0</v>
      </c>
      <c r="G84" s="160" t="n">
        <v>10539.7924739869</v>
      </c>
      <c r="H84" s="160" t="n">
        <v>92953.4207390001</v>
      </c>
      <c r="I84" s="160" t="n">
        <v>21052.6963537939</v>
      </c>
      <c r="J84" s="160" t="n">
        <v>13863.3131666988</v>
      </c>
    </row>
    <row r="85" customFormat="false" ht="12.8" hidden="false" customHeight="false" outlineLevel="0" collapsed="false">
      <c r="A85" s="0" t="n">
        <v>132</v>
      </c>
      <c r="B85" s="160" t="n">
        <v>2669426.6184304</v>
      </c>
      <c r="C85" s="160" t="n">
        <v>1586117.77659444</v>
      </c>
      <c r="D85" s="160" t="n">
        <v>717466.095728944</v>
      </c>
      <c r="E85" s="160" t="n">
        <v>247383.040300816</v>
      </c>
      <c r="F85" s="160" t="n">
        <v>0</v>
      </c>
      <c r="G85" s="160" t="n">
        <v>11076.2271499639</v>
      </c>
      <c r="H85" s="160" t="n">
        <v>63660.2117383802</v>
      </c>
      <c r="I85" s="160" t="n">
        <v>30349.5058683541</v>
      </c>
      <c r="J85" s="160" t="n">
        <v>9828.15988351076</v>
      </c>
    </row>
    <row r="86" customFormat="false" ht="12.8" hidden="false" customHeight="false" outlineLevel="0" collapsed="false">
      <c r="A86" s="0" t="n">
        <v>133</v>
      </c>
      <c r="B86" s="160" t="n">
        <v>3315189.34374926</v>
      </c>
      <c r="C86" s="160" t="n">
        <v>1665617.79171631</v>
      </c>
      <c r="D86" s="160" t="n">
        <v>679325.392277162</v>
      </c>
      <c r="E86" s="160" t="n">
        <v>247403.540938829</v>
      </c>
      <c r="F86" s="160" t="n">
        <v>579921.352874693</v>
      </c>
      <c r="G86" s="160" t="n">
        <v>7024.42301244576</v>
      </c>
      <c r="H86" s="160" t="n">
        <v>94558.4580363994</v>
      </c>
      <c r="I86" s="160" t="n">
        <v>20025.1045184187</v>
      </c>
      <c r="J86" s="160" t="n">
        <v>11719.335240292</v>
      </c>
    </row>
    <row r="87" customFormat="false" ht="12.8" hidden="false" customHeight="false" outlineLevel="0" collapsed="false">
      <c r="A87" s="0" t="n">
        <v>134</v>
      </c>
      <c r="B87" s="160" t="n">
        <v>2680507.54273928</v>
      </c>
      <c r="C87" s="160" t="n">
        <v>1627469.73313747</v>
      </c>
      <c r="D87" s="160" t="n">
        <v>685958.921111011</v>
      </c>
      <c r="E87" s="160" t="n">
        <v>247213.313598067</v>
      </c>
      <c r="F87" s="160" t="n">
        <v>0</v>
      </c>
      <c r="G87" s="160" t="n">
        <v>10692.737836761</v>
      </c>
      <c r="H87" s="160" t="n">
        <v>65300.7638378699</v>
      </c>
      <c r="I87" s="160" t="n">
        <v>31285.0343087326</v>
      </c>
      <c r="J87" s="160" t="n">
        <v>10796.5403029035</v>
      </c>
    </row>
    <row r="88" customFormat="false" ht="12.8" hidden="false" customHeight="false" outlineLevel="0" collapsed="false">
      <c r="A88" s="0" t="n">
        <v>135</v>
      </c>
      <c r="B88" s="160" t="n">
        <v>2666607.9852983</v>
      </c>
      <c r="C88" s="160" t="n">
        <v>1601774.26085032</v>
      </c>
      <c r="D88" s="160" t="n">
        <v>688925.076235073</v>
      </c>
      <c r="E88" s="160" t="n">
        <v>248850.788242987</v>
      </c>
      <c r="F88" s="160" t="n">
        <v>0</v>
      </c>
      <c r="G88" s="160" t="n">
        <v>8722.25391919777</v>
      </c>
      <c r="H88" s="160" t="n">
        <v>66849.4716610645</v>
      </c>
      <c r="I88" s="160" t="n">
        <v>40406.5087499582</v>
      </c>
      <c r="J88" s="160" t="n">
        <v>10044.3774026446</v>
      </c>
    </row>
    <row r="89" customFormat="false" ht="12.8" hidden="false" customHeight="false" outlineLevel="0" collapsed="false">
      <c r="A89" s="0" t="n">
        <v>136</v>
      </c>
      <c r="B89" s="160" t="n">
        <v>2659828.64833806</v>
      </c>
      <c r="C89" s="160" t="n">
        <v>1584783.09736352</v>
      </c>
      <c r="D89" s="160" t="n">
        <v>708369.343300856</v>
      </c>
      <c r="E89" s="160" t="n">
        <v>246185.550691992</v>
      </c>
      <c r="F89" s="160" t="n">
        <v>0</v>
      </c>
      <c r="G89" s="160" t="n">
        <v>4008.51148003593</v>
      </c>
      <c r="H89" s="160" t="n">
        <v>72786.6457668022</v>
      </c>
      <c r="I89" s="160" t="n">
        <v>24681.5746031179</v>
      </c>
      <c r="J89" s="160" t="n">
        <v>11236.3207162366</v>
      </c>
    </row>
    <row r="90" customFormat="false" ht="12.8" hidden="false" customHeight="false" outlineLevel="0" collapsed="false">
      <c r="A90" s="0" t="n">
        <v>137</v>
      </c>
      <c r="B90" s="160" t="n">
        <v>3179469.54023765</v>
      </c>
      <c r="C90" s="160" t="n">
        <v>1604912.66018009</v>
      </c>
      <c r="D90" s="160" t="n">
        <v>638695.373041772</v>
      </c>
      <c r="E90" s="160" t="n">
        <v>245608.167099316</v>
      </c>
      <c r="F90" s="160" t="n">
        <v>556188.655694742</v>
      </c>
      <c r="G90" s="160" t="n">
        <v>13280.9658123</v>
      </c>
      <c r="H90" s="160" t="n">
        <v>77577.3591997537</v>
      </c>
      <c r="I90" s="160" t="n">
        <v>25333.3588401889</v>
      </c>
      <c r="J90" s="160" t="n">
        <v>10009.9940384556</v>
      </c>
    </row>
    <row r="91" customFormat="false" ht="12.8" hidden="false" customHeight="false" outlineLevel="0" collapsed="false">
      <c r="A91" s="0" t="n">
        <v>138</v>
      </c>
      <c r="B91" s="160" t="n">
        <v>2604397.96349647</v>
      </c>
      <c r="C91" s="160" t="n">
        <v>1587986.70853311</v>
      </c>
      <c r="D91" s="160" t="n">
        <v>645548.311898539</v>
      </c>
      <c r="E91" s="160" t="n">
        <v>243242.318800656</v>
      </c>
      <c r="F91" s="160" t="n">
        <v>0</v>
      </c>
      <c r="G91" s="160" t="n">
        <v>9051.44513051049</v>
      </c>
      <c r="H91" s="160" t="n">
        <v>69009.6470607744</v>
      </c>
      <c r="I91" s="160" t="n">
        <v>24953.5295434908</v>
      </c>
      <c r="J91" s="160" t="n">
        <v>12171.2875977862</v>
      </c>
    </row>
    <row r="92" customFormat="false" ht="12.8" hidden="false" customHeight="false" outlineLevel="0" collapsed="false">
      <c r="A92" s="0" t="n">
        <v>139</v>
      </c>
      <c r="B92" s="160" t="n">
        <v>2645364.95365032</v>
      </c>
      <c r="C92" s="160" t="n">
        <v>1593420.57832192</v>
      </c>
      <c r="D92" s="160" t="n">
        <v>684792.742213183</v>
      </c>
      <c r="E92" s="160" t="n">
        <v>241493.003282805</v>
      </c>
      <c r="F92" s="160" t="n">
        <v>0</v>
      </c>
      <c r="G92" s="160" t="n">
        <v>6364.25273764428</v>
      </c>
      <c r="H92" s="160" t="n">
        <v>62761.958579148</v>
      </c>
      <c r="I92" s="160" t="n">
        <v>33858.0519828205</v>
      </c>
      <c r="J92" s="160" t="n">
        <v>11359.2701377787</v>
      </c>
    </row>
    <row r="93" customFormat="false" ht="12.8" hidden="false" customHeight="false" outlineLevel="0" collapsed="false">
      <c r="A93" s="0" t="n">
        <v>140</v>
      </c>
      <c r="B93" s="160" t="n">
        <v>2614777.48849465</v>
      </c>
      <c r="C93" s="160" t="n">
        <v>1582876.97989844</v>
      </c>
      <c r="D93" s="160" t="n">
        <v>676433.790268416</v>
      </c>
      <c r="E93" s="160" t="n">
        <v>244407.924063548</v>
      </c>
      <c r="F93" s="160" t="n">
        <v>0</v>
      </c>
      <c r="G93" s="160" t="n">
        <v>7487.82033814002</v>
      </c>
      <c r="H93" s="160" t="n">
        <v>68683.5104358157</v>
      </c>
      <c r="I93" s="160" t="n">
        <v>26044.618544956</v>
      </c>
      <c r="J93" s="160" t="n">
        <v>11284.1613520424</v>
      </c>
    </row>
    <row r="94" customFormat="false" ht="12.8" hidden="false" customHeight="false" outlineLevel="0" collapsed="false">
      <c r="A94" s="0" t="n">
        <v>141</v>
      </c>
      <c r="B94" s="160" t="n">
        <v>3221080.40858448</v>
      </c>
      <c r="C94" s="160" t="n">
        <v>1607879.41661226</v>
      </c>
      <c r="D94" s="160" t="n">
        <v>655580.459695676</v>
      </c>
      <c r="E94" s="160" t="n">
        <v>245350.007460343</v>
      </c>
      <c r="F94" s="160" t="n">
        <v>571397.446098801</v>
      </c>
      <c r="G94" s="160" t="n">
        <v>7800.15188986706</v>
      </c>
      <c r="H94" s="160" t="n">
        <v>81840.0212750094</v>
      </c>
      <c r="I94" s="160" t="n">
        <v>27280.6125512076</v>
      </c>
      <c r="J94" s="160" t="n">
        <v>10932.2277156943</v>
      </c>
    </row>
    <row r="95" customFormat="false" ht="12.8" hidden="false" customHeight="false" outlineLevel="0" collapsed="false">
      <c r="A95" s="0" t="n">
        <v>142</v>
      </c>
      <c r="B95" s="160" t="n">
        <v>2641495.21591199</v>
      </c>
      <c r="C95" s="160" t="n">
        <v>1570615.2810984</v>
      </c>
      <c r="D95" s="160" t="n">
        <v>707270.451201733</v>
      </c>
      <c r="E95" s="160" t="n">
        <v>246193.708443849</v>
      </c>
      <c r="F95" s="160" t="n">
        <v>0</v>
      </c>
      <c r="G95" s="160" t="n">
        <v>10492.6435093369</v>
      </c>
      <c r="H95" s="160" t="n">
        <v>61576.4308389482</v>
      </c>
      <c r="I95" s="160" t="n">
        <v>34015.3611297801</v>
      </c>
      <c r="J95" s="160" t="n">
        <v>10512.5206049131</v>
      </c>
    </row>
    <row r="96" customFormat="false" ht="12.8" hidden="false" customHeight="false" outlineLevel="0" collapsed="false">
      <c r="A96" s="0" t="n">
        <v>143</v>
      </c>
      <c r="B96" s="160" t="n">
        <v>2637916.20861788</v>
      </c>
      <c r="C96" s="160" t="n">
        <v>1574749.15319356</v>
      </c>
      <c r="D96" s="160" t="n">
        <v>701602.467507357</v>
      </c>
      <c r="E96" s="160" t="n">
        <v>243409.935111308</v>
      </c>
      <c r="F96" s="160" t="n">
        <v>0</v>
      </c>
      <c r="G96" s="160" t="n">
        <v>10485.8644241989</v>
      </c>
      <c r="H96" s="160" t="n">
        <v>70299.9888762978</v>
      </c>
      <c r="I96" s="160" t="n">
        <v>25352.5338575385</v>
      </c>
      <c r="J96" s="160" t="n">
        <v>9871.14957438397</v>
      </c>
    </row>
    <row r="97" customFormat="false" ht="12.8" hidden="false" customHeight="false" outlineLevel="0" collapsed="false">
      <c r="A97" s="0" t="n">
        <v>144</v>
      </c>
      <c r="B97" s="160" t="n">
        <v>2667307.96831771</v>
      </c>
      <c r="C97" s="160" t="n">
        <v>1538522.61182035</v>
      </c>
      <c r="D97" s="160" t="n">
        <v>774107.2063721</v>
      </c>
      <c r="E97" s="160" t="n">
        <v>244061.853893341</v>
      </c>
      <c r="F97" s="160" t="n">
        <v>0</v>
      </c>
      <c r="G97" s="160" t="n">
        <v>6836.65503238523</v>
      </c>
      <c r="H97" s="160" t="n">
        <v>63707.22590664</v>
      </c>
      <c r="I97" s="160" t="n">
        <v>28849.8127062779</v>
      </c>
      <c r="J97" s="160" t="n">
        <v>10152.4476179592</v>
      </c>
    </row>
    <row r="98" customFormat="false" ht="12.8" hidden="false" customHeight="false" outlineLevel="0" collapsed="false">
      <c r="A98" s="0" t="n">
        <v>145</v>
      </c>
      <c r="B98" s="160" t="n">
        <v>3232837.85518814</v>
      </c>
      <c r="C98" s="160" t="n">
        <v>1508679.70577725</v>
      </c>
      <c r="D98" s="160" t="n">
        <v>785949.212584857</v>
      </c>
      <c r="E98" s="160" t="n">
        <v>243882.489985887</v>
      </c>
      <c r="F98" s="160" t="n">
        <v>574160.365275166</v>
      </c>
      <c r="G98" s="160" t="n">
        <v>7015.21710594098</v>
      </c>
      <c r="H98" s="160" t="n">
        <v>57895.5186817764</v>
      </c>
      <c r="I98" s="160" t="n">
        <v>42751.3505747391</v>
      </c>
      <c r="J98" s="160" t="n">
        <v>8717.94691756268</v>
      </c>
    </row>
    <row r="99" customFormat="false" ht="12.8" hidden="false" customHeight="false" outlineLevel="0" collapsed="false">
      <c r="A99" s="0" t="n">
        <v>146</v>
      </c>
      <c r="B99" s="160" t="n">
        <v>2644532.81163028</v>
      </c>
      <c r="C99" s="160" t="n">
        <v>1570035.07869079</v>
      </c>
      <c r="D99" s="160" t="n">
        <v>708381.179644717</v>
      </c>
      <c r="E99" s="160" t="n">
        <v>243632.144953903</v>
      </c>
      <c r="F99" s="160" t="n">
        <v>0</v>
      </c>
      <c r="G99" s="160" t="n">
        <v>14135.488758036</v>
      </c>
      <c r="H99" s="160" t="n">
        <v>63530.2484353992</v>
      </c>
      <c r="I99" s="160" t="n">
        <v>31557.3083336589</v>
      </c>
      <c r="J99" s="160" t="n">
        <v>9264.94020429129</v>
      </c>
    </row>
    <row r="100" customFormat="false" ht="12.8" hidden="false" customHeight="false" outlineLevel="0" collapsed="false">
      <c r="A100" s="0" t="n">
        <v>147</v>
      </c>
      <c r="B100" s="160" t="n">
        <v>2622009.08484725</v>
      </c>
      <c r="C100" s="160" t="n">
        <v>1603735.31873024</v>
      </c>
      <c r="D100" s="160" t="n">
        <v>677641.179020961</v>
      </c>
      <c r="E100" s="160" t="n">
        <v>240836.448988087</v>
      </c>
      <c r="F100" s="160" t="n">
        <v>0</v>
      </c>
      <c r="G100" s="160" t="n">
        <v>6880.2839810955</v>
      </c>
      <c r="H100" s="160" t="n">
        <v>57478.1541506061</v>
      </c>
      <c r="I100" s="160" t="n">
        <v>24164.3224929061</v>
      </c>
      <c r="J100" s="160" t="n">
        <v>8334.2986092071</v>
      </c>
    </row>
    <row r="101" customFormat="false" ht="12.8" hidden="false" customHeight="false" outlineLevel="0" collapsed="false">
      <c r="A101" s="0" t="n">
        <v>148</v>
      </c>
      <c r="B101" s="160" t="n">
        <v>2675353.30942739</v>
      </c>
      <c r="C101" s="160" t="n">
        <v>1641159.12481089</v>
      </c>
      <c r="D101" s="160" t="n">
        <v>679582.883573522</v>
      </c>
      <c r="E101" s="160" t="n">
        <v>240323.786445483</v>
      </c>
      <c r="F101" s="160" t="n">
        <v>0</v>
      </c>
      <c r="G101" s="160" t="n">
        <v>10802.7456838716</v>
      </c>
      <c r="H101" s="160" t="n">
        <v>68991.5870475015</v>
      </c>
      <c r="I101" s="160" t="n">
        <v>25183.7838276135</v>
      </c>
      <c r="J101" s="160" t="n">
        <v>10485.2410441582</v>
      </c>
    </row>
    <row r="102" customFormat="false" ht="12.8" hidden="false" customHeight="false" outlineLevel="0" collapsed="false">
      <c r="A102" s="0" t="n">
        <v>149</v>
      </c>
      <c r="B102" s="160" t="n">
        <v>3176242.75483151</v>
      </c>
      <c r="C102" s="160" t="n">
        <v>1610185.33661248</v>
      </c>
      <c r="D102" s="160" t="n">
        <v>650588.75269967</v>
      </c>
      <c r="E102" s="160" t="n">
        <v>242536.65474952</v>
      </c>
      <c r="F102" s="160" t="n">
        <v>578903.341127286</v>
      </c>
      <c r="G102" s="160" t="n">
        <v>8435.92114010509</v>
      </c>
      <c r="H102" s="160" t="n">
        <v>59811.7199272431</v>
      </c>
      <c r="I102" s="160" t="n">
        <v>22603.603069274</v>
      </c>
      <c r="J102" s="160" t="n">
        <v>8936.77008506622</v>
      </c>
    </row>
    <row r="103" customFormat="false" ht="12.8" hidden="false" customHeight="false" outlineLevel="0" collapsed="false">
      <c r="A103" s="0" t="n">
        <v>150</v>
      </c>
      <c r="B103" s="160" t="n">
        <v>2585130.52491616</v>
      </c>
      <c r="C103" s="160" t="n">
        <v>1569895.5774524</v>
      </c>
      <c r="D103" s="160" t="n">
        <v>675195.800281796</v>
      </c>
      <c r="E103" s="160" t="n">
        <v>241957.22045621</v>
      </c>
      <c r="F103" s="160" t="n">
        <v>0</v>
      </c>
      <c r="G103" s="160" t="n">
        <v>9276.49396708232</v>
      </c>
      <c r="H103" s="160" t="n">
        <v>54254.230847201</v>
      </c>
      <c r="I103" s="160" t="n">
        <v>29577.5675881628</v>
      </c>
      <c r="J103" s="160" t="n">
        <v>8569.74849726853</v>
      </c>
    </row>
    <row r="104" customFormat="false" ht="12.8" hidden="false" customHeight="false" outlineLevel="0" collapsed="false">
      <c r="A104" s="0" t="n">
        <v>151</v>
      </c>
      <c r="B104" s="160" t="n">
        <v>2562479.34382113</v>
      </c>
      <c r="C104" s="160" t="n">
        <v>1631547.16789647</v>
      </c>
      <c r="D104" s="160" t="n">
        <v>614311.781372311</v>
      </c>
      <c r="E104" s="160" t="n">
        <v>241977.923540153</v>
      </c>
      <c r="F104" s="160" t="n">
        <v>0</v>
      </c>
      <c r="G104" s="160" t="n">
        <v>10143.7215977405</v>
      </c>
      <c r="H104" s="160" t="n">
        <v>51660.5275808535</v>
      </c>
      <c r="I104" s="160" t="n">
        <v>19251.5103415989</v>
      </c>
      <c r="J104" s="160" t="n">
        <v>9046.71527670249</v>
      </c>
    </row>
    <row r="105" customFormat="false" ht="12.8" hidden="false" customHeight="false" outlineLevel="0" collapsed="false">
      <c r="A105" s="0" t="n">
        <v>152</v>
      </c>
      <c r="B105" s="160" t="n">
        <v>2533459.27351018</v>
      </c>
      <c r="C105" s="160" t="n">
        <v>1593975.12714236</v>
      </c>
      <c r="D105" s="160" t="n">
        <v>622838.428221652</v>
      </c>
      <c r="E105" s="160" t="n">
        <v>239123.89237031</v>
      </c>
      <c r="F105" s="160" t="n">
        <v>0</v>
      </c>
      <c r="G105" s="160" t="n">
        <v>9293.56398502372</v>
      </c>
      <c r="H105" s="160" t="n">
        <v>54932.1511161425</v>
      </c>
      <c r="I105" s="160" t="n">
        <v>18491.753041268</v>
      </c>
      <c r="J105" s="160" t="n">
        <v>8794.66668572786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ColWidth="11.687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18004034.2271816</v>
      </c>
      <c r="C2" s="160" t="n">
        <v>17351947.9127592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22160667.1184206</v>
      </c>
      <c r="C3" s="160" t="n">
        <v>21424014.2421674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20241475.2040363</v>
      </c>
      <c r="C4" s="160" t="n">
        <v>19488563.744322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23722644.8086565</v>
      </c>
      <c r="C5" s="160" t="n">
        <v>22941053.6384898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19331318.9269655</v>
      </c>
      <c r="C6" s="160" t="n">
        <v>18665596.8309008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22042352.8766765</v>
      </c>
      <c r="C7" s="160" t="n">
        <v>21400729.4931198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19232651.4142766</v>
      </c>
      <c r="C8" s="160" t="n">
        <v>18611010.5636667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22573512.1008919</v>
      </c>
      <c r="C9" s="160" t="n">
        <v>21912021.938732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19517575.3041269</v>
      </c>
      <c r="C10" s="160" t="n">
        <v>18779486.4214554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23345722.4547066</v>
      </c>
      <c r="C11" s="160" t="n">
        <v>22607547.935007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20685758.7576831</v>
      </c>
      <c r="C12" s="160" t="n">
        <v>19996764.9761664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24447912.8962081</v>
      </c>
      <c r="C13" s="160" t="n">
        <v>23723572.9013232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19429037.4839305</v>
      </c>
      <c r="C14" s="160" t="n">
        <v>18697921.1657436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22132191.5725256</v>
      </c>
      <c r="C15" s="160" t="n">
        <v>21413633.3085185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18149047.2019723</v>
      </c>
      <c r="C16" s="160" t="n">
        <v>17511560.561399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19841429.2629577</v>
      </c>
      <c r="C17" s="160" t="n">
        <v>19245367.5143533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15844822.3562126</v>
      </c>
      <c r="C18" s="160" t="n">
        <v>15273328.3516633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18787233.2278504</v>
      </c>
      <c r="C19" s="160" t="n">
        <v>18221346.1108987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15864743.8177851</v>
      </c>
      <c r="C20" s="160" t="n">
        <v>15270891.7793153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18038345.9788101</v>
      </c>
      <c r="C21" s="160" t="n">
        <v>17434377.5024643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14928749.9885575</v>
      </c>
      <c r="C22" s="160" t="n">
        <v>14356813.3249845</v>
      </c>
      <c r="D22" s="160" t="n">
        <v>43677384.5825057</v>
      </c>
      <c r="E22" s="160" t="n">
        <v>61544065.8247029</v>
      </c>
      <c r="F22" s="160" t="n">
        <v>0</v>
      </c>
      <c r="G22" s="160" t="n">
        <v>288795.949334071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17203425.2073438</v>
      </c>
      <c r="C23" s="160" t="n">
        <v>16597642.5274561</v>
      </c>
      <c r="D23" s="160" t="n">
        <v>51162565.1330338</v>
      </c>
      <c r="E23" s="160" t="n">
        <v>60044227.7761769</v>
      </c>
      <c r="F23" s="160" t="n">
        <v>10007371.2960295</v>
      </c>
      <c r="G23" s="160" t="n">
        <v>341927.707834439</v>
      </c>
      <c r="H23" s="160" t="n">
        <v>199244.554494233</v>
      </c>
      <c r="I23" s="160" t="n">
        <v>92300.5965128519</v>
      </c>
    </row>
    <row r="24" customFormat="false" ht="12.8" hidden="false" customHeight="false" outlineLevel="0" collapsed="false">
      <c r="A24" s="160" t="n">
        <v>71</v>
      </c>
      <c r="B24" s="160" t="n">
        <v>14058940.7490702</v>
      </c>
      <c r="C24" s="160" t="n">
        <v>13445274.7303017</v>
      </c>
      <c r="D24" s="160" t="n">
        <v>41411433.8650291</v>
      </c>
      <c r="E24" s="160" t="n">
        <v>56708253.9715239</v>
      </c>
      <c r="F24" s="160" t="n">
        <v>0</v>
      </c>
      <c r="G24" s="160" t="n">
        <v>351671.624744586</v>
      </c>
      <c r="H24" s="160" t="n">
        <v>203034.907310581</v>
      </c>
      <c r="I24" s="160" t="n">
        <v>84227.8381618264</v>
      </c>
    </row>
    <row r="25" customFormat="false" ht="12.8" hidden="false" customHeight="false" outlineLevel="0" collapsed="false">
      <c r="A25" s="160" t="n">
        <v>72</v>
      </c>
      <c r="B25" s="160" t="n">
        <v>16561231.7201132</v>
      </c>
      <c r="C25" s="160" t="n">
        <v>15942943.400637</v>
      </c>
      <c r="D25" s="160" t="n">
        <v>49839214.8618466</v>
      </c>
      <c r="E25" s="160" t="n">
        <v>56661306.9236926</v>
      </c>
      <c r="F25" s="160" t="n">
        <v>9443551.15394877</v>
      </c>
      <c r="G25" s="160" t="n">
        <v>358446.028914466</v>
      </c>
      <c r="H25" s="160" t="n">
        <v>200388.548959826</v>
      </c>
      <c r="I25" s="160" t="n">
        <v>84933.9165741986</v>
      </c>
    </row>
    <row r="26" customFormat="false" ht="12.8" hidden="false" customHeight="false" outlineLevel="0" collapsed="false">
      <c r="A26" s="160" t="n">
        <v>73</v>
      </c>
      <c r="B26" s="160" t="n">
        <v>13601962.8163116</v>
      </c>
      <c r="C26" s="160" t="n">
        <v>12968959.8636459</v>
      </c>
      <c r="D26" s="160" t="n">
        <v>37361477.1730438</v>
      </c>
      <c r="E26" s="160" t="n">
        <v>59051716.273003</v>
      </c>
      <c r="F26" s="160" t="n">
        <v>0</v>
      </c>
      <c r="G26" s="160" t="n">
        <v>369765.16246442</v>
      </c>
      <c r="H26" s="160" t="n">
        <v>199524.904157447</v>
      </c>
      <c r="I26" s="160" t="n">
        <v>91018.408634067</v>
      </c>
    </row>
    <row r="27" customFormat="false" ht="12.8" hidden="false" customHeight="false" outlineLevel="0" collapsed="false">
      <c r="A27" s="160" t="n">
        <v>74</v>
      </c>
      <c r="B27" s="160" t="n">
        <v>16657764.2708287</v>
      </c>
      <c r="C27" s="160" t="n">
        <v>16040260.4534004</v>
      </c>
      <c r="D27" s="160" t="n">
        <v>47399132.0631542</v>
      </c>
      <c r="E27" s="160" t="n">
        <v>60940247.2305348</v>
      </c>
      <c r="F27" s="160" t="n">
        <v>10156707.8717558</v>
      </c>
      <c r="G27" s="160" t="n">
        <v>345248.140679018</v>
      </c>
      <c r="H27" s="160" t="n">
        <v>203097.895011829</v>
      </c>
      <c r="I27" s="160" t="n">
        <v>98796.8310535111</v>
      </c>
    </row>
    <row r="28" customFormat="false" ht="12.8" hidden="false" customHeight="false" outlineLevel="0" collapsed="false">
      <c r="A28" s="160" t="n">
        <v>75</v>
      </c>
      <c r="B28" s="160" t="n">
        <v>14848560.0877205</v>
      </c>
      <c r="C28" s="160" t="n">
        <v>14197514.8311802</v>
      </c>
      <c r="D28" s="160" t="n">
        <v>42167849.7118769</v>
      </c>
      <c r="E28" s="160" t="n">
        <v>62516930.638295</v>
      </c>
      <c r="F28" s="160" t="n">
        <v>0</v>
      </c>
      <c r="G28" s="160" t="n">
        <v>372773.296143968</v>
      </c>
      <c r="H28" s="160" t="n">
        <v>206546.327801258</v>
      </c>
      <c r="I28" s="160" t="n">
        <v>102465.189421549</v>
      </c>
    </row>
    <row r="29" customFormat="false" ht="12.8" hidden="false" customHeight="false" outlineLevel="0" collapsed="false">
      <c r="A29" s="160" t="n">
        <v>76</v>
      </c>
      <c r="B29" s="160" t="n">
        <v>18012518.232566</v>
      </c>
      <c r="C29" s="160" t="n">
        <v>17353657.7723528</v>
      </c>
      <c r="D29" s="160" t="n">
        <v>52626684.0891352</v>
      </c>
      <c r="E29" s="160" t="n">
        <v>64029107.6126555</v>
      </c>
      <c r="F29" s="160" t="n">
        <v>10671517.9354426</v>
      </c>
      <c r="G29" s="160" t="n">
        <v>378991.789520101</v>
      </c>
      <c r="H29" s="160" t="n">
        <v>207465.856121701</v>
      </c>
      <c r="I29" s="160" t="n">
        <v>103432.592244791</v>
      </c>
    </row>
    <row r="30" customFormat="false" ht="12.8" hidden="false" customHeight="false" outlineLevel="0" collapsed="false">
      <c r="A30" s="160" t="n">
        <v>77</v>
      </c>
      <c r="B30" s="160" t="n">
        <v>14365941.6927418</v>
      </c>
      <c r="C30" s="160" t="n">
        <v>13687683.3767106</v>
      </c>
      <c r="D30" s="160" t="n">
        <v>38011733.4428817</v>
      </c>
      <c r="E30" s="160" t="n">
        <v>64733075.1735118</v>
      </c>
      <c r="F30" s="160" t="n">
        <v>0</v>
      </c>
      <c r="G30" s="160" t="n">
        <v>389149.602867061</v>
      </c>
      <c r="H30" s="160" t="n">
        <v>213578.966427961</v>
      </c>
      <c r="I30" s="160" t="n">
        <v>107899.638194508</v>
      </c>
    </row>
    <row r="31" customFormat="false" ht="12.8" hidden="false" customHeight="false" outlineLevel="0" collapsed="false">
      <c r="A31" s="160" t="n">
        <v>78</v>
      </c>
      <c r="B31" s="160" t="n">
        <v>17175555.6136785</v>
      </c>
      <c r="C31" s="160" t="n">
        <v>16497178.4167494</v>
      </c>
      <c r="D31" s="160" t="n">
        <v>46901206.2165201</v>
      </c>
      <c r="E31" s="160" t="n">
        <v>65344104.176884</v>
      </c>
      <c r="F31" s="160" t="n">
        <v>10890684.0294807</v>
      </c>
      <c r="G31" s="160" t="n">
        <v>388797.854284038</v>
      </c>
      <c r="H31" s="160" t="n">
        <v>215113.523912025</v>
      </c>
      <c r="I31" s="160" t="n">
        <v>106379.741047186</v>
      </c>
    </row>
    <row r="32" customFormat="false" ht="12.8" hidden="false" customHeight="false" outlineLevel="0" collapsed="false">
      <c r="A32" s="160" t="n">
        <v>79</v>
      </c>
      <c r="B32" s="160" t="n">
        <v>15042799.5616018</v>
      </c>
      <c r="C32" s="160" t="n">
        <v>14327185.3587807</v>
      </c>
      <c r="D32" s="160" t="n">
        <v>40819660.1895824</v>
      </c>
      <c r="E32" s="160" t="n">
        <v>66004013.9787273</v>
      </c>
      <c r="F32" s="160" t="n">
        <v>0</v>
      </c>
      <c r="G32" s="160" t="n">
        <v>420711.703669722</v>
      </c>
      <c r="H32" s="160" t="n">
        <v>218790.209933471</v>
      </c>
      <c r="I32" s="160" t="n">
        <v>108731.841739865</v>
      </c>
    </row>
    <row r="33" customFormat="false" ht="12.8" hidden="false" customHeight="false" outlineLevel="0" collapsed="false">
      <c r="A33" s="160" t="n">
        <v>80</v>
      </c>
      <c r="B33" s="160" t="n">
        <v>18052775.8763327</v>
      </c>
      <c r="C33" s="160" t="n">
        <v>17296683.3467956</v>
      </c>
      <c r="D33" s="160" t="n">
        <v>50391406.4287425</v>
      </c>
      <c r="E33" s="160" t="n">
        <v>66798479.3226563</v>
      </c>
      <c r="F33" s="160" t="n">
        <v>11133079.8871094</v>
      </c>
      <c r="G33" s="160" t="n">
        <v>461636.473151727</v>
      </c>
      <c r="H33" s="160" t="n">
        <v>217886.733858835</v>
      </c>
      <c r="I33" s="160" t="n">
        <v>109384.746466521</v>
      </c>
    </row>
    <row r="34" customFormat="false" ht="12.8" hidden="false" customHeight="false" outlineLevel="0" collapsed="false">
      <c r="A34" s="160" t="n">
        <v>81</v>
      </c>
      <c r="B34" s="160" t="n">
        <v>15034603.5909522</v>
      </c>
      <c r="C34" s="160" t="n">
        <v>14329344.8557746</v>
      </c>
      <c r="D34" s="160" t="n">
        <v>39892132.7430203</v>
      </c>
      <c r="E34" s="160" t="n">
        <v>67599285.9675614</v>
      </c>
      <c r="F34" s="160" t="n">
        <v>0</v>
      </c>
      <c r="G34" s="160" t="n">
        <v>407938.888120622</v>
      </c>
      <c r="H34" s="160" t="n">
        <v>220492.243490611</v>
      </c>
      <c r="I34" s="160" t="n">
        <v>109753.719380578</v>
      </c>
    </row>
    <row r="35" customFormat="false" ht="12.8" hidden="false" customHeight="false" outlineLevel="0" collapsed="false">
      <c r="A35" s="160" t="n">
        <v>82</v>
      </c>
      <c r="B35" s="160" t="n">
        <v>18135180.2520675</v>
      </c>
      <c r="C35" s="160" t="n">
        <v>17427958.1111269</v>
      </c>
      <c r="D35" s="160" t="n">
        <v>49484123.6078717</v>
      </c>
      <c r="E35" s="160" t="n">
        <v>69120313.6931411</v>
      </c>
      <c r="F35" s="160" t="n">
        <v>11520052.2821902</v>
      </c>
      <c r="G35" s="160" t="n">
        <v>412288.49723734</v>
      </c>
      <c r="H35" s="160" t="n">
        <v>219174.561018908</v>
      </c>
      <c r="I35" s="160" t="n">
        <v>108227.260977594</v>
      </c>
    </row>
    <row r="36" customFormat="false" ht="12.8" hidden="false" customHeight="false" outlineLevel="0" collapsed="false">
      <c r="A36" s="160" t="n">
        <v>83</v>
      </c>
      <c r="B36" s="160" t="n">
        <v>15824488.6962451</v>
      </c>
      <c r="C36" s="160" t="n">
        <v>15092641.5756269</v>
      </c>
      <c r="D36" s="160" t="n">
        <v>42834501.2982202</v>
      </c>
      <c r="E36" s="160" t="n">
        <v>69788739.4249336</v>
      </c>
      <c r="F36" s="160" t="n">
        <v>0</v>
      </c>
      <c r="G36" s="160" t="n">
        <v>429431.912759893</v>
      </c>
      <c r="H36" s="160" t="n">
        <v>223351.455320876</v>
      </c>
      <c r="I36" s="160" t="n">
        <v>112948.217910652</v>
      </c>
    </row>
    <row r="37" customFormat="false" ht="12.8" hidden="false" customHeight="false" outlineLevel="0" collapsed="false">
      <c r="A37" s="160" t="n">
        <v>84</v>
      </c>
      <c r="B37" s="160" t="n">
        <v>18941069.8687231</v>
      </c>
      <c r="C37" s="160" t="n">
        <v>18185714.2403666</v>
      </c>
      <c r="D37" s="160" t="n">
        <v>52585041.6227393</v>
      </c>
      <c r="E37" s="160" t="n">
        <v>70710164.5912756</v>
      </c>
      <c r="F37" s="160" t="n">
        <v>11785027.4318793</v>
      </c>
      <c r="G37" s="160" t="n">
        <v>449998.847196256</v>
      </c>
      <c r="H37" s="160" t="n">
        <v>225826.892083287</v>
      </c>
      <c r="I37" s="160" t="n">
        <v>113614.127252756</v>
      </c>
    </row>
    <row r="38" customFormat="false" ht="12.8" hidden="false" customHeight="false" outlineLevel="0" collapsed="false">
      <c r="A38" s="160" t="n">
        <v>85</v>
      </c>
      <c r="B38" s="160" t="n">
        <v>16001153.0325107</v>
      </c>
      <c r="C38" s="160" t="n">
        <v>15258204.1148878</v>
      </c>
      <c r="D38" s="160" t="n">
        <v>42579899.9557687</v>
      </c>
      <c r="E38" s="160" t="n">
        <v>71818565.6334589</v>
      </c>
      <c r="F38" s="160" t="n">
        <v>0</v>
      </c>
      <c r="G38" s="160" t="n">
        <v>435091.225915385</v>
      </c>
      <c r="H38" s="160" t="n">
        <v>227579.102338438</v>
      </c>
      <c r="I38" s="160" t="n">
        <v>114683.699098793</v>
      </c>
    </row>
    <row r="39" customFormat="false" ht="12.8" hidden="false" customHeight="false" outlineLevel="0" collapsed="false">
      <c r="A39" s="160" t="n">
        <v>86</v>
      </c>
      <c r="B39" s="160" t="n">
        <v>18982598.3170514</v>
      </c>
      <c r="C39" s="160" t="n">
        <v>18225880.1606983</v>
      </c>
      <c r="D39" s="160" t="n">
        <v>51806130.703224</v>
      </c>
      <c r="E39" s="160" t="n">
        <v>72254085.5519984</v>
      </c>
      <c r="F39" s="160" t="n">
        <v>12042347.5919997</v>
      </c>
      <c r="G39" s="160" t="n">
        <v>451097.696646105</v>
      </c>
      <c r="H39" s="160" t="n">
        <v>225097.387914667</v>
      </c>
      <c r="I39" s="160" t="n">
        <v>115032.959703404</v>
      </c>
    </row>
    <row r="40" customFormat="false" ht="12.8" hidden="false" customHeight="false" outlineLevel="0" collapsed="false">
      <c r="A40" s="160" t="n">
        <v>87</v>
      </c>
      <c r="B40" s="160" t="n">
        <v>16498705.6552456</v>
      </c>
      <c r="C40" s="160" t="n">
        <v>15738737.8214415</v>
      </c>
      <c r="D40" s="160" t="n">
        <v>44661312.9974868</v>
      </c>
      <c r="E40" s="160" t="n">
        <v>72874702.2169128</v>
      </c>
      <c r="F40" s="160" t="n">
        <v>0</v>
      </c>
      <c r="G40" s="160" t="n">
        <v>448102.528950309</v>
      </c>
      <c r="H40" s="160" t="n">
        <v>231144.237203357</v>
      </c>
      <c r="I40" s="160" t="n">
        <v>115315.81092929</v>
      </c>
    </row>
    <row r="41" customFormat="false" ht="12.8" hidden="false" customHeight="false" outlineLevel="0" collapsed="false">
      <c r="A41" s="160" t="n">
        <v>88</v>
      </c>
      <c r="B41" s="160" t="n">
        <v>19618825.9132239</v>
      </c>
      <c r="C41" s="160" t="n">
        <v>18822116.1903555</v>
      </c>
      <c r="D41" s="160" t="n">
        <v>54277612.9033604</v>
      </c>
      <c r="E41" s="160" t="n">
        <v>73481893.1501018</v>
      </c>
      <c r="F41" s="160" t="n">
        <v>12246982.1916836</v>
      </c>
      <c r="G41" s="160" t="n">
        <v>479738.152455591</v>
      </c>
      <c r="H41" s="160" t="n">
        <v>233680.86323682</v>
      </c>
      <c r="I41" s="160" t="n">
        <v>118986.724537068</v>
      </c>
    </row>
    <row r="42" customFormat="false" ht="12.8" hidden="false" customHeight="false" outlineLevel="0" collapsed="false">
      <c r="A42" s="160" t="n">
        <v>89</v>
      </c>
      <c r="B42" s="160" t="n">
        <v>16693643.2366856</v>
      </c>
      <c r="C42" s="160" t="n">
        <v>15916790.4658794</v>
      </c>
      <c r="D42" s="160" t="n">
        <v>44430748.9405102</v>
      </c>
      <c r="E42" s="160" t="n">
        <v>74850168.7507588</v>
      </c>
      <c r="F42" s="160" t="n">
        <v>0</v>
      </c>
      <c r="G42" s="160" t="n">
        <v>456972.460701558</v>
      </c>
      <c r="H42" s="160" t="n">
        <v>236176.386915263</v>
      </c>
      <c r="I42" s="160" t="n">
        <v>119577.033127688</v>
      </c>
    </row>
    <row r="43" customFormat="false" ht="12.8" hidden="false" customHeight="false" outlineLevel="0" collapsed="false">
      <c r="A43" s="160" t="n">
        <v>90</v>
      </c>
      <c r="B43" s="160" t="n">
        <v>20027552.6397613</v>
      </c>
      <c r="C43" s="160" t="n">
        <v>19255832.8208337</v>
      </c>
      <c r="D43" s="160" t="n">
        <v>54690276.6995042</v>
      </c>
      <c r="E43" s="160" t="n">
        <v>76352663.9239195</v>
      </c>
      <c r="F43" s="160" t="n">
        <v>12725443.9873199</v>
      </c>
      <c r="G43" s="160" t="n">
        <v>453693.589202752</v>
      </c>
      <c r="H43" s="160" t="n">
        <v>235423.902727678</v>
      </c>
      <c r="I43" s="160" t="n">
        <v>118003.32428181</v>
      </c>
    </row>
    <row r="44" customFormat="false" ht="12.8" hidden="false" customHeight="false" outlineLevel="0" collapsed="false">
      <c r="A44" s="160" t="n">
        <v>91</v>
      </c>
      <c r="B44" s="160" t="n">
        <v>17421492.9842058</v>
      </c>
      <c r="C44" s="160" t="n">
        <v>16613448.0809294</v>
      </c>
      <c r="D44" s="160" t="n">
        <v>46992622.3871854</v>
      </c>
      <c r="E44" s="160" t="n">
        <v>77096621.5974063</v>
      </c>
      <c r="F44" s="160" t="n">
        <v>0</v>
      </c>
      <c r="G44" s="160" t="n">
        <v>475485.294542485</v>
      </c>
      <c r="H44" s="160" t="n">
        <v>247962.394879448</v>
      </c>
      <c r="I44" s="160" t="n">
        <v>120853.16264921</v>
      </c>
    </row>
    <row r="45" customFormat="false" ht="12.8" hidden="false" customHeight="false" outlineLevel="0" collapsed="false">
      <c r="A45" s="160" t="n">
        <v>92</v>
      </c>
      <c r="B45" s="160" t="n">
        <v>20705339.5094836</v>
      </c>
      <c r="C45" s="160" t="n">
        <v>19908077.6439181</v>
      </c>
      <c r="D45" s="160" t="n">
        <v>57250003.4384855</v>
      </c>
      <c r="E45" s="160" t="n">
        <v>77962044.8630072</v>
      </c>
      <c r="F45" s="160" t="n">
        <v>12993674.1438345</v>
      </c>
      <c r="G45" s="160" t="n">
        <v>466751.575536585</v>
      </c>
      <c r="H45" s="160" t="n">
        <v>245030.795500712</v>
      </c>
      <c r="I45" s="160" t="n">
        <v>122113.563611709</v>
      </c>
    </row>
    <row r="46" customFormat="false" ht="12.8" hidden="false" customHeight="false" outlineLevel="0" collapsed="false">
      <c r="A46" s="160" t="n">
        <v>93</v>
      </c>
      <c r="B46" s="160" t="n">
        <v>17540334.722259</v>
      </c>
      <c r="C46" s="160" t="n">
        <v>16730704.9757645</v>
      </c>
      <c r="D46" s="160" t="n">
        <v>46850969.7333548</v>
      </c>
      <c r="E46" s="160" t="n">
        <v>78483453.559293</v>
      </c>
      <c r="F46" s="160" t="n">
        <v>0</v>
      </c>
      <c r="G46" s="160" t="n">
        <v>469814.167543331</v>
      </c>
      <c r="H46" s="160" t="n">
        <v>250930.651407235</v>
      </c>
      <c r="I46" s="160" t="n">
        <v>126978.467919989</v>
      </c>
    </row>
    <row r="47" customFormat="false" ht="12.8" hidden="false" customHeight="false" outlineLevel="0" collapsed="false">
      <c r="A47" s="160" t="n">
        <v>94</v>
      </c>
      <c r="B47" s="160" t="n">
        <v>20809189.4499007</v>
      </c>
      <c r="C47" s="160" t="n">
        <v>19974734.9066985</v>
      </c>
      <c r="D47" s="160" t="n">
        <v>56783759.7629667</v>
      </c>
      <c r="E47" s="160" t="n">
        <v>79177464.5921758</v>
      </c>
      <c r="F47" s="160" t="n">
        <v>13196244.098696</v>
      </c>
      <c r="G47" s="160" t="n">
        <v>502301.104646531</v>
      </c>
      <c r="H47" s="160" t="n">
        <v>248013.717228922</v>
      </c>
      <c r="I47" s="160" t="n">
        <v>120199.601895349</v>
      </c>
    </row>
    <row r="48" customFormat="false" ht="12.8" hidden="false" customHeight="false" outlineLevel="0" collapsed="false">
      <c r="A48" s="160" t="n">
        <v>95</v>
      </c>
      <c r="B48" s="160" t="n">
        <v>18024851.6956512</v>
      </c>
      <c r="C48" s="160" t="n">
        <v>17149997.1785369</v>
      </c>
      <c r="D48" s="160" t="n">
        <v>48470066.4961902</v>
      </c>
      <c r="E48" s="160" t="n">
        <v>79728992.5222465</v>
      </c>
      <c r="F48" s="160" t="n">
        <v>0</v>
      </c>
      <c r="G48" s="160" t="n">
        <v>531268.726677267</v>
      </c>
      <c r="H48" s="160" t="n">
        <v>257398.269657772</v>
      </c>
      <c r="I48" s="160" t="n">
        <v>123125.02968468</v>
      </c>
    </row>
    <row r="49" customFormat="false" ht="12.8" hidden="false" customHeight="false" outlineLevel="0" collapsed="false">
      <c r="A49" s="160" t="n">
        <v>96</v>
      </c>
      <c r="B49" s="160" t="n">
        <v>21245809.3453577</v>
      </c>
      <c r="C49" s="160" t="n">
        <v>20382543.5678082</v>
      </c>
      <c r="D49" s="160" t="n">
        <v>58299700.4202865</v>
      </c>
      <c r="E49" s="160" t="n">
        <v>80289370.954588</v>
      </c>
      <c r="F49" s="160" t="n">
        <v>13381561.8257647</v>
      </c>
      <c r="G49" s="160" t="n">
        <v>521358.258697503</v>
      </c>
      <c r="H49" s="160" t="n">
        <v>254395.401320909</v>
      </c>
      <c r="I49" s="160" t="n">
        <v>125017.310758724</v>
      </c>
    </row>
    <row r="50" customFormat="false" ht="12.8" hidden="false" customHeight="false" outlineLevel="0" collapsed="false">
      <c r="A50" s="160" t="n">
        <v>97</v>
      </c>
      <c r="B50" s="160" t="n">
        <v>18139165.5658345</v>
      </c>
      <c r="C50" s="160" t="n">
        <v>17323822.3166528</v>
      </c>
      <c r="D50" s="160" t="n">
        <v>48625879.551698</v>
      </c>
      <c r="E50" s="160" t="n">
        <v>81055855.2798776</v>
      </c>
      <c r="F50" s="160" t="n">
        <v>0</v>
      </c>
      <c r="G50" s="160" t="n">
        <v>468586.8504997</v>
      </c>
      <c r="H50" s="160" t="n">
        <v>258158.809405009</v>
      </c>
      <c r="I50" s="160" t="n">
        <v>126567.984681482</v>
      </c>
    </row>
    <row r="51" customFormat="false" ht="12.8" hidden="false" customHeight="false" outlineLevel="0" collapsed="false">
      <c r="A51" s="160" t="n">
        <v>98</v>
      </c>
      <c r="B51" s="160" t="n">
        <v>21451383.0971015</v>
      </c>
      <c r="C51" s="160" t="n">
        <v>20608538.9954015</v>
      </c>
      <c r="D51" s="160" t="n">
        <v>58659019.6535696</v>
      </c>
      <c r="E51" s="160" t="n">
        <v>81587086.4831974</v>
      </c>
      <c r="F51" s="160" t="n">
        <v>13597847.7471996</v>
      </c>
      <c r="G51" s="160" t="n">
        <v>493279.433334574</v>
      </c>
      <c r="H51" s="160" t="n">
        <v>260080.41468335</v>
      </c>
      <c r="I51" s="160" t="n">
        <v>127834.648117266</v>
      </c>
    </row>
    <row r="52" customFormat="false" ht="12.8" hidden="false" customHeight="false" outlineLevel="0" collapsed="false">
      <c r="A52" s="160" t="n">
        <v>99</v>
      </c>
      <c r="B52" s="160" t="n">
        <v>18578777.6760885</v>
      </c>
      <c r="C52" s="160" t="n">
        <v>17752133.1153884</v>
      </c>
      <c r="D52" s="160" t="n">
        <v>50143366.2789091</v>
      </c>
      <c r="E52" s="160" t="n">
        <v>82549742.4789966</v>
      </c>
      <c r="F52" s="160" t="n">
        <v>0</v>
      </c>
      <c r="G52" s="160" t="n">
        <v>484477.00323133</v>
      </c>
      <c r="H52" s="160" t="n">
        <v>254820.023855965</v>
      </c>
      <c r="I52" s="160" t="n">
        <v>124782.190875379</v>
      </c>
    </row>
    <row r="53" customFormat="false" ht="12.8" hidden="false" customHeight="false" outlineLevel="0" collapsed="false">
      <c r="A53" s="160" t="n">
        <v>100</v>
      </c>
      <c r="B53" s="160" t="n">
        <v>22191438.7455635</v>
      </c>
      <c r="C53" s="160" t="n">
        <v>21337771.4827801</v>
      </c>
      <c r="D53" s="160" t="n">
        <v>61158752.4183732</v>
      </c>
      <c r="E53" s="160" t="n">
        <v>83846808.4813195</v>
      </c>
      <c r="F53" s="160" t="n">
        <v>13974468.0802199</v>
      </c>
      <c r="G53" s="160" t="n">
        <v>515255.87380779</v>
      </c>
      <c r="H53" s="160" t="n">
        <v>252525.366757209</v>
      </c>
      <c r="I53" s="160" t="n">
        <v>122694.317454762</v>
      </c>
    </row>
    <row r="54" customFormat="false" ht="12.8" hidden="false" customHeight="false" outlineLevel="0" collapsed="false">
      <c r="A54" s="160" t="n">
        <v>101</v>
      </c>
      <c r="B54" s="160" t="n">
        <v>19052940.5798935</v>
      </c>
      <c r="C54" s="160" t="n">
        <v>18212819.306637</v>
      </c>
      <c r="D54" s="160" t="n">
        <v>51254073.0900998</v>
      </c>
      <c r="E54" s="160" t="n">
        <v>84982536.113423</v>
      </c>
      <c r="F54" s="160" t="n">
        <v>0</v>
      </c>
      <c r="G54" s="160" t="n">
        <v>498800.715893648</v>
      </c>
      <c r="H54" s="160" t="n">
        <v>254401.025167765</v>
      </c>
      <c r="I54" s="160" t="n">
        <v>124170.760278577</v>
      </c>
    </row>
    <row r="55" customFormat="false" ht="12.8" hidden="false" customHeight="false" outlineLevel="0" collapsed="false">
      <c r="A55" s="160" t="n">
        <v>102</v>
      </c>
      <c r="B55" s="160" t="n">
        <v>22505695.9126534</v>
      </c>
      <c r="C55" s="160" t="n">
        <v>21717805.5128954</v>
      </c>
      <c r="D55" s="160" t="n">
        <v>62070844.9141396</v>
      </c>
      <c r="E55" s="160" t="n">
        <v>85650606.480385</v>
      </c>
      <c r="F55" s="160" t="n">
        <v>14275101.0800642</v>
      </c>
      <c r="G55" s="160" t="n">
        <v>440950.888276716</v>
      </c>
      <c r="H55" s="160" t="n">
        <v>258000.239954176</v>
      </c>
      <c r="I55" s="160" t="n">
        <v>127056.102181583</v>
      </c>
    </row>
    <row r="56" customFormat="false" ht="12.8" hidden="false" customHeight="false" outlineLevel="0" collapsed="false">
      <c r="A56" s="160" t="n">
        <v>103</v>
      </c>
      <c r="B56" s="160" t="n">
        <v>19464077.4133737</v>
      </c>
      <c r="C56" s="160" t="n">
        <v>18656361.5717951</v>
      </c>
      <c r="D56" s="160" t="n">
        <v>52867538.8935896</v>
      </c>
      <c r="E56" s="160" t="n">
        <v>86498408.3474058</v>
      </c>
      <c r="F56" s="160" t="n">
        <v>0</v>
      </c>
      <c r="G56" s="160" t="n">
        <v>454357.316510147</v>
      </c>
      <c r="H56" s="160" t="n">
        <v>263115.463068159</v>
      </c>
      <c r="I56" s="160" t="n">
        <v>128918.660000463</v>
      </c>
    </row>
    <row r="57" customFormat="false" ht="12.8" hidden="false" customHeight="false" outlineLevel="0" collapsed="false">
      <c r="A57" s="160" t="n">
        <v>104</v>
      </c>
      <c r="B57" s="160" t="n">
        <v>23076039.0661945</v>
      </c>
      <c r="C57" s="160" t="n">
        <v>22252365.5790245</v>
      </c>
      <c r="D57" s="160" t="n">
        <v>63890423.2556459</v>
      </c>
      <c r="E57" s="160" t="n">
        <v>87319226.3222103</v>
      </c>
      <c r="F57" s="160" t="n">
        <v>14553204.3870351</v>
      </c>
      <c r="G57" s="160" t="n">
        <v>470014.712329334</v>
      </c>
      <c r="H57" s="160" t="n">
        <v>263774.226547464</v>
      </c>
      <c r="I57" s="160" t="n">
        <v>128406.497561772</v>
      </c>
    </row>
    <row r="58" customFormat="false" ht="12.8" hidden="false" customHeight="false" outlineLevel="0" collapsed="false">
      <c r="A58" s="160" t="n">
        <v>105</v>
      </c>
      <c r="B58" s="160" t="n">
        <v>19706868.2473989</v>
      </c>
      <c r="C58" s="160" t="n">
        <v>18843034.8980794</v>
      </c>
      <c r="D58" s="160" t="n">
        <v>53270673.6136793</v>
      </c>
      <c r="E58" s="160" t="n">
        <v>87650234.4750036</v>
      </c>
      <c r="F58" s="160" t="n">
        <v>0</v>
      </c>
      <c r="G58" s="160" t="n">
        <v>507193.151507275</v>
      </c>
      <c r="H58" s="160" t="n">
        <v>265597.49412122</v>
      </c>
      <c r="I58" s="160" t="n">
        <v>130061.005272814</v>
      </c>
    </row>
    <row r="59" customFormat="false" ht="12.8" hidden="false" customHeight="false" outlineLevel="0" collapsed="false">
      <c r="A59" s="160" t="n">
        <v>106</v>
      </c>
      <c r="B59" s="160" t="n">
        <v>23109023.4747189</v>
      </c>
      <c r="C59" s="160" t="n">
        <v>22254402.0020078</v>
      </c>
      <c r="D59" s="160" t="n">
        <v>63681388.1693706</v>
      </c>
      <c r="E59" s="160" t="n">
        <v>87649550.6710115</v>
      </c>
      <c r="F59" s="160" t="n">
        <v>14608258.4451686</v>
      </c>
      <c r="G59" s="160" t="n">
        <v>499907.004394785</v>
      </c>
      <c r="H59" s="160" t="n">
        <v>262534.880879207</v>
      </c>
      <c r="I59" s="160" t="n">
        <v>131685.124910228</v>
      </c>
    </row>
    <row r="60" customFormat="false" ht="12.8" hidden="false" customHeight="false" outlineLevel="0" collapsed="false">
      <c r="A60" s="160" t="n">
        <v>107</v>
      </c>
      <c r="B60" s="160" t="n">
        <v>19927461.9781676</v>
      </c>
      <c r="C60" s="160" t="n">
        <v>19120467.4227144</v>
      </c>
      <c r="D60" s="160" t="n">
        <v>54245185.8585108</v>
      </c>
      <c r="E60" s="160" t="n">
        <v>88555298.8564647</v>
      </c>
      <c r="F60" s="160" t="n">
        <v>0</v>
      </c>
      <c r="G60" s="160" t="n">
        <v>458965.936921775</v>
      </c>
      <c r="H60" s="160" t="n">
        <v>257414.352457923</v>
      </c>
      <c r="I60" s="160" t="n">
        <v>129448.951533509</v>
      </c>
    </row>
    <row r="61" customFormat="false" ht="12.8" hidden="false" customHeight="false" outlineLevel="0" collapsed="false">
      <c r="A61" s="160" t="n">
        <v>108</v>
      </c>
      <c r="B61" s="160" t="n">
        <v>23478999.1835136</v>
      </c>
      <c r="C61" s="160" t="n">
        <v>22673268.8756101</v>
      </c>
      <c r="D61" s="160" t="n">
        <v>65172672.4590506</v>
      </c>
      <c r="E61" s="160" t="n">
        <v>88845664.0600524</v>
      </c>
      <c r="F61" s="160" t="n">
        <v>14807610.6766754</v>
      </c>
      <c r="G61" s="160" t="n">
        <v>456045.311984023</v>
      </c>
      <c r="H61" s="160" t="n">
        <v>258522.73972498</v>
      </c>
      <c r="I61" s="160" t="n">
        <v>130231.794563534</v>
      </c>
    </row>
    <row r="62" customFormat="false" ht="12.8" hidden="false" customHeight="false" outlineLevel="0" collapsed="false">
      <c r="A62" s="160" t="n">
        <v>109</v>
      </c>
      <c r="B62" s="160" t="n">
        <v>20151276.9905661</v>
      </c>
      <c r="C62" s="160" t="n">
        <v>19312253.7500927</v>
      </c>
      <c r="D62" s="160" t="n">
        <v>54544126.3014119</v>
      </c>
      <c r="E62" s="160" t="n">
        <v>89778899.6597299</v>
      </c>
      <c r="F62" s="160" t="n">
        <v>0</v>
      </c>
      <c r="G62" s="160" t="n">
        <v>484836.271299939</v>
      </c>
      <c r="H62" s="160" t="n">
        <v>262735.830366145</v>
      </c>
      <c r="I62" s="160" t="n">
        <v>130644.484010502</v>
      </c>
    </row>
    <row r="63" customFormat="false" ht="12.8" hidden="false" customHeight="false" outlineLevel="0" collapsed="false">
      <c r="A63" s="160" t="n">
        <v>110</v>
      </c>
      <c r="B63" s="160" t="n">
        <v>23892843.6149626</v>
      </c>
      <c r="C63" s="160" t="n">
        <v>23030838.759819</v>
      </c>
      <c r="D63" s="160" t="n">
        <v>65964390.1066452</v>
      </c>
      <c r="E63" s="160" t="n">
        <v>90558983.0835216</v>
      </c>
      <c r="F63" s="160" t="n">
        <v>15093163.8472536</v>
      </c>
      <c r="G63" s="160" t="n">
        <v>503409.20608904</v>
      </c>
      <c r="H63" s="160" t="n">
        <v>265225.439431551</v>
      </c>
      <c r="I63" s="160" t="n">
        <v>133386.013747159</v>
      </c>
    </row>
    <row r="64" customFormat="false" ht="12.8" hidden="false" customHeight="false" outlineLevel="0" collapsed="false">
      <c r="A64" s="160" t="n">
        <v>111</v>
      </c>
      <c r="B64" s="160" t="n">
        <v>20515619.1137932</v>
      </c>
      <c r="C64" s="160" t="n">
        <v>19666029.0904887</v>
      </c>
      <c r="D64" s="160" t="n">
        <v>55864257.1225005</v>
      </c>
      <c r="E64" s="160" t="n">
        <v>90874381.4692207</v>
      </c>
      <c r="F64" s="160" t="n">
        <v>0</v>
      </c>
      <c r="G64" s="160" t="n">
        <v>480315.772237586</v>
      </c>
      <c r="H64" s="160" t="n">
        <v>273176.034017209</v>
      </c>
      <c r="I64" s="160" t="n">
        <v>137283.167213781</v>
      </c>
    </row>
    <row r="65" customFormat="false" ht="12.8" hidden="false" customHeight="false" outlineLevel="0" collapsed="false">
      <c r="A65" s="160" t="n">
        <v>112</v>
      </c>
      <c r="B65" s="160" t="n">
        <v>24320561.0109199</v>
      </c>
      <c r="C65" s="160" t="n">
        <v>23479589.0533123</v>
      </c>
      <c r="D65" s="160" t="n">
        <v>67586960.2978726</v>
      </c>
      <c r="E65" s="160" t="n">
        <v>91827395.6707938</v>
      </c>
      <c r="F65" s="160" t="n">
        <v>15304565.9451323</v>
      </c>
      <c r="G65" s="160" t="n">
        <v>480118.23533542</v>
      </c>
      <c r="H65" s="160" t="n">
        <v>268378.651209972</v>
      </c>
      <c r="I65" s="160" t="n">
        <v>132107.244374541</v>
      </c>
    </row>
    <row r="66" customFormat="false" ht="12.8" hidden="false" customHeight="false" outlineLevel="0" collapsed="false">
      <c r="A66" s="160" t="n">
        <v>113</v>
      </c>
      <c r="B66" s="160" t="n">
        <v>20844326.6850816</v>
      </c>
      <c r="C66" s="160" t="n">
        <v>19975505.7574933</v>
      </c>
      <c r="D66" s="160" t="n">
        <v>56455208.7544819</v>
      </c>
      <c r="E66" s="160" t="n">
        <v>92759363.9089482</v>
      </c>
      <c r="F66" s="160" t="n">
        <v>0</v>
      </c>
      <c r="G66" s="160" t="n">
        <v>517947.208798325</v>
      </c>
      <c r="H66" s="160" t="n">
        <v>260452.919559739</v>
      </c>
      <c r="I66" s="160" t="n">
        <v>129172.570329019</v>
      </c>
    </row>
    <row r="67" customFormat="false" ht="12.8" hidden="false" customHeight="false" outlineLevel="0" collapsed="false">
      <c r="A67" s="160" t="n">
        <v>114</v>
      </c>
      <c r="B67" s="160" t="n">
        <v>24642752.5869811</v>
      </c>
      <c r="C67" s="160" t="n">
        <v>23800381.5684316</v>
      </c>
      <c r="D67" s="160" t="n">
        <v>68237885.2250751</v>
      </c>
      <c r="E67" s="160" t="n">
        <v>93439684.472437</v>
      </c>
      <c r="F67" s="160" t="n">
        <v>15573280.7454062</v>
      </c>
      <c r="G67" s="160" t="n">
        <v>496303.642140516</v>
      </c>
      <c r="H67" s="160" t="n">
        <v>257798.719929301</v>
      </c>
      <c r="I67" s="160" t="n">
        <v>126098.080685173</v>
      </c>
    </row>
    <row r="68" customFormat="false" ht="12.8" hidden="false" customHeight="false" outlineLevel="0" collapsed="false">
      <c r="A68" s="160" t="n">
        <v>115</v>
      </c>
      <c r="B68" s="160" t="n">
        <v>21240412.3917919</v>
      </c>
      <c r="C68" s="160" t="n">
        <v>20340341.6951777</v>
      </c>
      <c r="D68" s="160" t="n">
        <v>57880211.674217</v>
      </c>
      <c r="E68" s="160" t="n">
        <v>93761011.3486507</v>
      </c>
      <c r="F68" s="160" t="n">
        <v>0</v>
      </c>
      <c r="G68" s="160" t="n">
        <v>546665.389539728</v>
      </c>
      <c r="H68" s="160" t="n">
        <v>265399.367812391</v>
      </c>
      <c r="I68" s="160" t="n">
        <v>125722.770374426</v>
      </c>
    </row>
    <row r="69" customFormat="false" ht="12.8" hidden="false" customHeight="false" outlineLevel="0" collapsed="false">
      <c r="A69" s="160" t="n">
        <v>116</v>
      </c>
      <c r="B69" s="160" t="n">
        <v>25029065.4343471</v>
      </c>
      <c r="C69" s="160" t="n">
        <v>24137263.5956958</v>
      </c>
      <c r="D69" s="160" t="n">
        <v>69612952.1846715</v>
      </c>
      <c r="E69" s="160" t="n">
        <v>94150123.8404472</v>
      </c>
      <c r="F69" s="160" t="n">
        <v>15691687.3067412</v>
      </c>
      <c r="G69" s="160" t="n">
        <v>532531.390017125</v>
      </c>
      <c r="H69" s="160" t="n">
        <v>269013.427045233</v>
      </c>
      <c r="I69" s="160" t="n">
        <v>128938.602269875</v>
      </c>
    </row>
    <row r="70" customFormat="false" ht="12.8" hidden="false" customHeight="false" outlineLevel="0" collapsed="false">
      <c r="A70" s="160" t="n">
        <v>117</v>
      </c>
      <c r="B70" s="160" t="n">
        <v>21399453.1828609</v>
      </c>
      <c r="C70" s="160" t="n">
        <v>20481175.6044357</v>
      </c>
      <c r="D70" s="160" t="n">
        <v>58060987.6018549</v>
      </c>
      <c r="E70" s="160" t="n">
        <v>94817143.3457709</v>
      </c>
      <c r="F70" s="160" t="n">
        <v>0</v>
      </c>
      <c r="G70" s="160" t="n">
        <v>545130.149467389</v>
      </c>
      <c r="H70" s="160" t="n">
        <v>277563.264052279</v>
      </c>
      <c r="I70" s="160" t="n">
        <v>136548.807007972</v>
      </c>
    </row>
    <row r="71" customFormat="false" ht="12.8" hidden="false" customHeight="false" outlineLevel="0" collapsed="false">
      <c r="A71" s="160" t="n">
        <v>118</v>
      </c>
      <c r="B71" s="160" t="n">
        <v>25432726.5262642</v>
      </c>
      <c r="C71" s="160" t="n">
        <v>24525815.3628084</v>
      </c>
      <c r="D71" s="160" t="n">
        <v>70414356.0152478</v>
      </c>
      <c r="E71" s="160" t="n">
        <v>96134252.3315083</v>
      </c>
      <c r="F71" s="160" t="n">
        <v>16022375.3885847</v>
      </c>
      <c r="G71" s="160" t="n">
        <v>545577.159984542</v>
      </c>
      <c r="H71" s="160" t="n">
        <v>268565.280674198</v>
      </c>
      <c r="I71" s="160" t="n">
        <v>132526.74685297</v>
      </c>
    </row>
    <row r="72" customFormat="false" ht="12.8" hidden="false" customHeight="false" outlineLevel="0" collapsed="false">
      <c r="A72" s="160" t="n">
        <v>119</v>
      </c>
      <c r="B72" s="160" t="n">
        <v>21969658.671752</v>
      </c>
      <c r="C72" s="160" t="n">
        <v>21110507.7153714</v>
      </c>
      <c r="D72" s="160" t="n">
        <v>60236563.2505516</v>
      </c>
      <c r="E72" s="160" t="n">
        <v>97088982.9172288</v>
      </c>
      <c r="F72" s="160" t="n">
        <v>0</v>
      </c>
      <c r="G72" s="160" t="n">
        <v>503059.097772243</v>
      </c>
      <c r="H72" s="160" t="n">
        <v>266021.730893845</v>
      </c>
      <c r="I72" s="160" t="n">
        <v>128671.611020831</v>
      </c>
    </row>
    <row r="73" customFormat="false" ht="12.8" hidden="false" customHeight="false" outlineLevel="0" collapsed="false">
      <c r="A73" s="160" t="n">
        <v>120</v>
      </c>
      <c r="B73" s="160" t="n">
        <v>25927992.6294343</v>
      </c>
      <c r="C73" s="160" t="n">
        <v>25069899.3340332</v>
      </c>
      <c r="D73" s="160" t="n">
        <v>72402686.7582142</v>
      </c>
      <c r="E73" s="160" t="n">
        <v>97659153.4020743</v>
      </c>
      <c r="F73" s="160" t="n">
        <v>16276525.5670124</v>
      </c>
      <c r="G73" s="160" t="n">
        <v>500819.437238584</v>
      </c>
      <c r="H73" s="160" t="n">
        <v>265325.502663761</v>
      </c>
      <c r="I73" s="160" t="n">
        <v>131354.793569645</v>
      </c>
    </row>
    <row r="74" customFormat="false" ht="12.8" hidden="false" customHeight="false" outlineLevel="0" collapsed="false">
      <c r="A74" s="160" t="n">
        <v>121</v>
      </c>
      <c r="B74" s="160" t="n">
        <v>21968475.1857202</v>
      </c>
      <c r="C74" s="160" t="n">
        <v>21133630.855164</v>
      </c>
      <c r="D74" s="160" t="n">
        <v>59933441.2035639</v>
      </c>
      <c r="E74" s="160" t="n">
        <v>97734482.2732183</v>
      </c>
      <c r="F74" s="160" t="n">
        <v>0</v>
      </c>
      <c r="G74" s="160" t="n">
        <v>471993.999403883</v>
      </c>
      <c r="H74" s="160" t="n">
        <v>268900.855570547</v>
      </c>
      <c r="I74" s="160" t="n">
        <v>134213.536545315</v>
      </c>
    </row>
    <row r="75" customFormat="false" ht="12.8" hidden="false" customHeight="false" outlineLevel="0" collapsed="false">
      <c r="A75" s="160" t="n">
        <v>122</v>
      </c>
      <c r="B75" s="160" t="n">
        <v>25928502.4819992</v>
      </c>
      <c r="C75" s="160" t="n">
        <v>25112221.9865905</v>
      </c>
      <c r="D75" s="160" t="n">
        <v>72183714.7097314</v>
      </c>
      <c r="E75" s="160" t="n">
        <v>98288927.1846365</v>
      </c>
      <c r="F75" s="160" t="n">
        <v>16381487.8641061</v>
      </c>
      <c r="G75" s="160" t="n">
        <v>451369.447425019</v>
      </c>
      <c r="H75" s="160" t="n">
        <v>270186.125120744</v>
      </c>
      <c r="I75" s="160" t="n">
        <v>135321.318375555</v>
      </c>
    </row>
    <row r="76" customFormat="false" ht="12.8" hidden="false" customHeight="false" outlineLevel="0" collapsed="false">
      <c r="A76" s="160" t="n">
        <v>123</v>
      </c>
      <c r="B76" s="160" t="n">
        <v>22525325.0386305</v>
      </c>
      <c r="C76" s="160" t="n">
        <v>21724696.4849192</v>
      </c>
      <c r="D76" s="160" t="n">
        <v>61998608.8663944</v>
      </c>
      <c r="E76" s="160" t="n">
        <v>99840846.916183</v>
      </c>
      <c r="F76" s="160" t="n">
        <v>0</v>
      </c>
      <c r="G76" s="160" t="n">
        <v>442368.71591683</v>
      </c>
      <c r="H76" s="160" t="n">
        <v>267209.910696004</v>
      </c>
      <c r="I76" s="160" t="n">
        <v>130071.324426378</v>
      </c>
    </row>
    <row r="77" customFormat="false" ht="12.8" hidden="false" customHeight="false" outlineLevel="0" collapsed="false">
      <c r="A77" s="160" t="n">
        <v>124</v>
      </c>
      <c r="B77" s="160" t="n">
        <v>26710075.7026671</v>
      </c>
      <c r="C77" s="160" t="n">
        <v>25918374.6892953</v>
      </c>
      <c r="D77" s="160" t="n">
        <v>74804025.4691848</v>
      </c>
      <c r="E77" s="160" t="n">
        <v>100857802.098935</v>
      </c>
      <c r="F77" s="160" t="n">
        <v>16809633.6831558</v>
      </c>
      <c r="G77" s="160" t="n">
        <v>422121.824191407</v>
      </c>
      <c r="H77" s="160" t="n">
        <v>273945.373802689</v>
      </c>
      <c r="I77" s="160" t="n">
        <v>136619.736253895</v>
      </c>
    </row>
    <row r="78" customFormat="false" ht="12.8" hidden="false" customHeight="false" outlineLevel="0" collapsed="false">
      <c r="A78" s="160" t="n">
        <v>125</v>
      </c>
      <c r="B78" s="160" t="n">
        <v>22735871.3567118</v>
      </c>
      <c r="C78" s="160" t="n">
        <v>21925474.0671141</v>
      </c>
      <c r="D78" s="160" t="n">
        <v>62134983.2451863</v>
      </c>
      <c r="E78" s="160" t="n">
        <v>101355955.915168</v>
      </c>
      <c r="F78" s="160" t="n">
        <v>0</v>
      </c>
      <c r="G78" s="160" t="n">
        <v>435647.190284525</v>
      </c>
      <c r="H78" s="160" t="n">
        <v>276183.222827305</v>
      </c>
      <c r="I78" s="160" t="n">
        <v>140809.823551131</v>
      </c>
    </row>
    <row r="79" customFormat="false" ht="12.8" hidden="false" customHeight="false" outlineLevel="0" collapsed="false">
      <c r="A79" s="160" t="n">
        <v>126</v>
      </c>
      <c r="B79" s="160" t="n">
        <v>26852046.5168614</v>
      </c>
      <c r="C79" s="160" t="n">
        <v>26010868.8136053</v>
      </c>
      <c r="D79" s="160" t="n">
        <v>74699301.6443298</v>
      </c>
      <c r="E79" s="160" t="n">
        <v>101740905.685423</v>
      </c>
      <c r="F79" s="160" t="n">
        <v>16956817.6142372</v>
      </c>
      <c r="G79" s="160" t="n">
        <v>461882.27144806</v>
      </c>
      <c r="H79" s="160" t="n">
        <v>278735.868280147</v>
      </c>
      <c r="I79" s="160" t="n">
        <v>143656.519325538</v>
      </c>
    </row>
    <row r="80" customFormat="false" ht="12.8" hidden="false" customHeight="false" outlineLevel="0" collapsed="false">
      <c r="A80" s="160" t="n">
        <v>127</v>
      </c>
      <c r="B80" s="160" t="n">
        <v>23147224.9999201</v>
      </c>
      <c r="C80" s="160" t="n">
        <v>22261239.9038663</v>
      </c>
      <c r="D80" s="160" t="n">
        <v>63514442.0855701</v>
      </c>
      <c r="E80" s="160" t="n">
        <v>102241571.637508</v>
      </c>
      <c r="F80" s="160" t="n">
        <v>0</v>
      </c>
      <c r="G80" s="160" t="n">
        <v>508056.849868784</v>
      </c>
      <c r="H80" s="160" t="n">
        <v>277988.540436531</v>
      </c>
      <c r="I80" s="160" t="n">
        <v>142771.008212116</v>
      </c>
    </row>
    <row r="81" customFormat="false" ht="12.8" hidden="false" customHeight="false" outlineLevel="0" collapsed="false">
      <c r="A81" s="160" t="n">
        <v>128</v>
      </c>
      <c r="B81" s="160" t="n">
        <v>27451928.9643451</v>
      </c>
      <c r="C81" s="160" t="n">
        <v>26571794.0485812</v>
      </c>
      <c r="D81" s="160" t="n">
        <v>76817587.1922838</v>
      </c>
      <c r="E81" s="160" t="n">
        <v>103272289.394191</v>
      </c>
      <c r="F81" s="160" t="n">
        <v>17212048.2323651</v>
      </c>
      <c r="G81" s="160" t="n">
        <v>502874.943329774</v>
      </c>
      <c r="H81" s="160" t="n">
        <v>278231.781019418</v>
      </c>
      <c r="I81" s="160" t="n">
        <v>141468.84487811</v>
      </c>
    </row>
    <row r="82" customFormat="false" ht="12.8" hidden="false" customHeight="false" outlineLevel="0" collapsed="false">
      <c r="A82" s="160" t="n">
        <v>129</v>
      </c>
      <c r="B82" s="160" t="n">
        <v>23308781.4267289</v>
      </c>
      <c r="C82" s="160" t="n">
        <v>22465472.7759332</v>
      </c>
      <c r="D82" s="160" t="n">
        <v>63844491.9558625</v>
      </c>
      <c r="E82" s="160" t="n">
        <v>103614961.221056</v>
      </c>
      <c r="F82" s="160" t="n">
        <v>0</v>
      </c>
      <c r="G82" s="160" t="n">
        <v>467105.760819007</v>
      </c>
      <c r="H82" s="160" t="n">
        <v>276959.275251668</v>
      </c>
      <c r="I82" s="160" t="n">
        <v>141776.592464325</v>
      </c>
    </row>
    <row r="83" customFormat="false" ht="12.8" hidden="false" customHeight="false" outlineLevel="0" collapsed="false">
      <c r="A83" s="160" t="n">
        <v>130</v>
      </c>
      <c r="B83" s="160" t="n">
        <v>27561771.4022342</v>
      </c>
      <c r="C83" s="160" t="n">
        <v>26702420.428518</v>
      </c>
      <c r="D83" s="160" t="n">
        <v>76865707.9481288</v>
      </c>
      <c r="E83" s="160" t="n">
        <v>104287841.948424</v>
      </c>
      <c r="F83" s="160" t="n">
        <v>17381306.991404</v>
      </c>
      <c r="G83" s="160" t="n">
        <v>483054.972923538</v>
      </c>
      <c r="H83" s="160" t="n">
        <v>276012.65984106</v>
      </c>
      <c r="I83" s="160" t="n">
        <v>143261.915645196</v>
      </c>
    </row>
    <row r="84" customFormat="false" ht="12.8" hidden="false" customHeight="false" outlineLevel="0" collapsed="false">
      <c r="A84" s="160" t="n">
        <v>131</v>
      </c>
      <c r="B84" s="160" t="n">
        <v>23737407.9673464</v>
      </c>
      <c r="C84" s="160" t="n">
        <v>22860898.8780379</v>
      </c>
      <c r="D84" s="160" t="n">
        <v>65294052.7711367</v>
      </c>
      <c r="E84" s="160" t="n">
        <v>104924079.093131</v>
      </c>
      <c r="F84" s="160" t="n">
        <v>0</v>
      </c>
      <c r="G84" s="160" t="n">
        <v>500471.814764684</v>
      </c>
      <c r="H84" s="160" t="n">
        <v>276279.642299381</v>
      </c>
      <c r="I84" s="160" t="n">
        <v>142510.903206307</v>
      </c>
    </row>
    <row r="85" customFormat="false" ht="12.8" hidden="false" customHeight="false" outlineLevel="0" collapsed="false">
      <c r="A85" s="160" t="n">
        <v>132</v>
      </c>
      <c r="B85" s="160" t="n">
        <v>28158151.4421626</v>
      </c>
      <c r="C85" s="160" t="n">
        <v>27303427.372583</v>
      </c>
      <c r="D85" s="160" t="n">
        <v>78986796.2863536</v>
      </c>
      <c r="E85" s="160" t="n">
        <v>106047753.954231</v>
      </c>
      <c r="F85" s="160" t="n">
        <v>17674625.6590385</v>
      </c>
      <c r="G85" s="160" t="n">
        <v>479935.319622458</v>
      </c>
      <c r="H85" s="160" t="n">
        <v>274790.133325321</v>
      </c>
      <c r="I85" s="160" t="n">
        <v>142855.166616846</v>
      </c>
    </row>
    <row r="86" customFormat="false" ht="12.8" hidden="false" customHeight="false" outlineLevel="0" collapsed="false">
      <c r="A86" s="160" t="n">
        <v>133</v>
      </c>
      <c r="B86" s="160" t="n">
        <v>23905562.4294507</v>
      </c>
      <c r="C86" s="160" t="n">
        <v>23016277.0403467</v>
      </c>
      <c r="D86" s="160" t="n">
        <v>65427178.656786</v>
      </c>
      <c r="E86" s="160" t="n">
        <v>106039905.907184</v>
      </c>
      <c r="F86" s="160" t="n">
        <v>0</v>
      </c>
      <c r="G86" s="160" t="n">
        <v>498276.000850091</v>
      </c>
      <c r="H86" s="160" t="n">
        <v>288214.729544156</v>
      </c>
      <c r="I86" s="160" t="n">
        <v>146849.512442397</v>
      </c>
    </row>
    <row r="87" customFormat="false" ht="12.8" hidden="false" customHeight="false" outlineLevel="0" collapsed="false">
      <c r="A87" s="160" t="n">
        <v>134</v>
      </c>
      <c r="B87" s="160" t="n">
        <v>28511819.0761051</v>
      </c>
      <c r="C87" s="160" t="n">
        <v>27638550.1665442</v>
      </c>
      <c r="D87" s="160" t="n">
        <v>79733796.3238889</v>
      </c>
      <c r="E87" s="160" t="n">
        <v>107592238.508815</v>
      </c>
      <c r="F87" s="160" t="n">
        <v>17932039.7514692</v>
      </c>
      <c r="G87" s="160" t="n">
        <v>479484.62758734</v>
      </c>
      <c r="H87" s="160" t="n">
        <v>290762.556916455</v>
      </c>
      <c r="I87" s="160" t="n">
        <v>147173.892938695</v>
      </c>
    </row>
    <row r="88" customFormat="false" ht="12.8" hidden="false" customHeight="false" outlineLevel="0" collapsed="false">
      <c r="A88" s="160" t="n">
        <v>135</v>
      </c>
      <c r="B88" s="160" t="n">
        <v>24517675.9303414</v>
      </c>
      <c r="C88" s="160" t="n">
        <v>23660765.9775713</v>
      </c>
      <c r="D88" s="160" t="n">
        <v>67721623.2666228</v>
      </c>
      <c r="E88" s="160" t="n">
        <v>108261792.072141</v>
      </c>
      <c r="F88" s="160" t="n">
        <v>0</v>
      </c>
      <c r="G88" s="160" t="n">
        <v>485541.916392853</v>
      </c>
      <c r="H88" s="160" t="n">
        <v>274703.487134248</v>
      </c>
      <c r="I88" s="160" t="n">
        <v>138092.213204369</v>
      </c>
    </row>
    <row r="89" customFormat="false" ht="12.8" hidden="false" customHeight="false" outlineLevel="0" collapsed="false">
      <c r="A89" s="160" t="n">
        <v>136</v>
      </c>
      <c r="B89" s="160" t="n">
        <v>29057806.6460899</v>
      </c>
      <c r="C89" s="160" t="n">
        <v>28214265.9446689</v>
      </c>
      <c r="D89" s="160" t="n">
        <v>81796654.6941901</v>
      </c>
      <c r="E89" s="160" t="n">
        <v>109250305.642797</v>
      </c>
      <c r="F89" s="160" t="n">
        <v>18208384.2737994</v>
      </c>
      <c r="G89" s="160" t="n">
        <v>470233.655594956</v>
      </c>
      <c r="H89" s="160" t="n">
        <v>277282.029203609</v>
      </c>
      <c r="I89" s="160" t="n">
        <v>137178.595174886</v>
      </c>
    </row>
    <row r="90" customFormat="false" ht="12.8" hidden="false" customHeight="false" outlineLevel="0" collapsed="false">
      <c r="A90" s="160" t="n">
        <v>137</v>
      </c>
      <c r="B90" s="160" t="n">
        <v>24572281.8806422</v>
      </c>
      <c r="C90" s="160" t="n">
        <v>23752023.0683723</v>
      </c>
      <c r="D90" s="160" t="n">
        <v>67701545.5063007</v>
      </c>
      <c r="E90" s="160" t="n">
        <v>109140542.349301</v>
      </c>
      <c r="F90" s="160" t="n">
        <v>0</v>
      </c>
      <c r="G90" s="160" t="n">
        <v>434355.352553564</v>
      </c>
      <c r="H90" s="160" t="n">
        <v>285179.301421256</v>
      </c>
      <c r="I90" s="160" t="n">
        <v>143891.654707345</v>
      </c>
    </row>
    <row r="91" customFormat="false" ht="12.8" hidden="false" customHeight="false" outlineLevel="0" collapsed="false">
      <c r="A91" s="160" t="n">
        <v>138</v>
      </c>
      <c r="B91" s="160" t="n">
        <v>29020332.5536344</v>
      </c>
      <c r="C91" s="160" t="n">
        <v>28145955.1510504</v>
      </c>
      <c r="D91" s="160" t="n">
        <v>81303581.7086104</v>
      </c>
      <c r="E91" s="160" t="n">
        <v>109435694.450942</v>
      </c>
      <c r="F91" s="160" t="n">
        <v>18239282.4084903</v>
      </c>
      <c r="G91" s="160" t="n">
        <v>479836.666592682</v>
      </c>
      <c r="H91" s="160" t="n">
        <v>291548.37170268</v>
      </c>
      <c r="I91" s="160" t="n">
        <v>147131.948983688</v>
      </c>
    </row>
    <row r="92" customFormat="false" ht="12.8" hidden="false" customHeight="false" outlineLevel="0" collapsed="false">
      <c r="A92" s="160" t="n">
        <v>139</v>
      </c>
      <c r="B92" s="160" t="n">
        <v>25111785.5275333</v>
      </c>
      <c r="C92" s="160" t="n">
        <v>24221629.5936228</v>
      </c>
      <c r="D92" s="160" t="n">
        <v>69453048.5860491</v>
      </c>
      <c r="E92" s="160" t="n">
        <v>110650876.439857</v>
      </c>
      <c r="F92" s="160" t="n">
        <v>0</v>
      </c>
      <c r="G92" s="160" t="n">
        <v>491551.988010057</v>
      </c>
      <c r="H92" s="160" t="n">
        <v>293974.990399865</v>
      </c>
      <c r="I92" s="160" t="n">
        <v>149469.936429403</v>
      </c>
    </row>
    <row r="93" customFormat="false" ht="12.8" hidden="false" customHeight="false" outlineLevel="0" collapsed="false">
      <c r="A93" s="160" t="n">
        <v>140</v>
      </c>
      <c r="B93" s="160" t="n">
        <v>29699428.7692665</v>
      </c>
      <c r="C93" s="160" t="n">
        <v>28787296.0191993</v>
      </c>
      <c r="D93" s="160" t="n">
        <v>83601335.073533</v>
      </c>
      <c r="E93" s="160" t="n">
        <v>111275318.778902</v>
      </c>
      <c r="F93" s="160" t="n">
        <v>18545886.4631503</v>
      </c>
      <c r="G93" s="160" t="n">
        <v>514978.913293665</v>
      </c>
      <c r="H93" s="160" t="n">
        <v>292966.438724487</v>
      </c>
      <c r="I93" s="160" t="n">
        <v>148839.140070055</v>
      </c>
    </row>
    <row r="94" customFormat="false" ht="12.8" hidden="false" customHeight="false" outlineLevel="0" collapsed="false">
      <c r="A94" s="160" t="n">
        <v>141</v>
      </c>
      <c r="B94" s="160" t="n">
        <v>25569045.5337138</v>
      </c>
      <c r="C94" s="160" t="n">
        <v>24646826.9134604</v>
      </c>
      <c r="D94" s="160" t="n">
        <v>70484364.8179601</v>
      </c>
      <c r="E94" s="160" t="n">
        <v>112927531.782805</v>
      </c>
      <c r="F94" s="160" t="n">
        <v>0</v>
      </c>
      <c r="G94" s="160" t="n">
        <v>529225.33223755</v>
      </c>
      <c r="H94" s="160" t="n">
        <v>289717.051053398</v>
      </c>
      <c r="I94" s="160" t="n">
        <v>147537.481375042</v>
      </c>
    </row>
    <row r="95" customFormat="false" ht="12.8" hidden="false" customHeight="false" outlineLevel="0" collapsed="false">
      <c r="A95" s="160" t="n">
        <v>142</v>
      </c>
      <c r="B95" s="160" t="n">
        <v>30182180.150532</v>
      </c>
      <c r="C95" s="160" t="n">
        <v>29253961.5491742</v>
      </c>
      <c r="D95" s="160" t="n">
        <v>84792416.7107481</v>
      </c>
      <c r="E95" s="160" t="n">
        <v>113365425.953654</v>
      </c>
      <c r="F95" s="160" t="n">
        <v>18894237.6589424</v>
      </c>
      <c r="G95" s="160" t="n">
        <v>537206.95121402</v>
      </c>
      <c r="H95" s="160" t="n">
        <v>288935.385610833</v>
      </c>
      <c r="I95" s="160" t="n">
        <v>145823.235047054</v>
      </c>
    </row>
    <row r="96" customFormat="false" ht="12.8" hidden="false" customHeight="false" outlineLevel="0" collapsed="false">
      <c r="A96" s="160" t="n">
        <v>143</v>
      </c>
      <c r="B96" s="160" t="n">
        <v>25806532.25749</v>
      </c>
      <c r="C96" s="160" t="n">
        <v>24894677.5160526</v>
      </c>
      <c r="D96" s="160" t="n">
        <v>71598719.7541102</v>
      </c>
      <c r="E96" s="160" t="n">
        <v>113348669.593698</v>
      </c>
      <c r="F96" s="160" t="n">
        <v>0</v>
      </c>
      <c r="G96" s="160" t="n">
        <v>511945.015155946</v>
      </c>
      <c r="H96" s="160" t="n">
        <v>295989.167307053</v>
      </c>
      <c r="I96" s="160" t="n">
        <v>148457.941392032</v>
      </c>
    </row>
    <row r="97" customFormat="false" ht="12.8" hidden="false" customHeight="false" outlineLevel="0" collapsed="false">
      <c r="A97" s="160" t="n">
        <v>144</v>
      </c>
      <c r="B97" s="160" t="n">
        <v>30314111.6910734</v>
      </c>
      <c r="C97" s="160" t="n">
        <v>29398311.4397732</v>
      </c>
      <c r="D97" s="160" t="n">
        <v>85512196.3838137</v>
      </c>
      <c r="E97" s="160" t="n">
        <v>113439338.368064</v>
      </c>
      <c r="F97" s="160" t="n">
        <v>18906556.3946773</v>
      </c>
      <c r="G97" s="160" t="n">
        <v>516413.017216603</v>
      </c>
      <c r="H97" s="160" t="n">
        <v>294298.417720935</v>
      </c>
      <c r="I97" s="160" t="n">
        <v>150126.88051799</v>
      </c>
    </row>
    <row r="98" customFormat="false" ht="12.8" hidden="false" customHeight="false" outlineLevel="0" collapsed="false">
      <c r="A98" s="160" t="n">
        <v>145</v>
      </c>
      <c r="B98" s="160" t="n">
        <v>25877482.1354049</v>
      </c>
      <c r="C98" s="160" t="n">
        <v>24945466.8187851</v>
      </c>
      <c r="D98" s="160" t="n">
        <v>71469875.3272796</v>
      </c>
      <c r="E98" s="160" t="n">
        <v>114056047.556419</v>
      </c>
      <c r="F98" s="160" t="n">
        <v>0</v>
      </c>
      <c r="G98" s="160" t="n">
        <v>534199.229349524</v>
      </c>
      <c r="H98" s="160" t="n">
        <v>293509.81823582</v>
      </c>
      <c r="I98" s="160" t="n">
        <v>149008.955763494</v>
      </c>
    </row>
    <row r="99" customFormat="false" ht="12.8" hidden="false" customHeight="false" outlineLevel="0" collapsed="false">
      <c r="A99" s="160" t="n">
        <v>146</v>
      </c>
      <c r="B99" s="160" t="n">
        <v>30480263.1239164</v>
      </c>
      <c r="C99" s="160" t="n">
        <v>29564756.6073741</v>
      </c>
      <c r="D99" s="160" t="n">
        <v>85779264.8997276</v>
      </c>
      <c r="E99" s="160" t="n">
        <v>114435329.719467</v>
      </c>
      <c r="F99" s="160" t="n">
        <v>19072554.9532446</v>
      </c>
      <c r="G99" s="160" t="n">
        <v>512782.137055057</v>
      </c>
      <c r="H99" s="160" t="n">
        <v>297855.965091925</v>
      </c>
      <c r="I99" s="160" t="n">
        <v>149812.020564663</v>
      </c>
    </row>
    <row r="100" customFormat="false" ht="12.8" hidden="false" customHeight="false" outlineLevel="0" collapsed="false">
      <c r="A100" s="160" t="n">
        <v>147</v>
      </c>
      <c r="B100" s="160" t="n">
        <v>26209766.3490147</v>
      </c>
      <c r="C100" s="160" t="n">
        <v>25316468.6287006</v>
      </c>
      <c r="D100" s="160" t="n">
        <v>72887156.729072</v>
      </c>
      <c r="E100" s="160" t="n">
        <v>115163579.899581</v>
      </c>
      <c r="F100" s="160" t="n">
        <v>0</v>
      </c>
      <c r="G100" s="160" t="n">
        <v>501497.032859406</v>
      </c>
      <c r="H100" s="160" t="n">
        <v>288807.744538285</v>
      </c>
      <c r="I100" s="160" t="n">
        <v>147132.775594946</v>
      </c>
    </row>
    <row r="101" customFormat="false" ht="12.8" hidden="false" customHeight="false" outlineLevel="0" collapsed="false">
      <c r="A101" s="160" t="n">
        <v>148</v>
      </c>
      <c r="B101" s="160" t="n">
        <v>31027833.1312448</v>
      </c>
      <c r="C101" s="160" t="n">
        <v>30100214.9213801</v>
      </c>
      <c r="D101" s="160" t="n">
        <v>87825965.3581818</v>
      </c>
      <c r="E101" s="160" t="n">
        <v>115843912.093219</v>
      </c>
      <c r="F101" s="160" t="n">
        <v>19307318.6822032</v>
      </c>
      <c r="G101" s="160" t="n">
        <v>534950.413393954</v>
      </c>
      <c r="H101" s="160" t="n">
        <v>288888.212741787</v>
      </c>
      <c r="I101" s="160" t="n">
        <v>148256.54818426</v>
      </c>
    </row>
    <row r="102" customFormat="false" ht="12.8" hidden="false" customHeight="false" outlineLevel="0" collapsed="false">
      <c r="A102" s="160" t="n">
        <v>149</v>
      </c>
      <c r="B102" s="160" t="n">
        <v>26399653.3739966</v>
      </c>
      <c r="C102" s="160" t="n">
        <v>25534528.1694211</v>
      </c>
      <c r="D102" s="160" t="n">
        <v>73312830.881884</v>
      </c>
      <c r="E102" s="160" t="n">
        <v>116580320.157565</v>
      </c>
      <c r="F102" s="160" t="n">
        <v>0</v>
      </c>
      <c r="G102" s="160" t="n">
        <v>481290.656807956</v>
      </c>
      <c r="H102" s="160" t="n">
        <v>282642.214947289</v>
      </c>
      <c r="I102" s="160" t="n">
        <v>144560.475457622</v>
      </c>
    </row>
    <row r="103" customFormat="false" ht="12.8" hidden="false" customHeight="false" outlineLevel="0" collapsed="false">
      <c r="A103" s="160" t="n">
        <v>150</v>
      </c>
      <c r="B103" s="160" t="n">
        <v>31185547.0015418</v>
      </c>
      <c r="C103" s="160" t="n">
        <v>30283967.2737171</v>
      </c>
      <c r="D103" s="160" t="n">
        <v>88021469.0071253</v>
      </c>
      <c r="E103" s="160" t="n">
        <v>117098073.719067</v>
      </c>
      <c r="F103" s="160" t="n">
        <v>19516345.6198444</v>
      </c>
      <c r="G103" s="160" t="n">
        <v>511387.032272247</v>
      </c>
      <c r="H103" s="160" t="n">
        <v>287787.061610847</v>
      </c>
      <c r="I103" s="160" t="n">
        <v>146293.762773746</v>
      </c>
    </row>
    <row r="104" customFormat="false" ht="12.8" hidden="false" customHeight="false" outlineLevel="0" collapsed="false">
      <c r="A104" s="160" t="n">
        <v>151</v>
      </c>
      <c r="B104" s="160" t="n">
        <v>26780291.2134036</v>
      </c>
      <c r="C104" s="160" t="n">
        <v>25888263.6564188</v>
      </c>
      <c r="D104" s="160" t="n">
        <v>74739534.4982831</v>
      </c>
      <c r="E104" s="160" t="n">
        <v>117595955.557226</v>
      </c>
      <c r="F104" s="160" t="n">
        <v>0</v>
      </c>
      <c r="G104" s="160" t="n">
        <v>497753.713429829</v>
      </c>
      <c r="H104" s="160" t="n">
        <v>291376.362427904</v>
      </c>
      <c r="I104" s="160" t="n">
        <v>146996.401610177</v>
      </c>
    </row>
    <row r="105" customFormat="false" ht="12.8" hidden="false" customHeight="false" outlineLevel="0" collapsed="false">
      <c r="A105" s="160" t="n">
        <v>152</v>
      </c>
      <c r="B105" s="160" t="n">
        <v>31639905.2320271</v>
      </c>
      <c r="C105" s="160" t="n">
        <v>30694016.576312</v>
      </c>
      <c r="D105" s="160" t="n">
        <v>89769933.6150273</v>
      </c>
      <c r="E105" s="160" t="n">
        <v>117982414.062947</v>
      </c>
      <c r="F105" s="160" t="n">
        <v>19663735.6771578</v>
      </c>
      <c r="G105" s="160" t="n">
        <v>542430.846864139</v>
      </c>
      <c r="H105" s="160" t="n">
        <v>297736.25554556</v>
      </c>
      <c r="I105" s="160" t="n">
        <v>151030.79043627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43678288.0678234</v>
      </c>
      <c r="E22" s="0" t="n">
        <v>61546204.7331782</v>
      </c>
      <c r="F22" s="0" t="n">
        <v>0</v>
      </c>
      <c r="G22" s="0" t="n">
        <v>284905.113436399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17150795.2600603</v>
      </c>
      <c r="C23" s="0" t="n">
        <v>16551079.3026376</v>
      </c>
      <c r="D23" s="0" t="n">
        <v>51006814.7201695</v>
      </c>
      <c r="E23" s="0" t="n">
        <v>59894314.4648607</v>
      </c>
      <c r="F23" s="0" t="n">
        <v>9982385.74414344</v>
      </c>
      <c r="G23" s="0" t="n">
        <v>338786.81614603</v>
      </c>
      <c r="H23" s="0" t="n">
        <v>197022.709594524</v>
      </c>
      <c r="I23" s="0" t="n">
        <v>91294.9024029826</v>
      </c>
    </row>
    <row r="24" customFormat="false" ht="12.8" hidden="false" customHeight="false" outlineLevel="0" collapsed="false">
      <c r="A24" s="0" t="n">
        <v>71</v>
      </c>
      <c r="B24" s="0" t="n">
        <v>13845398.5892947</v>
      </c>
      <c r="C24" s="0" t="n">
        <v>13232168.8281662</v>
      </c>
      <c r="D24" s="0" t="n">
        <v>40792841.8252074</v>
      </c>
      <c r="E24" s="0" t="n">
        <v>55745676.9379341</v>
      </c>
      <c r="F24" s="0" t="n">
        <v>0</v>
      </c>
      <c r="G24" s="0" t="n">
        <v>354670.901501225</v>
      </c>
      <c r="H24" s="0" t="n">
        <v>201398.647225039</v>
      </c>
      <c r="I24" s="0" t="n">
        <v>81657.4462889457</v>
      </c>
    </row>
    <row r="25" customFormat="false" ht="12.8" hidden="false" customHeight="false" outlineLevel="0" collapsed="false">
      <c r="A25" s="0" t="n">
        <v>72</v>
      </c>
      <c r="B25" s="0" t="n">
        <v>16042369.4783936</v>
      </c>
      <c r="C25" s="0" t="n">
        <v>15436806.8275628</v>
      </c>
      <c r="D25" s="0" t="n">
        <v>48311748.5403889</v>
      </c>
      <c r="E25" s="0" t="n">
        <v>54784640.8840385</v>
      </c>
      <c r="F25" s="0" t="n">
        <v>9130773.48067309</v>
      </c>
      <c r="G25" s="0" t="n">
        <v>352142.284060776</v>
      </c>
      <c r="H25" s="0" t="n">
        <v>196395.893404352</v>
      </c>
      <c r="I25" s="0" t="n">
        <v>81463.5333796132</v>
      </c>
    </row>
    <row r="26" customFormat="false" ht="12.8" hidden="false" customHeight="false" outlineLevel="0" collapsed="false">
      <c r="A26" s="0" t="n">
        <v>73</v>
      </c>
      <c r="B26" s="0" t="n">
        <v>12910722.6839525</v>
      </c>
      <c r="C26" s="0" t="n">
        <v>12297275.3846767</v>
      </c>
      <c r="D26" s="0" t="n">
        <v>35298112.085461</v>
      </c>
      <c r="E26" s="0" t="n">
        <v>56208382.7365927</v>
      </c>
      <c r="F26" s="0" t="n">
        <v>0</v>
      </c>
      <c r="G26" s="0" t="n">
        <v>360116.892822017</v>
      </c>
      <c r="H26" s="0" t="n">
        <v>192644.588457861</v>
      </c>
      <c r="I26" s="0" t="n">
        <v>86694.0257085274</v>
      </c>
    </row>
    <row r="27" customFormat="false" ht="12.8" hidden="false" customHeight="false" outlineLevel="0" collapsed="false">
      <c r="A27" s="0" t="n">
        <v>74</v>
      </c>
      <c r="B27" s="0" t="n">
        <v>15572259.6734225</v>
      </c>
      <c r="C27" s="0" t="n">
        <v>14972181.1636589</v>
      </c>
      <c r="D27" s="0" t="n">
        <v>44079051.0677889</v>
      </c>
      <c r="E27" s="0" t="n">
        <v>57113359.7716287</v>
      </c>
      <c r="F27" s="0" t="n">
        <v>9518893.29527145</v>
      </c>
      <c r="G27" s="0" t="n">
        <v>341314.792356539</v>
      </c>
      <c r="H27" s="0" t="n">
        <v>194958.867005089</v>
      </c>
      <c r="I27" s="0" t="n">
        <v>91149.786288508</v>
      </c>
    </row>
    <row r="28" customFormat="false" ht="12.8" hidden="false" customHeight="false" outlineLevel="0" collapsed="false">
      <c r="A28" s="0" t="n">
        <v>75</v>
      </c>
      <c r="B28" s="0" t="n">
        <v>13794195.5368115</v>
      </c>
      <c r="C28" s="0" t="n">
        <v>13171671.9890594</v>
      </c>
      <c r="D28" s="0" t="n">
        <v>39039959.9810053</v>
      </c>
      <c r="E28" s="0" t="n">
        <v>58134261.2370163</v>
      </c>
      <c r="F28" s="0" t="n">
        <v>0</v>
      </c>
      <c r="G28" s="0" t="n">
        <v>359708.222855838</v>
      </c>
      <c r="H28" s="0" t="n">
        <v>197669.097403485</v>
      </c>
      <c r="I28" s="0" t="n">
        <v>93066.0392753185</v>
      </c>
    </row>
    <row r="29" customFormat="false" ht="12.8" hidden="false" customHeight="false" outlineLevel="0" collapsed="false">
      <c r="A29" s="0" t="n">
        <v>76</v>
      </c>
      <c r="B29" s="0" t="n">
        <v>16522991.6695886</v>
      </c>
      <c r="C29" s="0" t="n">
        <v>15884269.1194704</v>
      </c>
      <c r="D29" s="0" t="n">
        <v>48074174.4840076</v>
      </c>
      <c r="E29" s="0" t="n">
        <v>58747636.2422431</v>
      </c>
      <c r="F29" s="0" t="n">
        <v>9791272.70704052</v>
      </c>
      <c r="G29" s="0" t="n">
        <v>369243.018076253</v>
      </c>
      <c r="H29" s="0" t="n">
        <v>202240.480405349</v>
      </c>
      <c r="I29" s="0" t="n">
        <v>96055.7880522656</v>
      </c>
    </row>
    <row r="30" customFormat="false" ht="12.8" hidden="false" customHeight="false" outlineLevel="0" collapsed="false">
      <c r="A30" s="0" t="n">
        <v>77</v>
      </c>
      <c r="B30" s="0" t="n">
        <v>13021082.400753</v>
      </c>
      <c r="C30" s="0" t="n">
        <v>12375537.6969601</v>
      </c>
      <c r="D30" s="0" t="n">
        <v>34077124.1359592</v>
      </c>
      <c r="E30" s="0" t="n">
        <v>59024952.1191393</v>
      </c>
      <c r="F30" s="0" t="n">
        <v>0</v>
      </c>
      <c r="G30" s="0" t="n">
        <v>374102.881212846</v>
      </c>
      <c r="H30" s="0" t="n">
        <v>203648.0311167</v>
      </c>
      <c r="I30" s="0" t="n">
        <v>96848.2735190598</v>
      </c>
    </row>
    <row r="31" customFormat="false" ht="12.8" hidden="false" customHeight="false" outlineLevel="0" collapsed="false">
      <c r="A31" s="0" t="n">
        <v>78</v>
      </c>
      <c r="B31" s="0" t="n">
        <v>15426713.1042207</v>
      </c>
      <c r="C31" s="0" t="n">
        <v>14779982.0208787</v>
      </c>
      <c r="D31" s="0" t="n">
        <v>41658525.8667139</v>
      </c>
      <c r="E31" s="0" t="n">
        <v>59076890.4598759</v>
      </c>
      <c r="F31" s="0" t="n">
        <v>9846148.40997932</v>
      </c>
      <c r="G31" s="0" t="n">
        <v>378266.742843873</v>
      </c>
      <c r="H31" s="0" t="n">
        <v>202409.507921719</v>
      </c>
      <c r="I31" s="0" t="n">
        <v>94364.0465377221</v>
      </c>
    </row>
    <row r="32" customFormat="false" ht="12.8" hidden="false" customHeight="false" outlineLevel="0" collapsed="false">
      <c r="A32" s="0" t="n">
        <v>79</v>
      </c>
      <c r="B32" s="0" t="n">
        <v>13494382.4080728</v>
      </c>
      <c r="C32" s="0" t="n">
        <v>12817125.1473875</v>
      </c>
      <c r="D32" s="0" t="n">
        <v>36310738.1611311</v>
      </c>
      <c r="E32" s="0" t="n">
        <v>59397405.3717946</v>
      </c>
      <c r="F32" s="0" t="n">
        <v>0</v>
      </c>
      <c r="G32" s="0" t="n">
        <v>402369.792728617</v>
      </c>
      <c r="H32" s="0" t="n">
        <v>206730.705640424</v>
      </c>
      <c r="I32" s="0" t="n">
        <v>97366.8033088631</v>
      </c>
    </row>
    <row r="33" customFormat="false" ht="12.8" hidden="false" customHeight="false" outlineLevel="0" collapsed="false">
      <c r="A33" s="0" t="n">
        <v>80</v>
      </c>
      <c r="B33" s="0" t="n">
        <v>16079277.533192</v>
      </c>
      <c r="C33" s="0" t="n">
        <v>15359518.1468376</v>
      </c>
      <c r="D33" s="0" t="n">
        <v>44501230.5320379</v>
      </c>
      <c r="E33" s="0" t="n">
        <v>59674272.1230848</v>
      </c>
      <c r="F33" s="0" t="n">
        <v>9945712.02051413</v>
      </c>
      <c r="G33" s="0" t="n">
        <v>443577.0536172</v>
      </c>
      <c r="H33" s="0" t="n">
        <v>208498.160829001</v>
      </c>
      <c r="I33" s="0" t="n">
        <v>96691.6741545985</v>
      </c>
    </row>
    <row r="34" customFormat="false" ht="12.8" hidden="false" customHeight="false" outlineLevel="0" collapsed="false">
      <c r="A34" s="0" t="n">
        <v>81</v>
      </c>
      <c r="B34" s="0" t="n">
        <v>13302527.3017062</v>
      </c>
      <c r="C34" s="0" t="n">
        <v>12635187.0574084</v>
      </c>
      <c r="D34" s="0" t="n">
        <v>34823060.997835</v>
      </c>
      <c r="E34" s="0" t="n">
        <v>60206388.2925158</v>
      </c>
      <c r="F34" s="0" t="n">
        <v>0</v>
      </c>
      <c r="G34" s="0" t="n">
        <v>391386.106479425</v>
      </c>
      <c r="H34" s="0" t="n">
        <v>208250.842457017</v>
      </c>
      <c r="I34" s="0" t="n">
        <v>96718.9933733501</v>
      </c>
    </row>
    <row r="35" customFormat="false" ht="12.8" hidden="false" customHeight="false" outlineLevel="0" collapsed="false">
      <c r="A35" s="0" t="n">
        <v>82</v>
      </c>
      <c r="B35" s="0" t="n">
        <v>15939868.4534232</v>
      </c>
      <c r="C35" s="0" t="n">
        <v>15256922.6232615</v>
      </c>
      <c r="D35" s="0" t="n">
        <v>42832096.3136673</v>
      </c>
      <c r="E35" s="0" t="n">
        <v>61224803.4917763</v>
      </c>
      <c r="F35" s="0" t="n">
        <v>10204133.9152961</v>
      </c>
      <c r="G35" s="0" t="n">
        <v>405325.895411747</v>
      </c>
      <c r="H35" s="0" t="n">
        <v>208960.947922981</v>
      </c>
      <c r="I35" s="0" t="n">
        <v>98084.2668956981</v>
      </c>
    </row>
    <row r="36" customFormat="false" ht="12.8" hidden="false" customHeight="false" outlineLevel="0" collapsed="false">
      <c r="A36" s="0" t="n">
        <v>83</v>
      </c>
      <c r="B36" s="0" t="n">
        <v>14020188.3453428</v>
      </c>
      <c r="C36" s="0" t="n">
        <v>13341071.8391069</v>
      </c>
      <c r="D36" s="0" t="n">
        <v>37543315.185343</v>
      </c>
      <c r="E36" s="0" t="n">
        <v>62203111.2552791</v>
      </c>
      <c r="F36" s="0" t="n">
        <v>0</v>
      </c>
      <c r="G36" s="0" t="n">
        <v>400475.828719321</v>
      </c>
      <c r="H36" s="0" t="n">
        <v>210690.445672679</v>
      </c>
      <c r="I36" s="0" t="n">
        <v>97071.7597770462</v>
      </c>
    </row>
    <row r="37" customFormat="false" ht="12.8" hidden="false" customHeight="false" outlineLevel="0" collapsed="false">
      <c r="A37" s="0" t="n">
        <v>84</v>
      </c>
      <c r="B37" s="0" t="n">
        <v>16714158.2616562</v>
      </c>
      <c r="C37" s="0" t="n">
        <v>16019086.4574966</v>
      </c>
      <c r="D37" s="0" t="n">
        <v>45915161.6814757</v>
      </c>
      <c r="E37" s="0" t="n">
        <v>62804697.8638691</v>
      </c>
      <c r="F37" s="0" t="n">
        <v>10467449.6439782</v>
      </c>
      <c r="G37" s="0" t="n">
        <v>413914.287162393</v>
      </c>
      <c r="H37" s="0" t="n">
        <v>212534.083591557</v>
      </c>
      <c r="I37" s="0" t="n">
        <v>98033.4762938805</v>
      </c>
    </row>
    <row r="38" customFormat="false" ht="12.8" hidden="false" customHeight="false" outlineLevel="0" collapsed="false">
      <c r="A38" s="0" t="n">
        <v>85</v>
      </c>
      <c r="B38" s="0" t="n">
        <v>14068435.0191652</v>
      </c>
      <c r="C38" s="0" t="n">
        <v>13372816.545699</v>
      </c>
      <c r="D38" s="0" t="n">
        <v>36768765.5253769</v>
      </c>
      <c r="E38" s="0" t="n">
        <v>63760743.5642835</v>
      </c>
      <c r="F38" s="0" t="n">
        <v>0</v>
      </c>
      <c r="G38" s="0" t="n">
        <v>417970.14822322</v>
      </c>
      <c r="H38" s="0" t="n">
        <v>208913.253700613</v>
      </c>
      <c r="I38" s="0" t="n">
        <v>98192.9593462558</v>
      </c>
    </row>
    <row r="39" customFormat="false" ht="12.8" hidden="false" customHeight="false" outlineLevel="0" collapsed="false">
      <c r="A39" s="0" t="n">
        <v>86</v>
      </c>
      <c r="B39" s="0" t="n">
        <v>16833292.4565911</v>
      </c>
      <c r="C39" s="0" t="n">
        <v>16103754.8882625</v>
      </c>
      <c r="D39" s="0" t="n">
        <v>45079560.3052407</v>
      </c>
      <c r="E39" s="0" t="n">
        <v>64714786.6045913</v>
      </c>
      <c r="F39" s="0" t="n">
        <v>10785797.7674319</v>
      </c>
      <c r="G39" s="0" t="n">
        <v>444820.699335608</v>
      </c>
      <c r="H39" s="0" t="n">
        <v>213865.373181871</v>
      </c>
      <c r="I39" s="0" t="n">
        <v>101216.422587295</v>
      </c>
    </row>
    <row r="40" customFormat="false" ht="12.8" hidden="false" customHeight="false" outlineLevel="0" collapsed="false">
      <c r="A40" s="0" t="n">
        <v>87</v>
      </c>
      <c r="B40" s="0" t="n">
        <v>14708359.1204256</v>
      </c>
      <c r="C40" s="0" t="n">
        <v>13992777.9876014</v>
      </c>
      <c r="D40" s="0" t="n">
        <v>39257471.0848514</v>
      </c>
      <c r="E40" s="0" t="n">
        <v>65410288.3338871</v>
      </c>
      <c r="F40" s="0" t="n">
        <v>0</v>
      </c>
      <c r="G40" s="0" t="n">
        <v>416698.627347185</v>
      </c>
      <c r="H40" s="0" t="n">
        <v>223605.632163586</v>
      </c>
      <c r="I40" s="0" t="n">
        <v>107538.390447677</v>
      </c>
    </row>
    <row r="41" customFormat="false" ht="12.8" hidden="false" customHeight="false" outlineLevel="0" collapsed="false">
      <c r="A41" s="0" t="n">
        <v>88</v>
      </c>
      <c r="B41" s="0" t="n">
        <v>17489389.3515456</v>
      </c>
      <c r="C41" s="0" t="n">
        <v>16793241.6203984</v>
      </c>
      <c r="D41" s="0" t="n">
        <v>47981135.5688461</v>
      </c>
      <c r="E41" s="0" t="n">
        <v>66092506.2427747</v>
      </c>
      <c r="F41" s="0" t="n">
        <v>11015417.7071291</v>
      </c>
      <c r="G41" s="0" t="n">
        <v>399384.47397402</v>
      </c>
      <c r="H41" s="0" t="n">
        <v>222586.123666865</v>
      </c>
      <c r="I41" s="0" t="n">
        <v>105967.333580525</v>
      </c>
    </row>
    <row r="42" customFormat="false" ht="12.8" hidden="false" customHeight="false" outlineLevel="0" collapsed="false">
      <c r="A42" s="0" t="n">
        <v>89</v>
      </c>
      <c r="B42" s="0" t="n">
        <v>14764380.6737487</v>
      </c>
      <c r="C42" s="0" t="n">
        <v>14015394.4701156</v>
      </c>
      <c r="D42" s="0" t="n">
        <v>38703520.5586699</v>
      </c>
      <c r="E42" s="0" t="n">
        <v>66546711.6661094</v>
      </c>
      <c r="F42" s="0" t="n">
        <v>0</v>
      </c>
      <c r="G42" s="0" t="n">
        <v>448393.093020073</v>
      </c>
      <c r="H42" s="0" t="n">
        <v>226297.098285742</v>
      </c>
      <c r="I42" s="0" t="n">
        <v>106137.160467462</v>
      </c>
    </row>
    <row r="43" customFormat="false" ht="12.8" hidden="false" customHeight="false" outlineLevel="0" collapsed="false">
      <c r="A43" s="0" t="n">
        <v>90</v>
      </c>
      <c r="B43" s="0" t="n">
        <v>17575659.3531974</v>
      </c>
      <c r="C43" s="0" t="n">
        <v>16832960.0377545</v>
      </c>
      <c r="D43" s="0" t="n">
        <v>47235976.4544484</v>
      </c>
      <c r="E43" s="0" t="n">
        <v>67466102.2673413</v>
      </c>
      <c r="F43" s="0" t="n">
        <v>11244350.3778902</v>
      </c>
      <c r="G43" s="0" t="n">
        <v>443340.81328245</v>
      </c>
      <c r="H43" s="0" t="n">
        <v>225558.427837277</v>
      </c>
      <c r="I43" s="0" t="n">
        <v>105428.67760453</v>
      </c>
    </row>
    <row r="44" customFormat="false" ht="12.8" hidden="false" customHeight="false" outlineLevel="0" collapsed="false">
      <c r="A44" s="0" t="n">
        <v>91</v>
      </c>
      <c r="B44" s="0" t="n">
        <v>15342357.4713826</v>
      </c>
      <c r="C44" s="0" t="n">
        <v>14615643.983489</v>
      </c>
      <c r="D44" s="0" t="n">
        <v>40927920.0069859</v>
      </c>
      <c r="E44" s="0" t="n">
        <v>68408163.1408295</v>
      </c>
      <c r="F44" s="0" t="n">
        <v>0</v>
      </c>
      <c r="G44" s="0" t="n">
        <v>422895.372804408</v>
      </c>
      <c r="H44" s="0" t="n">
        <v>229999.268300786</v>
      </c>
      <c r="I44" s="0" t="n">
        <v>105455.495411993</v>
      </c>
    </row>
    <row r="45" customFormat="false" ht="12.8" hidden="false" customHeight="false" outlineLevel="0" collapsed="false">
      <c r="A45" s="0" t="n">
        <v>92</v>
      </c>
      <c r="B45" s="0" t="n">
        <v>18339089.7207887</v>
      </c>
      <c r="C45" s="0" t="n">
        <v>17593850.3027108</v>
      </c>
      <c r="D45" s="0" t="n">
        <v>50178259.3584232</v>
      </c>
      <c r="E45" s="0" t="n">
        <v>69381527.3164567</v>
      </c>
      <c r="F45" s="0" t="n">
        <v>11563587.8860761</v>
      </c>
      <c r="G45" s="0" t="n">
        <v>436279.41838185</v>
      </c>
      <c r="H45" s="0" t="n">
        <v>234059.783994465</v>
      </c>
      <c r="I45" s="0" t="n">
        <v>107000.308145055</v>
      </c>
    </row>
    <row r="46" customFormat="false" ht="12.8" hidden="false" customHeight="false" outlineLevel="0" collapsed="false">
      <c r="A46" s="0" t="n">
        <v>93</v>
      </c>
      <c r="B46" s="0" t="n">
        <v>15581940.2314693</v>
      </c>
      <c r="C46" s="0" t="n">
        <v>14834559.0138828</v>
      </c>
      <c r="D46" s="0" t="n">
        <v>41058912.4797332</v>
      </c>
      <c r="E46" s="0" t="n">
        <v>70268452.651205</v>
      </c>
      <c r="F46" s="0" t="n">
        <v>0</v>
      </c>
      <c r="G46" s="0" t="n">
        <v>430921.866323977</v>
      </c>
      <c r="H46" s="0" t="n">
        <v>238325.997000244</v>
      </c>
      <c r="I46" s="0" t="n">
        <v>111619.077517513</v>
      </c>
    </row>
    <row r="47" customFormat="false" ht="12.8" hidden="false" customHeight="false" outlineLevel="0" collapsed="false">
      <c r="A47" s="0" t="n">
        <v>94</v>
      </c>
      <c r="B47" s="0" t="n">
        <v>18484392.1385898</v>
      </c>
      <c r="C47" s="0" t="n">
        <v>17765704.9317368</v>
      </c>
      <c r="D47" s="0" t="n">
        <v>49948402.5644116</v>
      </c>
      <c r="E47" s="0" t="n">
        <v>71081121.7619001</v>
      </c>
      <c r="F47" s="0" t="n">
        <v>11846853.6269834</v>
      </c>
      <c r="G47" s="0" t="n">
        <v>407031.034684425</v>
      </c>
      <c r="H47" s="0" t="n">
        <v>234590.723001883</v>
      </c>
      <c r="I47" s="0" t="n">
        <v>110093.498809586</v>
      </c>
    </row>
    <row r="48" customFormat="false" ht="12.8" hidden="false" customHeight="false" outlineLevel="0" collapsed="false">
      <c r="A48" s="0" t="n">
        <v>95</v>
      </c>
      <c r="B48" s="0" t="n">
        <v>16068697.501681</v>
      </c>
      <c r="C48" s="0" t="n">
        <v>15362860.7951483</v>
      </c>
      <c r="D48" s="0" t="n">
        <v>43063644.448796</v>
      </c>
      <c r="E48" s="0" t="n">
        <v>71860269.79968</v>
      </c>
      <c r="F48" s="0" t="n">
        <v>0</v>
      </c>
      <c r="G48" s="0" t="n">
        <v>387904.110114053</v>
      </c>
      <c r="H48" s="0" t="n">
        <v>239480.407611979</v>
      </c>
      <c r="I48" s="0" t="n">
        <v>112074.555438089</v>
      </c>
    </row>
    <row r="49" customFormat="false" ht="12.8" hidden="false" customHeight="false" outlineLevel="0" collapsed="false">
      <c r="A49" s="0" t="n">
        <v>96</v>
      </c>
      <c r="B49" s="0" t="n">
        <v>19116737.6211735</v>
      </c>
      <c r="C49" s="0" t="n">
        <v>18381303.6828473</v>
      </c>
      <c r="D49" s="0" t="n">
        <v>52293373.22319</v>
      </c>
      <c r="E49" s="0" t="n">
        <v>72677351.2395874</v>
      </c>
      <c r="F49" s="0" t="n">
        <v>12112891.8732646</v>
      </c>
      <c r="G49" s="0" t="n">
        <v>416853.974050311</v>
      </c>
      <c r="H49" s="0" t="n">
        <v>240086.43098843</v>
      </c>
      <c r="I49" s="0" t="n">
        <v>112133.618982094</v>
      </c>
    </row>
    <row r="50" customFormat="false" ht="12.8" hidden="false" customHeight="false" outlineLevel="0" collapsed="false">
      <c r="A50" s="0" t="n">
        <v>97</v>
      </c>
      <c r="B50" s="0" t="n">
        <v>16205418.590576</v>
      </c>
      <c r="C50" s="0" t="n">
        <v>15436426.1020713</v>
      </c>
      <c r="D50" s="0" t="n">
        <v>42857199.2746847</v>
      </c>
      <c r="E50" s="0" t="n">
        <v>72943282.2830901</v>
      </c>
      <c r="F50" s="0" t="n">
        <v>0</v>
      </c>
      <c r="G50" s="0" t="n">
        <v>450352.199711011</v>
      </c>
      <c r="H50" s="0" t="n">
        <v>238082.918796905</v>
      </c>
      <c r="I50" s="0" t="n">
        <v>115081.957138203</v>
      </c>
    </row>
    <row r="51" customFormat="false" ht="12.8" hidden="false" customHeight="false" outlineLevel="0" collapsed="false">
      <c r="A51" s="0" t="n">
        <v>98</v>
      </c>
      <c r="B51" s="0" t="n">
        <v>19241436.25882</v>
      </c>
      <c r="C51" s="0" t="n">
        <v>18458042.8358921</v>
      </c>
      <c r="D51" s="0" t="n">
        <v>51910711.6041328</v>
      </c>
      <c r="E51" s="0" t="n">
        <v>73861094.1712862</v>
      </c>
      <c r="F51" s="0" t="n">
        <v>12310182.361881</v>
      </c>
      <c r="G51" s="0" t="n">
        <v>468446.135784394</v>
      </c>
      <c r="H51" s="0" t="n">
        <v>235127.287715534</v>
      </c>
      <c r="I51" s="0" t="n">
        <v>114028.570611372</v>
      </c>
    </row>
    <row r="52" customFormat="false" ht="12.8" hidden="false" customHeight="false" outlineLevel="0" collapsed="false">
      <c r="A52" s="0" t="n">
        <v>99</v>
      </c>
      <c r="B52" s="0" t="n">
        <v>16566211.897103</v>
      </c>
      <c r="C52" s="0" t="n">
        <v>15738149.2300402</v>
      </c>
      <c r="D52" s="0" t="n">
        <v>44041830.0462017</v>
      </c>
      <c r="E52" s="0" t="n">
        <v>73773708.7466071</v>
      </c>
      <c r="F52" s="0" t="n">
        <v>0</v>
      </c>
      <c r="G52" s="0" t="n">
        <v>489574.00147754</v>
      </c>
      <c r="H52" s="0" t="n">
        <v>252667.318332476</v>
      </c>
      <c r="I52" s="0" t="n">
        <v>122601.924646792</v>
      </c>
    </row>
    <row r="53" customFormat="false" ht="12.8" hidden="false" customHeight="false" outlineLevel="0" collapsed="false">
      <c r="A53" s="0" t="n">
        <v>100</v>
      </c>
      <c r="B53" s="0" t="n">
        <v>19688478.2832929</v>
      </c>
      <c r="C53" s="0" t="n">
        <v>18890081.1725602</v>
      </c>
      <c r="D53" s="0" t="n">
        <v>53595719.3155118</v>
      </c>
      <c r="E53" s="0" t="n">
        <v>74928782.7642406</v>
      </c>
      <c r="F53" s="0" t="n">
        <v>12488130.4607068</v>
      </c>
      <c r="G53" s="0" t="n">
        <v>464981.208685397</v>
      </c>
      <c r="H53" s="0" t="n">
        <v>249437.583193792</v>
      </c>
      <c r="I53" s="0" t="n">
        <v>119969.026933629</v>
      </c>
    </row>
    <row r="54" customFormat="false" ht="12.8" hidden="false" customHeight="false" outlineLevel="0" collapsed="false">
      <c r="A54" s="0" t="n">
        <v>101</v>
      </c>
      <c r="B54" s="0" t="n">
        <v>16869343.2792079</v>
      </c>
      <c r="C54" s="0" t="n">
        <v>16071977.9779117</v>
      </c>
      <c r="D54" s="0" t="n">
        <v>44731216.0959729</v>
      </c>
      <c r="E54" s="0" t="n">
        <v>75798236.5175649</v>
      </c>
      <c r="F54" s="0" t="n">
        <v>0</v>
      </c>
      <c r="G54" s="0" t="n">
        <v>458649.595280361</v>
      </c>
      <c r="H54" s="0" t="n">
        <v>253698.108644974</v>
      </c>
      <c r="I54" s="0" t="n">
        <v>121453.710529792</v>
      </c>
    </row>
    <row r="55" customFormat="false" ht="12.8" hidden="false" customHeight="false" outlineLevel="0" collapsed="false">
      <c r="A55" s="0" t="n">
        <v>102</v>
      </c>
      <c r="B55" s="0" t="n">
        <v>19771622.4343438</v>
      </c>
      <c r="C55" s="0" t="n">
        <v>19004053.1837588</v>
      </c>
      <c r="D55" s="0" t="n">
        <v>53682910.9858832</v>
      </c>
      <c r="E55" s="0" t="n">
        <v>75780727.230586</v>
      </c>
      <c r="F55" s="0" t="n">
        <v>12630121.2050977</v>
      </c>
      <c r="G55" s="0" t="n">
        <v>431217.173903527</v>
      </c>
      <c r="H55" s="0" t="n">
        <v>250996.430742696</v>
      </c>
      <c r="I55" s="0" t="n">
        <v>121936.63705549</v>
      </c>
    </row>
    <row r="56" customFormat="false" ht="12.8" hidden="false" customHeight="false" outlineLevel="0" collapsed="false">
      <c r="A56" s="0" t="n">
        <v>103</v>
      </c>
      <c r="B56" s="0" t="n">
        <v>17068700.6052322</v>
      </c>
      <c r="C56" s="0" t="n">
        <v>16273696.912099</v>
      </c>
      <c r="D56" s="0" t="n">
        <v>45615202.3042541</v>
      </c>
      <c r="E56" s="0" t="n">
        <v>76194902.3171744</v>
      </c>
      <c r="F56" s="0" t="n">
        <v>0</v>
      </c>
      <c r="G56" s="0" t="n">
        <v>464966.359952381</v>
      </c>
      <c r="H56" s="0" t="n">
        <v>247359.836480553</v>
      </c>
      <c r="I56" s="0" t="n">
        <v>118110.709571795</v>
      </c>
    </row>
    <row r="57" customFormat="false" ht="12.8" hidden="false" customHeight="false" outlineLevel="0" collapsed="false">
      <c r="A57" s="0" t="n">
        <v>104</v>
      </c>
      <c r="B57" s="0" t="n">
        <v>19895597.7878965</v>
      </c>
      <c r="C57" s="0" t="n">
        <v>19092987.6431988</v>
      </c>
      <c r="D57" s="0" t="n">
        <v>54184859.9600384</v>
      </c>
      <c r="E57" s="0" t="n">
        <v>75739987.1558205</v>
      </c>
      <c r="F57" s="0" t="n">
        <v>12623331.1926368</v>
      </c>
      <c r="G57" s="0" t="n">
        <v>464024.090045002</v>
      </c>
      <c r="H57" s="0" t="n">
        <v>252372.861520886</v>
      </c>
      <c r="I57" s="0" t="n">
        <v>123161.704474011</v>
      </c>
    </row>
    <row r="58" customFormat="false" ht="12.8" hidden="false" customHeight="false" outlineLevel="0" collapsed="false">
      <c r="A58" s="0" t="n">
        <v>105</v>
      </c>
      <c r="B58" s="0" t="n">
        <v>16892356.0376498</v>
      </c>
      <c r="C58" s="0" t="n">
        <v>16072568.0046507</v>
      </c>
      <c r="D58" s="0" t="n">
        <v>44754005.7298594</v>
      </c>
      <c r="E58" s="0" t="n">
        <v>75749158.9149929</v>
      </c>
      <c r="F58" s="0" t="n">
        <v>0</v>
      </c>
      <c r="G58" s="0" t="n">
        <v>479631.777288224</v>
      </c>
      <c r="H58" s="0" t="n">
        <v>252832.772637121</v>
      </c>
      <c r="I58" s="0" t="n">
        <v>124747.832962533</v>
      </c>
    </row>
    <row r="59" customFormat="false" ht="12.8" hidden="false" customHeight="false" outlineLevel="0" collapsed="false">
      <c r="A59" s="0" t="n">
        <v>106</v>
      </c>
      <c r="B59" s="0" t="n">
        <v>20038933.7608062</v>
      </c>
      <c r="C59" s="0" t="n">
        <v>19219146.4344247</v>
      </c>
      <c r="D59" s="0" t="n">
        <v>54297488.7244684</v>
      </c>
      <c r="E59" s="0" t="n">
        <v>76585177.1692263</v>
      </c>
      <c r="F59" s="0" t="n">
        <v>12764196.194871</v>
      </c>
      <c r="G59" s="0" t="n">
        <v>472336.897762516</v>
      </c>
      <c r="H59" s="0" t="n">
        <v>258709.768998785</v>
      </c>
      <c r="I59" s="0" t="n">
        <v>126772.370885875</v>
      </c>
    </row>
    <row r="60" customFormat="false" ht="12.8" hidden="false" customHeight="false" outlineLevel="0" collapsed="false">
      <c r="A60" s="0" t="n">
        <v>107</v>
      </c>
      <c r="B60" s="0" t="n">
        <v>17298142.1172777</v>
      </c>
      <c r="C60" s="0" t="n">
        <v>16478395.8137481</v>
      </c>
      <c r="D60" s="0" t="n">
        <v>46328616.0789992</v>
      </c>
      <c r="E60" s="0" t="n">
        <v>76931204.406491</v>
      </c>
      <c r="F60" s="0" t="n">
        <v>0</v>
      </c>
      <c r="G60" s="0" t="n">
        <v>458666.471628253</v>
      </c>
      <c r="H60" s="0" t="n">
        <v>268568.856174107</v>
      </c>
      <c r="I60" s="0" t="n">
        <v>132158.536753255</v>
      </c>
    </row>
    <row r="61" customFormat="false" ht="12.8" hidden="false" customHeight="false" outlineLevel="0" collapsed="false">
      <c r="A61" s="0" t="n">
        <v>108</v>
      </c>
      <c r="B61" s="0" t="n">
        <v>20492575.9437512</v>
      </c>
      <c r="C61" s="0" t="n">
        <v>19652359.7169707</v>
      </c>
      <c r="D61" s="0" t="n">
        <v>55904506.7567869</v>
      </c>
      <c r="E61" s="0" t="n">
        <v>77781826.2875129</v>
      </c>
      <c r="F61" s="0" t="n">
        <v>12963637.7145855</v>
      </c>
      <c r="G61" s="0" t="n">
        <v>487120.540058372</v>
      </c>
      <c r="H61" s="0" t="n">
        <v>262771.028592301</v>
      </c>
      <c r="I61" s="0" t="n">
        <v>129035.225899819</v>
      </c>
    </row>
    <row r="62" customFormat="false" ht="12.8" hidden="false" customHeight="false" outlineLevel="0" collapsed="false">
      <c r="A62" s="0" t="n">
        <v>109</v>
      </c>
      <c r="B62" s="0" t="n">
        <v>17497097.8285187</v>
      </c>
      <c r="C62" s="0" t="n">
        <v>16647890.4245687</v>
      </c>
      <c r="D62" s="0" t="n">
        <v>46468593.7155808</v>
      </c>
      <c r="E62" s="0" t="n">
        <v>78300243.2113761</v>
      </c>
      <c r="F62" s="0" t="n">
        <v>0</v>
      </c>
      <c r="G62" s="0" t="n">
        <v>495035.479782466</v>
      </c>
      <c r="H62" s="0" t="n">
        <v>264251.765258858</v>
      </c>
      <c r="I62" s="0" t="n">
        <v>128457.36986954</v>
      </c>
    </row>
    <row r="63" customFormat="false" ht="12.8" hidden="false" customHeight="false" outlineLevel="0" collapsed="false">
      <c r="A63" s="0" t="n">
        <v>110</v>
      </c>
      <c r="B63" s="0" t="n">
        <v>20503107.2999442</v>
      </c>
      <c r="C63" s="0" t="n">
        <v>19639541.4622879</v>
      </c>
      <c r="D63" s="0" t="n">
        <v>55477196.474903</v>
      </c>
      <c r="E63" s="0" t="n">
        <v>78242895.8313093</v>
      </c>
      <c r="F63" s="0" t="n">
        <v>13040482.6385515</v>
      </c>
      <c r="G63" s="0" t="n">
        <v>500229.564134124</v>
      </c>
      <c r="H63" s="0" t="n">
        <v>269883.036119461</v>
      </c>
      <c r="I63" s="0" t="n">
        <v>133504.624860982</v>
      </c>
    </row>
    <row r="64" customFormat="false" ht="12.8" hidden="false" customHeight="false" outlineLevel="0" collapsed="false">
      <c r="A64" s="0" t="n">
        <v>111</v>
      </c>
      <c r="B64" s="0" t="n">
        <v>17596853.4994233</v>
      </c>
      <c r="C64" s="0" t="n">
        <v>16759951.7164803</v>
      </c>
      <c r="D64" s="0" t="n">
        <v>46990636.2185204</v>
      </c>
      <c r="E64" s="0" t="n">
        <v>78343645.6839972</v>
      </c>
      <c r="F64" s="0" t="n">
        <v>0</v>
      </c>
      <c r="G64" s="0" t="n">
        <v>490566.98449548</v>
      </c>
      <c r="H64" s="0" t="n">
        <v>257903.812044848</v>
      </c>
      <c r="I64" s="0" t="n">
        <v>126329.980575234</v>
      </c>
    </row>
    <row r="65" customFormat="false" ht="12.8" hidden="false" customHeight="false" outlineLevel="0" collapsed="false">
      <c r="A65" s="0" t="n">
        <v>112</v>
      </c>
      <c r="B65" s="0" t="n">
        <v>20679118.5475638</v>
      </c>
      <c r="C65" s="0" t="n">
        <v>19874392.4092564</v>
      </c>
      <c r="D65" s="0" t="n">
        <v>56474359.8201409</v>
      </c>
      <c r="E65" s="0" t="n">
        <v>78614079.7315187</v>
      </c>
      <c r="F65" s="0" t="n">
        <v>13102346.6219198</v>
      </c>
      <c r="G65" s="0" t="n">
        <v>455788.130089208</v>
      </c>
      <c r="H65" s="0" t="n">
        <v>259841.232188083</v>
      </c>
      <c r="I65" s="0" t="n">
        <v>127281.10861455</v>
      </c>
    </row>
    <row r="66" customFormat="false" ht="12.8" hidden="false" customHeight="false" outlineLevel="0" collapsed="false">
      <c r="A66" s="0" t="n">
        <v>113</v>
      </c>
      <c r="B66" s="0" t="n">
        <v>17560445.2216112</v>
      </c>
      <c r="C66" s="0" t="n">
        <v>16777617.8510278</v>
      </c>
      <c r="D66" s="0" t="n">
        <v>46785284.2944039</v>
      </c>
      <c r="E66" s="0" t="n">
        <v>78835919.4240653</v>
      </c>
      <c r="F66" s="0" t="n">
        <v>0</v>
      </c>
      <c r="G66" s="0" t="n">
        <v>423598.864583898</v>
      </c>
      <c r="H66" s="0" t="n">
        <v>267346.354133911</v>
      </c>
      <c r="I66" s="0" t="n">
        <v>131260.216950864</v>
      </c>
    </row>
    <row r="67" customFormat="false" ht="12.8" hidden="false" customHeight="false" outlineLevel="0" collapsed="false">
      <c r="A67" s="0" t="n">
        <v>114</v>
      </c>
      <c r="B67" s="0" t="n">
        <v>20746614.1348149</v>
      </c>
      <c r="C67" s="0" t="n">
        <v>19940759.1698821</v>
      </c>
      <c r="D67" s="0" t="n">
        <v>56309378.5233962</v>
      </c>
      <c r="E67" s="0" t="n">
        <v>79344717.0253621</v>
      </c>
      <c r="F67" s="0" t="n">
        <v>13224119.504227</v>
      </c>
      <c r="G67" s="0" t="n">
        <v>448285.547683486</v>
      </c>
      <c r="H67" s="0" t="n">
        <v>266329.082820628</v>
      </c>
      <c r="I67" s="0" t="n">
        <v>130343.334898133</v>
      </c>
    </row>
    <row r="68" customFormat="false" ht="12.8" hidden="false" customHeight="false" outlineLevel="0" collapsed="false">
      <c r="A68" s="0" t="n">
        <v>115</v>
      </c>
      <c r="B68" s="0" t="n">
        <v>18010327.354249</v>
      </c>
      <c r="C68" s="0" t="n">
        <v>17192615.2856018</v>
      </c>
      <c r="D68" s="0" t="n">
        <v>48344502.114474</v>
      </c>
      <c r="E68" s="0" t="n">
        <v>80099163.1291792</v>
      </c>
      <c r="F68" s="0" t="n">
        <v>0</v>
      </c>
      <c r="G68" s="0" t="n">
        <v>475811.261048348</v>
      </c>
      <c r="H68" s="0" t="n">
        <v>255410.595535187</v>
      </c>
      <c r="I68" s="0" t="n">
        <v>123557.445805243</v>
      </c>
    </row>
    <row r="69" customFormat="false" ht="12.8" hidden="false" customHeight="false" outlineLevel="0" collapsed="false">
      <c r="A69" s="0" t="n">
        <v>116</v>
      </c>
      <c r="B69" s="0" t="n">
        <v>20865075.2970352</v>
      </c>
      <c r="C69" s="0" t="n">
        <v>20059930.9050487</v>
      </c>
      <c r="D69" s="0" t="n">
        <v>57027508.7040015</v>
      </c>
      <c r="E69" s="0" t="n">
        <v>79277301.7565332</v>
      </c>
      <c r="F69" s="0" t="n">
        <v>13212883.6260889</v>
      </c>
      <c r="G69" s="0" t="n">
        <v>452951.790642385</v>
      </c>
      <c r="H69" s="0" t="n">
        <v>262710.930206237</v>
      </c>
      <c r="I69" s="0" t="n">
        <v>127830.958768327</v>
      </c>
    </row>
    <row r="70" customFormat="false" ht="12.8" hidden="false" customHeight="false" outlineLevel="0" collapsed="false">
      <c r="A70" s="0" t="n">
        <v>117</v>
      </c>
      <c r="B70" s="0" t="n">
        <v>17763551.3798112</v>
      </c>
      <c r="C70" s="0" t="n">
        <v>16970229.0955789</v>
      </c>
      <c r="D70" s="0" t="n">
        <v>47319677.028143</v>
      </c>
      <c r="E70" s="0" t="n">
        <v>79690859.2572253</v>
      </c>
      <c r="F70" s="0" t="n">
        <v>0</v>
      </c>
      <c r="G70" s="0" t="n">
        <v>433911.946868496</v>
      </c>
      <c r="H70" s="0" t="n">
        <v>267388.034579606</v>
      </c>
      <c r="I70" s="0" t="n">
        <v>131460.432548787</v>
      </c>
    </row>
    <row r="71" customFormat="false" ht="12.8" hidden="false" customHeight="false" outlineLevel="0" collapsed="false">
      <c r="A71" s="0" t="n">
        <v>118</v>
      </c>
      <c r="B71" s="0" t="n">
        <v>20836932.8008609</v>
      </c>
      <c r="C71" s="0" t="n">
        <v>20031648.0818749</v>
      </c>
      <c r="D71" s="0" t="n">
        <v>56604347.6458473</v>
      </c>
      <c r="E71" s="0" t="n">
        <v>79663915.6202867</v>
      </c>
      <c r="F71" s="0" t="n">
        <v>13277319.2700478</v>
      </c>
      <c r="G71" s="0" t="n">
        <v>448949.711516581</v>
      </c>
      <c r="H71" s="0" t="n">
        <v>265978.88479004</v>
      </c>
      <c r="I71" s="0" t="n">
        <v>129080.175256301</v>
      </c>
    </row>
    <row r="72" customFormat="false" ht="12.8" hidden="false" customHeight="false" outlineLevel="0" collapsed="false">
      <c r="A72" s="0" t="n">
        <v>119</v>
      </c>
      <c r="B72" s="0" t="n">
        <v>17928831.0303274</v>
      </c>
      <c r="C72" s="0" t="n">
        <v>17151286.9465777</v>
      </c>
      <c r="D72" s="0" t="n">
        <v>48193846.5862951</v>
      </c>
      <c r="E72" s="0" t="n">
        <v>79975513.8887053</v>
      </c>
      <c r="F72" s="0" t="n">
        <v>0</v>
      </c>
      <c r="G72" s="0" t="n">
        <v>430514.973053128</v>
      </c>
      <c r="H72" s="0" t="n">
        <v>260034.081619542</v>
      </c>
      <c r="I72" s="0" t="n">
        <v>124278.612967158</v>
      </c>
    </row>
    <row r="73" customFormat="false" ht="12.8" hidden="false" customHeight="false" outlineLevel="0" collapsed="false">
      <c r="A73" s="0" t="n">
        <v>120</v>
      </c>
      <c r="B73" s="0" t="n">
        <v>21086104.9424085</v>
      </c>
      <c r="C73" s="0" t="n">
        <v>20281638.1207486</v>
      </c>
      <c r="D73" s="0" t="n">
        <v>57699872.5038188</v>
      </c>
      <c r="E73" s="0" t="n">
        <v>80109368.6532019</v>
      </c>
      <c r="F73" s="0" t="n">
        <v>13351561.4422003</v>
      </c>
      <c r="G73" s="0" t="n">
        <v>462584.683201751</v>
      </c>
      <c r="H73" s="0" t="n">
        <v>256275.685794999</v>
      </c>
      <c r="I73" s="0" t="n">
        <v>122294.932375948</v>
      </c>
    </row>
    <row r="74" customFormat="false" ht="12.8" hidden="false" customHeight="false" outlineLevel="0" collapsed="false">
      <c r="A74" s="0" t="n">
        <v>121</v>
      </c>
      <c r="B74" s="0" t="n">
        <v>18014822.8125714</v>
      </c>
      <c r="C74" s="0" t="n">
        <v>17217199.312184</v>
      </c>
      <c r="D74" s="0" t="n">
        <v>48111922.4327952</v>
      </c>
      <c r="E74" s="0" t="n">
        <v>80757762.3862535</v>
      </c>
      <c r="F74" s="0" t="n">
        <v>0</v>
      </c>
      <c r="G74" s="0" t="n">
        <v>451781.697381974</v>
      </c>
      <c r="H74" s="0" t="n">
        <v>258398.168606132</v>
      </c>
      <c r="I74" s="0" t="n">
        <v>124919.477713177</v>
      </c>
    </row>
    <row r="75" customFormat="false" ht="12.8" hidden="false" customHeight="false" outlineLevel="0" collapsed="false">
      <c r="A75" s="0" t="n">
        <v>122</v>
      </c>
      <c r="B75" s="0" t="n">
        <v>21216421.5640411</v>
      </c>
      <c r="C75" s="0" t="n">
        <v>20437744.4700959</v>
      </c>
      <c r="D75" s="0" t="n">
        <v>57936753.0835664</v>
      </c>
      <c r="E75" s="0" t="n">
        <v>81098578.1960847</v>
      </c>
      <c r="F75" s="0" t="n">
        <v>13516429.6993474</v>
      </c>
      <c r="G75" s="0" t="n">
        <v>428015.653353918</v>
      </c>
      <c r="H75" s="0" t="n">
        <v>262612.728452926</v>
      </c>
      <c r="I75" s="0" t="n">
        <v>125783.87448336</v>
      </c>
    </row>
    <row r="76" customFormat="false" ht="12.8" hidden="false" customHeight="false" outlineLevel="0" collapsed="false">
      <c r="A76" s="0" t="n">
        <v>123</v>
      </c>
      <c r="B76" s="0" t="n">
        <v>18255726.7511577</v>
      </c>
      <c r="C76" s="0" t="n">
        <v>17453145.4189892</v>
      </c>
      <c r="D76" s="0" t="n">
        <v>49176117.2597299</v>
      </c>
      <c r="E76" s="0" t="n">
        <v>81213332.2605815</v>
      </c>
      <c r="F76" s="0" t="n">
        <v>0</v>
      </c>
      <c r="G76" s="0" t="n">
        <v>453954.439022617</v>
      </c>
      <c r="H76" s="0" t="n">
        <v>260524.161209143</v>
      </c>
      <c r="I76" s="0" t="n">
        <v>125861.045624</v>
      </c>
    </row>
    <row r="77" customFormat="false" ht="12.8" hidden="false" customHeight="false" outlineLevel="0" collapsed="false">
      <c r="A77" s="0" t="n">
        <v>124</v>
      </c>
      <c r="B77" s="0" t="n">
        <v>21521461.1090771</v>
      </c>
      <c r="C77" s="0" t="n">
        <v>20701481.4177791</v>
      </c>
      <c r="D77" s="0" t="n">
        <v>59112060.109596</v>
      </c>
      <c r="E77" s="0" t="n">
        <v>81528339.7135561</v>
      </c>
      <c r="F77" s="0" t="n">
        <v>13588056.618926</v>
      </c>
      <c r="G77" s="0" t="n">
        <v>454487.107307576</v>
      </c>
      <c r="H77" s="0" t="n">
        <v>272396.700971974</v>
      </c>
      <c r="I77" s="0" t="n">
        <v>132994.1185977</v>
      </c>
    </row>
    <row r="78" customFormat="false" ht="12.8" hidden="false" customHeight="false" outlineLevel="0" collapsed="false">
      <c r="A78" s="0" t="n">
        <v>125</v>
      </c>
      <c r="B78" s="0" t="n">
        <v>18342874.0333457</v>
      </c>
      <c r="C78" s="0" t="n">
        <v>17513528.1060715</v>
      </c>
      <c r="D78" s="0" t="n">
        <v>49095842.6825357</v>
      </c>
      <c r="E78" s="0" t="n">
        <v>81921449.1884608</v>
      </c>
      <c r="F78" s="0" t="n">
        <v>0</v>
      </c>
      <c r="G78" s="0" t="n">
        <v>456355.380939735</v>
      </c>
      <c r="H78" s="0" t="n">
        <v>278030.063897289</v>
      </c>
      <c r="I78" s="0" t="n">
        <v>135657.832053112</v>
      </c>
    </row>
    <row r="79" customFormat="false" ht="12.8" hidden="false" customHeight="false" outlineLevel="0" collapsed="false">
      <c r="A79" s="0" t="n">
        <v>126</v>
      </c>
      <c r="B79" s="0" t="n">
        <v>21665093.8583122</v>
      </c>
      <c r="C79" s="0" t="n">
        <v>20834288.3949323</v>
      </c>
      <c r="D79" s="0" t="n">
        <v>59213723.1989634</v>
      </c>
      <c r="E79" s="0" t="n">
        <v>82427478.6147031</v>
      </c>
      <c r="F79" s="0" t="n">
        <v>13737913.1024505</v>
      </c>
      <c r="G79" s="0" t="n">
        <v>466064.410181203</v>
      </c>
      <c r="H79" s="0" t="n">
        <v>273017.854475716</v>
      </c>
      <c r="I79" s="0" t="n">
        <v>131033.141032877</v>
      </c>
    </row>
    <row r="80" customFormat="false" ht="12.8" hidden="false" customHeight="false" outlineLevel="0" collapsed="false">
      <c r="A80" s="0" t="n">
        <v>127</v>
      </c>
      <c r="B80" s="0" t="n">
        <v>18764066.3744512</v>
      </c>
      <c r="C80" s="0" t="n">
        <v>17918200.1928773</v>
      </c>
      <c r="D80" s="0" t="n">
        <v>50624591.4133138</v>
      </c>
      <c r="E80" s="0" t="n">
        <v>83099632.160592</v>
      </c>
      <c r="F80" s="0" t="n">
        <v>0</v>
      </c>
      <c r="G80" s="0" t="n">
        <v>479771.437076903</v>
      </c>
      <c r="H80" s="0" t="n">
        <v>273076.50313369</v>
      </c>
      <c r="I80" s="0" t="n">
        <v>132883.20194752</v>
      </c>
    </row>
    <row r="81" customFormat="false" ht="12.8" hidden="false" customHeight="false" outlineLevel="0" collapsed="false">
      <c r="A81" s="0" t="n">
        <v>128</v>
      </c>
      <c r="B81" s="0" t="n">
        <v>21935602.6878102</v>
      </c>
      <c r="C81" s="0" t="n">
        <v>21087046.7934067</v>
      </c>
      <c r="D81" s="0" t="n">
        <v>60285431.4542941</v>
      </c>
      <c r="E81" s="0" t="n">
        <v>82870171.7866918</v>
      </c>
      <c r="F81" s="0" t="n">
        <v>13811695.297782</v>
      </c>
      <c r="G81" s="0" t="n">
        <v>489514.509922267</v>
      </c>
      <c r="H81" s="0" t="n">
        <v>268629.41504674</v>
      </c>
      <c r="I81" s="0" t="n">
        <v>129159.956335006</v>
      </c>
    </row>
    <row r="82" customFormat="false" ht="12.8" hidden="false" customHeight="false" outlineLevel="0" collapsed="false">
      <c r="A82" s="0" t="n">
        <v>129</v>
      </c>
      <c r="B82" s="0" t="n">
        <v>18669033.1257587</v>
      </c>
      <c r="C82" s="0" t="n">
        <v>17791787.0264549</v>
      </c>
      <c r="D82" s="0" t="n">
        <v>49923016.4511775</v>
      </c>
      <c r="E82" s="0" t="n">
        <v>83071564.2221363</v>
      </c>
      <c r="F82" s="0" t="n">
        <v>0</v>
      </c>
      <c r="G82" s="0" t="n">
        <v>516387.992296834</v>
      </c>
      <c r="H82" s="0" t="n">
        <v>270020.596628284</v>
      </c>
      <c r="I82" s="0" t="n">
        <v>129767.871969557</v>
      </c>
    </row>
    <row r="83" customFormat="false" ht="12.8" hidden="false" customHeight="false" outlineLevel="0" collapsed="false">
      <c r="A83" s="0" t="n">
        <v>130</v>
      </c>
      <c r="B83" s="0" t="n">
        <v>22008691.3737052</v>
      </c>
      <c r="C83" s="0" t="n">
        <v>21146406.877433</v>
      </c>
      <c r="D83" s="0" t="n">
        <v>60035072.6907214</v>
      </c>
      <c r="E83" s="0" t="n">
        <v>83705798.2489357</v>
      </c>
      <c r="F83" s="0" t="n">
        <v>13950966.3748226</v>
      </c>
      <c r="G83" s="0" t="n">
        <v>502578.390751296</v>
      </c>
      <c r="H83" s="0" t="n">
        <v>268723.949343983</v>
      </c>
      <c r="I83" s="0" t="n">
        <v>129974.508824082</v>
      </c>
    </row>
    <row r="84" customFormat="false" ht="12.8" hidden="false" customHeight="false" outlineLevel="0" collapsed="false">
      <c r="A84" s="0" t="n">
        <v>131</v>
      </c>
      <c r="B84" s="0" t="n">
        <v>18810203.1061759</v>
      </c>
      <c r="C84" s="0" t="n">
        <v>17943867.8616725</v>
      </c>
      <c r="D84" s="0" t="n">
        <v>50685091.0589637</v>
      </c>
      <c r="E84" s="0" t="n">
        <v>83262731.3791567</v>
      </c>
      <c r="F84" s="0" t="n">
        <v>0</v>
      </c>
      <c r="G84" s="0" t="n">
        <v>507599.425782431</v>
      </c>
      <c r="H84" s="0" t="n">
        <v>267784.226819131</v>
      </c>
      <c r="I84" s="0" t="n">
        <v>129930.84557404</v>
      </c>
    </row>
    <row r="85" customFormat="false" ht="12.8" hidden="false" customHeight="false" outlineLevel="0" collapsed="false">
      <c r="A85" s="0" t="n">
        <v>132</v>
      </c>
      <c r="B85" s="0" t="n">
        <v>22271517.8705788</v>
      </c>
      <c r="C85" s="0" t="n">
        <v>21399039.4646347</v>
      </c>
      <c r="D85" s="0" t="n">
        <v>61225670.1747554</v>
      </c>
      <c r="E85" s="0" t="n">
        <v>84058172.4987546</v>
      </c>
      <c r="F85" s="0" t="n">
        <v>14009695.4164591</v>
      </c>
      <c r="G85" s="0" t="n">
        <v>516183.939287019</v>
      </c>
      <c r="H85" s="0" t="n">
        <v>266055.501875515</v>
      </c>
      <c r="I85" s="0" t="n">
        <v>128912.80683083</v>
      </c>
    </row>
    <row r="86" customFormat="false" ht="12.8" hidden="false" customHeight="false" outlineLevel="0" collapsed="false">
      <c r="A86" s="0" t="n">
        <v>133</v>
      </c>
      <c r="B86" s="0" t="n">
        <v>18897581.5426116</v>
      </c>
      <c r="C86" s="0" t="n">
        <v>18074874.1072344</v>
      </c>
      <c r="D86" s="0" t="n">
        <v>50761988.9481312</v>
      </c>
      <c r="E86" s="0" t="n">
        <v>84344523.9134973</v>
      </c>
      <c r="F86" s="0" t="n">
        <v>0</v>
      </c>
      <c r="G86" s="0" t="n">
        <v>468202.272372689</v>
      </c>
      <c r="H86" s="0" t="n">
        <v>265319.636062104</v>
      </c>
      <c r="I86" s="0" t="n">
        <v>127407.895632059</v>
      </c>
    </row>
    <row r="87" customFormat="false" ht="12.8" hidden="false" customHeight="false" outlineLevel="0" collapsed="false">
      <c r="A87" s="0" t="n">
        <v>134</v>
      </c>
      <c r="B87" s="0" t="n">
        <v>22307495.783859</v>
      </c>
      <c r="C87" s="0" t="n">
        <v>21490925.6972237</v>
      </c>
      <c r="D87" s="0" t="n">
        <v>61165244.9906062</v>
      </c>
      <c r="E87" s="0" t="n">
        <v>84897929.9356763</v>
      </c>
      <c r="F87" s="0" t="n">
        <v>14149654.9892794</v>
      </c>
      <c r="G87" s="0" t="n">
        <v>457899.019149521</v>
      </c>
      <c r="H87" s="0" t="n">
        <v>268902.032900731</v>
      </c>
      <c r="I87" s="0" t="n">
        <v>128241.477978581</v>
      </c>
    </row>
    <row r="88" customFormat="false" ht="12.8" hidden="false" customHeight="false" outlineLevel="0" collapsed="false">
      <c r="A88" s="0" t="n">
        <v>135</v>
      </c>
      <c r="B88" s="0" t="n">
        <v>19137948.148119</v>
      </c>
      <c r="C88" s="0" t="n">
        <v>18291710.5243678</v>
      </c>
      <c r="D88" s="0" t="n">
        <v>51777584.1432547</v>
      </c>
      <c r="E88" s="0" t="n">
        <v>84689778.1230353</v>
      </c>
      <c r="F88" s="0" t="n">
        <v>0</v>
      </c>
      <c r="G88" s="0" t="n">
        <v>486516.935446664</v>
      </c>
      <c r="H88" s="0" t="n">
        <v>269627.674044045</v>
      </c>
      <c r="I88" s="0" t="n">
        <v>128704.306086551</v>
      </c>
    </row>
    <row r="89" customFormat="false" ht="12.8" hidden="false" customHeight="false" outlineLevel="0" collapsed="false">
      <c r="A89" s="0" t="n">
        <v>136</v>
      </c>
      <c r="B89" s="0" t="n">
        <v>22471471.9506624</v>
      </c>
      <c r="C89" s="0" t="n">
        <v>21603096.2809949</v>
      </c>
      <c r="D89" s="0" t="n">
        <v>61861234.0342564</v>
      </c>
      <c r="E89" s="0" t="n">
        <v>84784606.2934891</v>
      </c>
      <c r="F89" s="0" t="n">
        <v>14130767.7155815</v>
      </c>
      <c r="G89" s="0" t="n">
        <v>499211.574026766</v>
      </c>
      <c r="H89" s="0" t="n">
        <v>275428.724511587</v>
      </c>
      <c r="I89" s="0" t="n">
        <v>133907.673041712</v>
      </c>
    </row>
    <row r="90" customFormat="false" ht="12.8" hidden="false" customHeight="false" outlineLevel="0" collapsed="false">
      <c r="A90" s="0" t="n">
        <v>137</v>
      </c>
      <c r="B90" s="0" t="n">
        <v>19127736.1163804</v>
      </c>
      <c r="C90" s="0" t="n">
        <v>18262821.7738696</v>
      </c>
      <c r="D90" s="0" t="n">
        <v>51435891.1042526</v>
      </c>
      <c r="E90" s="0" t="n">
        <v>85076287.1668822</v>
      </c>
      <c r="F90" s="0" t="n">
        <v>0</v>
      </c>
      <c r="G90" s="0" t="n">
        <v>492879.204639266</v>
      </c>
      <c r="H90" s="0" t="n">
        <v>277436.178454215</v>
      </c>
      <c r="I90" s="0" t="n">
        <v>135141.370596167</v>
      </c>
    </row>
    <row r="91" customFormat="false" ht="12.8" hidden="false" customHeight="false" outlineLevel="0" collapsed="false">
      <c r="A91" s="0" t="n">
        <v>138</v>
      </c>
      <c r="B91" s="0" t="n">
        <v>22528350.8345978</v>
      </c>
      <c r="C91" s="0" t="n">
        <v>21645151.6254794</v>
      </c>
      <c r="D91" s="0" t="n">
        <v>61781815.3970159</v>
      </c>
      <c r="E91" s="0" t="n">
        <v>85341885.6387285</v>
      </c>
      <c r="F91" s="0" t="n">
        <v>14223647.6064547</v>
      </c>
      <c r="G91" s="0" t="n">
        <v>514928.169537813</v>
      </c>
      <c r="H91" s="0" t="n">
        <v>275001.118107317</v>
      </c>
      <c r="I91" s="0" t="n">
        <v>133242.744961903</v>
      </c>
    </row>
    <row r="92" customFormat="false" ht="12.8" hidden="false" customHeight="false" outlineLevel="0" collapsed="false">
      <c r="A92" s="0" t="n">
        <v>139</v>
      </c>
      <c r="B92" s="0" t="n">
        <v>19365621.4424926</v>
      </c>
      <c r="C92" s="0" t="n">
        <v>18529640.3642754</v>
      </c>
      <c r="D92" s="0" t="n">
        <v>52566079.6582821</v>
      </c>
      <c r="E92" s="0" t="n">
        <v>85669549.4873871</v>
      </c>
      <c r="F92" s="0" t="n">
        <v>0</v>
      </c>
      <c r="G92" s="0" t="n">
        <v>474455.393185757</v>
      </c>
      <c r="H92" s="0" t="n">
        <v>271144.036209926</v>
      </c>
      <c r="I92" s="0" t="n">
        <v>129116.641173681</v>
      </c>
    </row>
    <row r="93" customFormat="false" ht="12.8" hidden="false" customHeight="false" outlineLevel="0" collapsed="false">
      <c r="A93" s="0" t="n">
        <v>140</v>
      </c>
      <c r="B93" s="0" t="n">
        <v>22775399.1539928</v>
      </c>
      <c r="C93" s="0" t="n">
        <v>21940330.5739279</v>
      </c>
      <c r="D93" s="0" t="n">
        <v>63058164.9414872</v>
      </c>
      <c r="E93" s="0" t="n">
        <v>85894401.6809096</v>
      </c>
      <c r="F93" s="0" t="n">
        <v>14315733.6134849</v>
      </c>
      <c r="G93" s="0" t="n">
        <v>480445.821842396</v>
      </c>
      <c r="H93" s="0" t="n">
        <v>265677.956023152</v>
      </c>
      <c r="I93" s="0" t="n">
        <v>127064.003141976</v>
      </c>
    </row>
    <row r="94" customFormat="false" ht="12.8" hidden="false" customHeight="false" outlineLevel="0" collapsed="false">
      <c r="A94" s="0" t="n">
        <v>141</v>
      </c>
      <c r="B94" s="0" t="n">
        <v>19322490.6815342</v>
      </c>
      <c r="C94" s="0" t="n">
        <v>18478082.7173721</v>
      </c>
      <c r="D94" s="0" t="n">
        <v>52127213.2211909</v>
      </c>
      <c r="E94" s="0" t="n">
        <v>85974677.2994016</v>
      </c>
      <c r="F94" s="0" t="n">
        <v>0</v>
      </c>
      <c r="G94" s="0" t="n">
        <v>484263.949742001</v>
      </c>
      <c r="H94" s="0" t="n">
        <v>269297.631355726</v>
      </c>
      <c r="I94" s="0" t="n">
        <v>129780.547234791</v>
      </c>
    </row>
    <row r="95" customFormat="false" ht="12.8" hidden="false" customHeight="false" outlineLevel="0" collapsed="false">
      <c r="A95" s="0" t="n">
        <v>142</v>
      </c>
      <c r="B95" s="0" t="n">
        <v>22673575.839296</v>
      </c>
      <c r="C95" s="0" t="n">
        <v>21824621.0362501</v>
      </c>
      <c r="D95" s="0" t="n">
        <v>62344510.2442371</v>
      </c>
      <c r="E95" s="0" t="n">
        <v>86018928.4637185</v>
      </c>
      <c r="F95" s="0" t="n">
        <v>14336488.0772864</v>
      </c>
      <c r="G95" s="0" t="n">
        <v>473839.413845437</v>
      </c>
      <c r="H95" s="0" t="n">
        <v>279103.479722088</v>
      </c>
      <c r="I95" s="0" t="n">
        <v>137159.870683331</v>
      </c>
    </row>
    <row r="96" customFormat="false" ht="12.8" hidden="false" customHeight="false" outlineLevel="0" collapsed="false">
      <c r="A96" s="0" t="n">
        <v>143</v>
      </c>
      <c r="B96" s="0" t="n">
        <v>19487403.1731463</v>
      </c>
      <c r="C96" s="0" t="n">
        <v>18596480.4462643</v>
      </c>
      <c r="D96" s="0" t="n">
        <v>52725650.8882385</v>
      </c>
      <c r="E96" s="0" t="n">
        <v>86047975.7662632</v>
      </c>
      <c r="F96" s="0" t="n">
        <v>0</v>
      </c>
      <c r="G96" s="0" t="n">
        <v>513741.007445983</v>
      </c>
      <c r="H96" s="0" t="n">
        <v>280514.784217917</v>
      </c>
      <c r="I96" s="0" t="n">
        <v>138095.621740133</v>
      </c>
    </row>
    <row r="97" customFormat="false" ht="12.8" hidden="false" customHeight="false" outlineLevel="0" collapsed="false">
      <c r="A97" s="0" t="n">
        <v>144</v>
      </c>
      <c r="B97" s="0" t="n">
        <v>22974697.7521915</v>
      </c>
      <c r="C97" s="0" t="n">
        <v>22073590.2556668</v>
      </c>
      <c r="D97" s="0" t="n">
        <v>63512925.272749</v>
      </c>
      <c r="E97" s="0" t="n">
        <v>86319704.8683984</v>
      </c>
      <c r="F97" s="0" t="n">
        <v>14386617.4780664</v>
      </c>
      <c r="G97" s="0" t="n">
        <v>522323.33908572</v>
      </c>
      <c r="H97" s="0" t="n">
        <v>282196.641117762</v>
      </c>
      <c r="I97" s="0" t="n">
        <v>137982.166173179</v>
      </c>
    </row>
    <row r="98" customFormat="false" ht="12.8" hidden="false" customHeight="false" outlineLevel="0" collapsed="false">
      <c r="A98" s="0" t="n">
        <v>145</v>
      </c>
      <c r="B98" s="0" t="n">
        <v>19548356.4163634</v>
      </c>
      <c r="C98" s="0" t="n">
        <v>18673903.9936356</v>
      </c>
      <c r="D98" s="0" t="n">
        <v>52712011.2996943</v>
      </c>
      <c r="E98" s="0" t="n">
        <v>86857305.5447255</v>
      </c>
      <c r="F98" s="0" t="n">
        <v>0</v>
      </c>
      <c r="G98" s="0" t="n">
        <v>496966.76553342</v>
      </c>
      <c r="H98" s="0" t="n">
        <v>279716.472464432</v>
      </c>
      <c r="I98" s="0" t="n">
        <v>139670.263899951</v>
      </c>
    </row>
    <row r="99" customFormat="false" ht="12.8" hidden="false" customHeight="false" outlineLevel="0" collapsed="false">
      <c r="A99" s="0" t="n">
        <v>146</v>
      </c>
      <c r="B99" s="0" t="n">
        <v>23233761.2362361</v>
      </c>
      <c r="C99" s="0" t="n">
        <v>22333588.5525088</v>
      </c>
      <c r="D99" s="0" t="n">
        <v>63901524.5037256</v>
      </c>
      <c r="E99" s="0" t="n">
        <v>87822396.5858546</v>
      </c>
      <c r="F99" s="0" t="n">
        <v>14637066.0976424</v>
      </c>
      <c r="G99" s="0" t="n">
        <v>528161.08741337</v>
      </c>
      <c r="H99" s="0" t="n">
        <v>277254.054715344</v>
      </c>
      <c r="I99" s="0" t="n">
        <v>135367.91656947</v>
      </c>
    </row>
    <row r="100" customFormat="false" ht="12.8" hidden="false" customHeight="false" outlineLevel="0" collapsed="false">
      <c r="A100" s="0" t="n">
        <v>147</v>
      </c>
      <c r="B100" s="0" t="n">
        <v>20024727.5055877</v>
      </c>
      <c r="C100" s="0" t="n">
        <v>19146727.7859593</v>
      </c>
      <c r="D100" s="0" t="n">
        <v>54458055.0239842</v>
      </c>
      <c r="E100" s="0" t="n">
        <v>88320605.0009049</v>
      </c>
      <c r="F100" s="0" t="n">
        <v>0</v>
      </c>
      <c r="G100" s="0" t="n">
        <v>494680.229988443</v>
      </c>
      <c r="H100" s="0" t="n">
        <v>286066.066696604</v>
      </c>
      <c r="I100" s="0" t="n">
        <v>138933.461347701</v>
      </c>
    </row>
    <row r="101" customFormat="false" ht="12.8" hidden="false" customHeight="false" outlineLevel="0" collapsed="false">
      <c r="A101" s="0" t="n">
        <v>148</v>
      </c>
      <c r="B101" s="0" t="n">
        <v>23769753.4351661</v>
      </c>
      <c r="C101" s="0" t="n">
        <v>22870961.6193378</v>
      </c>
      <c r="D101" s="0" t="n">
        <v>65878703.3953849</v>
      </c>
      <c r="E101" s="0" t="n">
        <v>89316868.5799257</v>
      </c>
      <c r="F101" s="0" t="n">
        <v>14886144.763321</v>
      </c>
      <c r="G101" s="0" t="n">
        <v>528616.122863984</v>
      </c>
      <c r="H101" s="0" t="n">
        <v>276539.967881952</v>
      </c>
      <c r="I101" s="0" t="n">
        <v>133765.321546167</v>
      </c>
    </row>
    <row r="102" customFormat="false" ht="12.8" hidden="false" customHeight="false" outlineLevel="0" collapsed="false">
      <c r="A102" s="0" t="n">
        <v>149</v>
      </c>
      <c r="B102" s="0" t="n">
        <v>20142042.0724315</v>
      </c>
      <c r="C102" s="0" t="n">
        <v>19233289.7415724</v>
      </c>
      <c r="D102" s="0" t="n">
        <v>54399974.8552524</v>
      </c>
      <c r="E102" s="0" t="n">
        <v>89258716.6897621</v>
      </c>
      <c r="F102" s="0" t="n">
        <v>0</v>
      </c>
      <c r="G102" s="0" t="n">
        <v>534345.104851431</v>
      </c>
      <c r="H102" s="0" t="n">
        <v>278916.605684614</v>
      </c>
      <c r="I102" s="0" t="n">
        <v>136415.171890149</v>
      </c>
    </row>
    <row r="103" customFormat="false" ht="12.8" hidden="false" customHeight="false" outlineLevel="0" collapsed="false">
      <c r="A103" s="0" t="n">
        <v>150</v>
      </c>
      <c r="B103" s="0" t="n">
        <v>23525255.9541414</v>
      </c>
      <c r="C103" s="0" t="n">
        <v>22631144.3400287</v>
      </c>
      <c r="D103" s="0" t="n">
        <v>64857031.6237198</v>
      </c>
      <c r="E103" s="0" t="n">
        <v>88846199.6199814</v>
      </c>
      <c r="F103" s="0" t="n">
        <v>14807699.9366636</v>
      </c>
      <c r="G103" s="0" t="n">
        <v>519184.569715194</v>
      </c>
      <c r="H103" s="0" t="n">
        <v>279347.849006852</v>
      </c>
      <c r="I103" s="0" t="n">
        <v>136541.707700956</v>
      </c>
    </row>
    <row r="104" customFormat="false" ht="12.8" hidden="false" customHeight="false" outlineLevel="0" collapsed="false">
      <c r="A104" s="0" t="n">
        <v>151</v>
      </c>
      <c r="B104" s="0" t="n">
        <v>20366603.7591454</v>
      </c>
      <c r="C104" s="0" t="n">
        <v>19509060.6789771</v>
      </c>
      <c r="D104" s="0" t="n">
        <v>55613917.1214341</v>
      </c>
      <c r="E104" s="0" t="n">
        <v>89776542.2239888</v>
      </c>
      <c r="F104" s="0" t="n">
        <v>0</v>
      </c>
      <c r="G104" s="0" t="n">
        <v>484742.776716269</v>
      </c>
      <c r="H104" s="0" t="n">
        <v>279476.491816723</v>
      </c>
      <c r="I104" s="0" t="n">
        <v>133319.730907564</v>
      </c>
    </row>
    <row r="105" customFormat="false" ht="12.8" hidden="false" customHeight="false" outlineLevel="0" collapsed="false">
      <c r="A105" s="0" t="n">
        <v>152</v>
      </c>
      <c r="B105" s="0" t="n">
        <v>23733755.4445133</v>
      </c>
      <c r="C105" s="0" t="n">
        <v>22856403.3057051</v>
      </c>
      <c r="D105" s="0" t="n">
        <v>65974098.4050218</v>
      </c>
      <c r="E105" s="0" t="n">
        <v>89081803.4859427</v>
      </c>
      <c r="F105" s="0" t="n">
        <v>14846967.2476571</v>
      </c>
      <c r="G105" s="0" t="n">
        <v>504088.919725755</v>
      </c>
      <c r="H105" s="0" t="n">
        <v>278497.966036991</v>
      </c>
      <c r="I105" s="0" t="n">
        <v>135378.932922137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1" activeCellId="0" sqref="D2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17174239.2094774</v>
      </c>
      <c r="C23" s="0" t="n">
        <v>16558527.2981366</v>
      </c>
      <c r="D23" s="0" t="n">
        <v>51125770.2231559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14265949.3711793</v>
      </c>
      <c r="C24" s="0" t="n">
        <v>13618590.1937016</v>
      </c>
      <c r="D24" s="0" t="n">
        <v>41970286.2682205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16984651.7392844</v>
      </c>
      <c r="C25" s="0" t="n">
        <v>16363500.1596906</v>
      </c>
      <c r="D25" s="0" t="n">
        <v>51171591.9053107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14127844.213428</v>
      </c>
      <c r="C26" s="0" t="n">
        <v>13522031.4685772</v>
      </c>
      <c r="D26" s="0" t="n">
        <v>39113479.3865172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17570543.6139203</v>
      </c>
      <c r="C27" s="0" t="n">
        <v>16953739.5334476</v>
      </c>
      <c r="D27" s="0" t="n">
        <v>50241636.2378381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15680649.6617813</v>
      </c>
      <c r="C28" s="0" t="n">
        <v>15019581.3013324</v>
      </c>
      <c r="D28" s="0" t="n">
        <v>44630386.9361863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19504942.8984036</v>
      </c>
      <c r="C29" s="0" t="n">
        <v>18837678.1282598</v>
      </c>
      <c r="D29" s="0" t="n">
        <v>57243245.0688166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15883365.304087</v>
      </c>
      <c r="C30" s="0" t="n">
        <v>15187723.9612968</v>
      </c>
      <c r="D30" s="0" t="n">
        <v>42562279.4412202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19235663.2513939</v>
      </c>
      <c r="C31" s="0" t="n">
        <v>18528439.2993329</v>
      </c>
      <c r="D31" s="0" t="n">
        <v>53231704.5935757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17025966.4992678</v>
      </c>
      <c r="C32" s="0" t="n">
        <v>16331523.7802234</v>
      </c>
      <c r="D32" s="0" t="n">
        <v>46803006.7111748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20322118.1740254</v>
      </c>
      <c r="C33" s="0" t="n">
        <v>19600191.1262654</v>
      </c>
      <c r="D33" s="0" t="n">
        <v>57362221.5860854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17153049.7310683</v>
      </c>
      <c r="C34" s="0" t="n">
        <v>16432845.6560405</v>
      </c>
      <c r="D34" s="0" t="n">
        <v>46246365.5657503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20611242.8595569</v>
      </c>
      <c r="C35" s="0" t="n">
        <v>19843784.1006285</v>
      </c>
      <c r="D35" s="0" t="n">
        <v>57118044.1686101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17898634.833565</v>
      </c>
      <c r="C36" s="0" t="n">
        <v>17118979.2360053</v>
      </c>
      <c r="D36" s="0" t="n">
        <v>49169153.8249906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21568016.5568545</v>
      </c>
      <c r="C37" s="0" t="n">
        <v>20779350.4256662</v>
      </c>
      <c r="D37" s="0" t="n">
        <v>60837647.924389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18225338.0980427</v>
      </c>
      <c r="C38" s="0" t="n">
        <v>17451783.7847745</v>
      </c>
      <c r="D38" s="0" t="n">
        <v>49378704.3800028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21867812.0777357</v>
      </c>
      <c r="C39" s="0" t="n">
        <v>21087123.1964003</v>
      </c>
      <c r="D39" s="0" t="n">
        <v>60650831.8866204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18923652.6628809</v>
      </c>
      <c r="C40" s="0" t="n">
        <v>18138057.3089422</v>
      </c>
      <c r="D40" s="0" t="n">
        <v>51929615.0414117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22480448.4426293</v>
      </c>
      <c r="C41" s="0" t="n">
        <v>21688118.0846745</v>
      </c>
      <c r="D41" s="0" t="n">
        <v>63095677.8095926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18939889.0285743</v>
      </c>
      <c r="C42" s="0" t="n">
        <v>18179551.3147933</v>
      </c>
      <c r="D42" s="0" t="n">
        <v>51465515.0905656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22560003.0203002</v>
      </c>
      <c r="C43" s="0" t="n">
        <v>21771835.0269446</v>
      </c>
      <c r="D43" s="0" t="n">
        <v>62630328.2315198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19518275.3113049</v>
      </c>
      <c r="C44" s="0" t="n">
        <v>18766785.3079734</v>
      </c>
      <c r="D44" s="0" t="n">
        <v>53573517.5566282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23360582.1792102</v>
      </c>
      <c r="C45" s="0" t="n">
        <v>22587846.5968327</v>
      </c>
      <c r="D45" s="0" t="n">
        <v>65378090.1559398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19834026.5993005</v>
      </c>
      <c r="C46" s="0" t="n">
        <v>19087192.7284013</v>
      </c>
      <c r="D46" s="0" t="n">
        <v>53826870.5268624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23603117.8193349</v>
      </c>
      <c r="C47" s="0" t="n">
        <v>22833212.8613537</v>
      </c>
      <c r="D47" s="0" t="n">
        <v>65327014.4882408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20520284.5887811</v>
      </c>
      <c r="C48" s="0" t="n">
        <v>19715305.1125958</v>
      </c>
      <c r="D48" s="0" t="n">
        <v>55976825.7667685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24492903.8281404</v>
      </c>
      <c r="C49" s="0" t="n">
        <v>23711098.8478282</v>
      </c>
      <c r="D49" s="0" t="n">
        <v>68111413.4741461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20974121.8995982</v>
      </c>
      <c r="C50" s="0" t="n">
        <v>20202411.6441265</v>
      </c>
      <c r="D50" s="0" t="n">
        <v>57078070.3276277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24812568.9422559</v>
      </c>
      <c r="C51" s="0" t="n">
        <v>23987100.5666418</v>
      </c>
      <c r="D51" s="0" t="n">
        <v>68661305.6889085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21332399.4441527</v>
      </c>
      <c r="C52" s="0" t="n">
        <v>20506318.9969382</v>
      </c>
      <c r="D52" s="0" t="n">
        <v>58253976.8663251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25437503.7772884</v>
      </c>
      <c r="C53" s="0" t="n">
        <v>24588641.6352775</v>
      </c>
      <c r="D53" s="0" t="n">
        <v>70763704.2658633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21969586.8421965</v>
      </c>
      <c r="C54" s="0" t="n">
        <v>21138083.6039359</v>
      </c>
      <c r="D54" s="0" t="n">
        <v>59998788.2200049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26072531.8636486</v>
      </c>
      <c r="C55" s="0" t="n">
        <v>25253505.7797541</v>
      </c>
      <c r="D55" s="0" t="n">
        <v>72612101.115202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22522137.4979027</v>
      </c>
      <c r="C56" s="0" t="n">
        <v>21702172.4581389</v>
      </c>
      <c r="D56" s="0" t="n">
        <v>61792629.4646362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26872710.028812</v>
      </c>
      <c r="C57" s="0" t="n">
        <v>26053612.8403985</v>
      </c>
      <c r="D57" s="0" t="n">
        <v>75130105.0425518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23024011.9493584</v>
      </c>
      <c r="C58" s="0" t="n">
        <v>22193125.4443244</v>
      </c>
      <c r="D58" s="0" t="n">
        <v>63036934.4543437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27254411.5101412</v>
      </c>
      <c r="C59" s="0" t="n">
        <v>26439278.7136472</v>
      </c>
      <c r="D59" s="0" t="n">
        <v>76137005.0028909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23445711.0650879</v>
      </c>
      <c r="C60" s="0" t="n">
        <v>22604609.1541493</v>
      </c>
      <c r="D60" s="0" t="n">
        <v>64548737.0026184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27914547.9043333</v>
      </c>
      <c r="C61" s="0" t="n">
        <v>27092240.1520669</v>
      </c>
      <c r="D61" s="0" t="n">
        <v>78366768.2159636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23844108.8659942</v>
      </c>
      <c r="C62" s="0" t="n">
        <v>23010434.8876125</v>
      </c>
      <c r="D62" s="0" t="n">
        <v>65594140.4409586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28381931.2430324</v>
      </c>
      <c r="C63" s="0" t="n">
        <v>27558931.0499041</v>
      </c>
      <c r="D63" s="0" t="n">
        <v>79659571.6395232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24530751.0508571</v>
      </c>
      <c r="C64" s="0" t="n">
        <v>23653662.2472643</v>
      </c>
      <c r="D64" s="0" t="n">
        <v>67717062.0378794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29208209.8259803</v>
      </c>
      <c r="C65" s="0" t="n">
        <v>28374007.7494479</v>
      </c>
      <c r="D65" s="0" t="n">
        <v>82425501.67571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24938364.6329935</v>
      </c>
      <c r="C66" s="0" t="n">
        <v>24069180.115101</v>
      </c>
      <c r="D66" s="0" t="n">
        <v>68892404.7523459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29464158.8405351</v>
      </c>
      <c r="C67" s="0" t="n">
        <v>28608923.8404866</v>
      </c>
      <c r="D67" s="0" t="n">
        <v>82945791.5856824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25317896.6335136</v>
      </c>
      <c r="C68" s="0" t="n">
        <v>24429356.9404718</v>
      </c>
      <c r="D68" s="0" t="n">
        <v>70222743.8152901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29913778.9539459</v>
      </c>
      <c r="C69" s="0" t="n">
        <v>29027332.8440772</v>
      </c>
      <c r="D69" s="0" t="n">
        <v>84573216.1622244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25526037.3591029</v>
      </c>
      <c r="C70" s="0" t="n">
        <v>24646252.4879866</v>
      </c>
      <c r="D70" s="0" t="n">
        <v>70670682.6312077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30375583.5538698</v>
      </c>
      <c r="C71" s="0" t="n">
        <v>29460829.7398552</v>
      </c>
      <c r="D71" s="0" t="n">
        <v>85482462.6995538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26139645.8368453</v>
      </c>
      <c r="C72" s="0" t="n">
        <v>25247591.6158214</v>
      </c>
      <c r="D72" s="0" t="n">
        <v>72616723.4134738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31101902.4085636</v>
      </c>
      <c r="C73" s="0" t="n">
        <v>30180032.0573976</v>
      </c>
      <c r="D73" s="0" t="n">
        <v>87901946.5678914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26573090.9925485</v>
      </c>
      <c r="C74" s="0" t="n">
        <v>25694142.6886109</v>
      </c>
      <c r="D74" s="0" t="n">
        <v>73722428.8706662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31450819.0372683</v>
      </c>
      <c r="C75" s="0" t="n">
        <v>30571376.120144</v>
      </c>
      <c r="D75" s="0" t="n">
        <v>88799647.3596115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27067522.8752397</v>
      </c>
      <c r="C76" s="0" t="n">
        <v>26183277.8169558</v>
      </c>
      <c r="D76" s="0" t="n">
        <v>75347572.3079295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32097624.9006195</v>
      </c>
      <c r="C77" s="0" t="n">
        <v>31192350.7347535</v>
      </c>
      <c r="D77" s="0" t="n">
        <v>90957992.9349499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27398640.4313782</v>
      </c>
      <c r="C78" s="0" t="n">
        <v>26470238.8966186</v>
      </c>
      <c r="D78" s="0" t="n">
        <v>76039068.7157261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32415101.4489002</v>
      </c>
      <c r="C79" s="0" t="n">
        <v>31473328.8942308</v>
      </c>
      <c r="D79" s="0" t="n">
        <v>91487710.8505529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28046155.0682459</v>
      </c>
      <c r="C80" s="0" t="n">
        <v>27110237.5138298</v>
      </c>
      <c r="D80" s="0" t="n">
        <v>78071378.9665611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33278988.668161</v>
      </c>
      <c r="C81" s="0" t="n">
        <v>32338633.2164921</v>
      </c>
      <c r="D81" s="0" t="n">
        <v>94338061.3646383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28434787.1896374</v>
      </c>
      <c r="C82" s="0" t="n">
        <v>27537985.3040958</v>
      </c>
      <c r="D82" s="0" t="n">
        <v>79157054.688008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33652779.3817375</v>
      </c>
      <c r="C83" s="0" t="n">
        <v>32732512.3579416</v>
      </c>
      <c r="D83" s="0" t="n">
        <v>95359060.0428668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29055868.4929279</v>
      </c>
      <c r="C84" s="0" t="n">
        <v>28113088.4021862</v>
      </c>
      <c r="D84" s="0" t="n">
        <v>81144145.7727735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34467601.1320663</v>
      </c>
      <c r="C85" s="0" t="n">
        <v>33498853.9377118</v>
      </c>
      <c r="D85" s="0" t="n">
        <v>98014204.7450587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29635514.7118548</v>
      </c>
      <c r="C86" s="0" t="n">
        <v>28666652.1519232</v>
      </c>
      <c r="D86" s="0" t="n">
        <v>82706233.89946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35206655.1100375</v>
      </c>
      <c r="C87" s="0" t="n">
        <v>34251338.6668334</v>
      </c>
      <c r="D87" s="0" t="n">
        <v>100110907.242411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30251180.7756928</v>
      </c>
      <c r="C88" s="0" t="n">
        <v>29321716.3762488</v>
      </c>
      <c r="D88" s="0" t="n">
        <v>84982579.6537067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35897678.2658407</v>
      </c>
      <c r="C89" s="0" t="n">
        <v>34998221.524082</v>
      </c>
      <c r="D89" s="0" t="n">
        <v>102758031.850966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30550801.0523613</v>
      </c>
      <c r="C90" s="0" t="n">
        <v>29649612.6229811</v>
      </c>
      <c r="D90" s="0" t="n">
        <v>85851296.394648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35986768.3953475</v>
      </c>
      <c r="C91" s="0" t="n">
        <v>35043647.2212468</v>
      </c>
      <c r="D91" s="0" t="n">
        <v>102712318.445189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31063690.1983581</v>
      </c>
      <c r="C92" s="0" t="n">
        <v>30152090.8487056</v>
      </c>
      <c r="D92" s="0" t="n">
        <v>87552969.7625337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36663288.5963337</v>
      </c>
      <c r="C93" s="0" t="n">
        <v>35717950.4583674</v>
      </c>
      <c r="D93" s="0" t="n">
        <v>105006847.392996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31474654.0988625</v>
      </c>
      <c r="C94" s="0" t="n">
        <v>30513445.5404441</v>
      </c>
      <c r="D94" s="0" t="n">
        <v>88380519.7363841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37433485.8805893</v>
      </c>
      <c r="C95" s="0" t="n">
        <v>36491490.2220563</v>
      </c>
      <c r="D95" s="0" t="n">
        <v>106983605.407396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32119222.6429123</v>
      </c>
      <c r="C96" s="0" t="n">
        <v>31147501.6160418</v>
      </c>
      <c r="D96" s="0" t="n">
        <v>90608631.7727581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37970641.199265</v>
      </c>
      <c r="C97" s="0" t="n">
        <v>36986024.2213223</v>
      </c>
      <c r="D97" s="0" t="n">
        <v>108868293.075678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32459498.0072463</v>
      </c>
      <c r="C98" s="0" t="n">
        <v>31472226.6449951</v>
      </c>
      <c r="D98" s="0" t="n">
        <v>91326901.5951623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38410793.2912682</v>
      </c>
      <c r="C99" s="0" t="n">
        <v>37469365.0001034</v>
      </c>
      <c r="D99" s="0" t="n">
        <v>110075803.807595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33236080.5639187</v>
      </c>
      <c r="C100" s="0" t="n">
        <v>32206914.0266026</v>
      </c>
      <c r="D100" s="0" t="n">
        <v>93798904.1792659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39345488.4523726</v>
      </c>
      <c r="C101" s="0" t="n">
        <v>38326807.867456</v>
      </c>
      <c r="D101" s="0" t="n">
        <v>112974664.711819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33584087.5351252</v>
      </c>
      <c r="C102" s="0" t="n">
        <v>32616367.2376069</v>
      </c>
      <c r="D102" s="0" t="n">
        <v>94872452.8725345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39928746.7606547</v>
      </c>
      <c r="C103" s="0" t="n">
        <v>38982537.4540818</v>
      </c>
      <c r="D103" s="0" t="n">
        <v>114739034.309458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34267895.9668532</v>
      </c>
      <c r="C104" s="0" t="n">
        <v>33310333.5185181</v>
      </c>
      <c r="D104" s="0" t="n">
        <v>97142286.5424227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40375695.4714614</v>
      </c>
      <c r="C105" s="0" t="n">
        <v>39447231.1439833</v>
      </c>
      <c r="D105" s="0" t="n">
        <v>116349406.965754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2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0.0796959313657843</v>
      </c>
      <c r="BN4" s="51" t="n">
        <f aca="false">(SUM(H14:H17)+SUM(J14:J17))/AVERAGE(AG14:AG17)</f>
        <v>0</v>
      </c>
      <c r="BO4" s="52" t="n">
        <f aca="false">AL4-BN4</f>
        <v>-0.0328743672773594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-0.0370597887098199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-0.0368249769680937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-0.0377761510532355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-0.0378869896567784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0.051594231488055</v>
      </c>
      <c r="BL8" s="51" t="n">
        <f aca="false">SUM(P30:P33)/AVERAGE(AG30:AG33)</f>
        <v>0.0166616267118191</v>
      </c>
      <c r="BM8" s="51" t="n">
        <f aca="false">SUM(D30:D33)/AVERAGE(AG30:AG33)</f>
        <v>0.0728195944330144</v>
      </c>
      <c r="BN8" s="51" t="n">
        <f aca="false">(SUM(H30:H33)+SUM(J30:J33))/AVERAGE(AG30:AG33)</f>
        <v>0.000865165033393563</v>
      </c>
      <c r="BO8" s="52" t="n">
        <f aca="false">AL8-BN8</f>
        <v>-0.038752154690172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-0.0536604859377864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0.0537881477278239</v>
      </c>
      <c r="BL9" s="51" t="n">
        <f aca="false">SUM(P34:P37)/AVERAGE(AG34:AG37)</f>
        <v>0.0185861318486968</v>
      </c>
      <c r="BM9" s="51" t="n">
        <f aca="false">SUM(D34:D37)/AVERAGE(AG34:AG37)</f>
        <v>0.0888625018169137</v>
      </c>
      <c r="BN9" s="51" t="n">
        <f aca="false">(SUM(H34:H37)+SUM(J34:J37))/AVERAGE(AG34:AG37)</f>
        <v>0.00138344635637193</v>
      </c>
      <c r="BO9" s="52" t="n">
        <f aca="false">AL9-BN9</f>
        <v>-0.0550439322941584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-0.050645090058798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0.0512716458910438</v>
      </c>
      <c r="BL10" s="51" t="n">
        <f aca="false">SUM(P38:P41)/AVERAGE(AG38:AG41)</f>
        <v>0.0173728073300023</v>
      </c>
      <c r="BM10" s="51" t="n">
        <f aca="false">SUM(D38:D41)/AVERAGE(AG38:AG41)</f>
        <v>0.0845439286198395</v>
      </c>
      <c r="BN10" s="51" t="n">
        <f aca="false">(SUM(H38:H41)+SUM(J38:J41))/AVERAGE(AG38:AG41)</f>
        <v>0.00170100167633517</v>
      </c>
      <c r="BO10" s="52" t="n">
        <f aca="false">AL10-BN10</f>
        <v>-0.0523460917351332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-0.052505006800275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0.0502275173583289</v>
      </c>
      <c r="BL11" s="51" t="n">
        <f aca="false">SUM(P42:P45)/AVERAGE(AG42:AG45)</f>
        <v>0.0172865499563178</v>
      </c>
      <c r="BM11" s="51" t="n">
        <f aca="false">SUM(D42:D45)/AVERAGE(AG42:AG45)</f>
        <v>0.085445974202286</v>
      </c>
      <c r="BN11" s="51" t="n">
        <f aca="false">(SUM(H42:H45)+SUM(J42:J45))/AVERAGE(AG42:AG45)</f>
        <v>0.00201975378356812</v>
      </c>
      <c r="BO11" s="52" t="n">
        <f aca="false">AL11-BN11</f>
        <v>-0.0545247605838431</v>
      </c>
      <c r="BP11" s="32" t="n">
        <f aca="false">BM11+BN11</f>
        <v>0.0874657279858541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-0.0512467059089829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0.0510105533244396</v>
      </c>
      <c r="BL12" s="51" t="n">
        <f aca="false">SUM(P46:P49)/AVERAGE(AG46:AG49)</f>
        <v>0.0167617563690949</v>
      </c>
      <c r="BM12" s="51" t="n">
        <f aca="false">SUM(D46:D49)/AVERAGE(AG46:AG49)</f>
        <v>0.0854955028643274</v>
      </c>
      <c r="BN12" s="51" t="n">
        <f aca="false">(SUM(H46:H49)+SUM(J46:J49))/AVERAGE(AG46:AG49)</f>
        <v>0.00232152585390357</v>
      </c>
      <c r="BO12" s="52" t="n">
        <f aca="false">AL12-BN12</f>
        <v>-0.0535682317628864</v>
      </c>
      <c r="BP12" s="32" t="n">
        <f aca="false">BM12+BN12</f>
        <v>0.087817028718231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-0.0497337783074513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0.0515830102543191</v>
      </c>
      <c r="BL13" s="32" t="n">
        <f aca="false">SUM(P50:P53)/AVERAGE(AG50:AG53)</f>
        <v>0.0163908390167716</v>
      </c>
      <c r="BM13" s="32" t="n">
        <f aca="false">SUM(D50:D53)/AVERAGE(AG50:AG53)</f>
        <v>0.0849259495449987</v>
      </c>
      <c r="BN13" s="32" t="n">
        <f aca="false">(SUM(H50:H53)+SUM(J50:J53))/AVERAGE(AG50:AG53)</f>
        <v>0.00269223429160131</v>
      </c>
      <c r="BO13" s="59" t="n">
        <f aca="false">AL13-BN13</f>
        <v>-0.0524260125990526</v>
      </c>
      <c r="BP13" s="32" t="n">
        <f aca="false">BM13+BN13</f>
        <v>0.0876181838366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-2405877.29922826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-0.0083164756847844</v>
      </c>
      <c r="AK14" s="62" t="n">
        <f aca="false">AK13+1</f>
        <v>2025</v>
      </c>
      <c r="AL14" s="63" t="n">
        <f aca="false">SUM(AB54:AB57)/AVERAGE(AG54:AG57)</f>
        <v>-0.0473859409490454</v>
      </c>
      <c r="AM14" s="6" t="n">
        <v>13946867.9480024</v>
      </c>
      <c r="AN14" s="63" t="n">
        <f aca="false">AM14/AVERAGE(AG54:AG57)</f>
        <v>0.00254658082039825</v>
      </c>
      <c r="AO14" s="63" t="n">
        <f aca="false">'GDP evolution by scenario'!G53</f>
        <v>0.0439172493541375</v>
      </c>
      <c r="AP14" s="63"/>
      <c r="AQ14" s="6" t="n">
        <f aca="false">AQ13*(1+AO14)</f>
        <v>451925371.053748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353221493.553985</v>
      </c>
      <c r="AS14" s="64" t="n">
        <f aca="false">AQ14/AG57</f>
        <v>0.0812130015614359</v>
      </c>
      <c r="AT14" s="64" t="n">
        <f aca="false">AR14/AG57</f>
        <v>0.0634754752552292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0.0520206611926028</v>
      </c>
      <c r="BL14" s="61" t="n">
        <f aca="false">SUM(P54:P57)/AVERAGE(AG54:AG57)</f>
        <v>0.0158858616743065</v>
      </c>
      <c r="BM14" s="61" t="n">
        <f aca="false">SUM(D54:D57)/AVERAGE(AG54:AG57)</f>
        <v>0.0835207404673417</v>
      </c>
      <c r="BN14" s="61" t="n">
        <f aca="false">(SUM(H54:H57)+SUM(J54:J57))/AVERAGE(AG54:AG57)</f>
        <v>0.00353257953776252</v>
      </c>
      <c r="BO14" s="63" t="n">
        <f aca="false">AL14-BN14</f>
        <v>-0.0509185204868079</v>
      </c>
      <c r="BP14" s="32" t="n">
        <f aca="false">BM14+BN14</f>
        <v>0.0870533200051042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-40890705.7450199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</v>
      </c>
      <c r="AK15" s="68" t="n">
        <f aca="false">AK14+1</f>
        <v>2026</v>
      </c>
      <c r="AL15" s="69" t="n">
        <f aca="false">SUM(AB58:AB61)/AVERAGE(AG58:AG61)</f>
        <v>-0.0466151497794388</v>
      </c>
      <c r="AM15" s="9" t="n">
        <v>13032040.9288315</v>
      </c>
      <c r="AN15" s="69" t="n">
        <f aca="false">AM15/AVERAGE(AG58:AG61)</f>
        <v>0.00230050647121009</v>
      </c>
      <c r="AO15" s="69" t="n">
        <f aca="false">'GDP evolution by scenario'!G57</f>
        <v>0.034355316296597</v>
      </c>
      <c r="AP15" s="69"/>
      <c r="AQ15" s="9" t="n">
        <f aca="false">AQ14*(1+AO15)</f>
        <v>467451410.118757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352120535.304323</v>
      </c>
      <c r="AS15" s="70" t="n">
        <f aca="false">AQ15/AG61</f>
        <v>0.0817064959750899</v>
      </c>
      <c r="AT15" s="70" t="n">
        <f aca="false">AR15/AG61</f>
        <v>0.0615476485422944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0.0521569667960748</v>
      </c>
      <c r="BL15" s="40" t="n">
        <f aca="false">SUM(P58:P61)/AVERAGE(AG58:AG61)</f>
        <v>0.0156445432096789</v>
      </c>
      <c r="BM15" s="40" t="n">
        <f aca="false">SUM(D58:D61)/AVERAGE(AG58:AG61)</f>
        <v>0.0831275733658345</v>
      </c>
      <c r="BN15" s="40" t="n">
        <f aca="false">(SUM(H58:H61)+SUM(J58:J61))/AVERAGE(AG58:AG61)</f>
        <v>0.00462359822955658</v>
      </c>
      <c r="BO15" s="69" t="n">
        <f aca="false">AL15-BN15</f>
        <v>-0.0512387480089953</v>
      </c>
      <c r="BP15" s="32" t="n">
        <f aca="false">BM15+BN15</f>
        <v>0.087751171595391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76995316.5982305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-2436605.48644629</v>
      </c>
      <c r="AA16" s="9"/>
      <c r="AB16" s="9" t="n">
        <f aca="false">T16-P16-D16</f>
        <v>-47106469.9829404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-0.00887718703767838</v>
      </c>
      <c r="AK16" s="68" t="n">
        <f aca="false">AK15+1</f>
        <v>2027</v>
      </c>
      <c r="AL16" s="69" t="n">
        <f aca="false">SUM(AB62:AB65)/AVERAGE(AG62:AG65)</f>
        <v>-0.0447719573317296</v>
      </c>
      <c r="AM16" s="9" t="n">
        <v>12139889.4651339</v>
      </c>
      <c r="AN16" s="69" t="n">
        <f aca="false">AM16/AVERAGE(AG62:AG65)</f>
        <v>0.00208195528973226</v>
      </c>
      <c r="AO16" s="69" t="n">
        <f aca="false">'GDP evolution by scenario'!G61</f>
        <v>0.0293293533452352</v>
      </c>
      <c r="AP16" s="69"/>
      <c r="AQ16" s="9" t="n">
        <f aca="false">AQ15*(1+AO16)</f>
        <v>481161457.697858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350145773.267775</v>
      </c>
      <c r="AS16" s="70" t="n">
        <f aca="false">AQ16/AG65</f>
        <v>0.0814592590960873</v>
      </c>
      <c r="AT16" s="70" t="n">
        <f aca="false">AR16/AG65</f>
        <v>0.0592786783099532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0.0524649047381831</v>
      </c>
      <c r="BL16" s="40" t="n">
        <f aca="false">SUM(P62:P65)/AVERAGE(AG62:AG65)</f>
        <v>0.0150334170122826</v>
      </c>
      <c r="BM16" s="40" t="n">
        <f aca="false">SUM(D62:D65)/AVERAGE(AG62:AG65)</f>
        <v>0.0822034450576302</v>
      </c>
      <c r="BN16" s="40" t="n">
        <f aca="false">(SUM(H62:H65)+SUM(J62:J65))/AVERAGE(AG62:AG65)</f>
        <v>0.00549877382520662</v>
      </c>
      <c r="BO16" s="69" t="n">
        <f aca="false">AL16-BN16</f>
        <v>-0.0502707311569363</v>
      </c>
      <c r="BP16" s="32" t="n">
        <f aca="false">BM16+BN16</f>
        <v>0.0877022188828368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-418869.892108254</v>
      </c>
      <c r="AA17" s="9"/>
      <c r="AB17" s="9" t="n">
        <f aca="false">T17-P17-D17</f>
        <v>-41885953.9342513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-0.00798011488270088</v>
      </c>
      <c r="AK17" s="68" t="n">
        <f aca="false">AK16+1</f>
        <v>2028</v>
      </c>
      <c r="AL17" s="69" t="n">
        <f aca="false">SUM(AB66:AB69)/AVERAGE(AG66:AG69)</f>
        <v>-0.0413084332333099</v>
      </c>
      <c r="AM17" s="9" t="n">
        <v>11273018.6820578</v>
      </c>
      <c r="AN17" s="69" t="n">
        <f aca="false">AM17/AVERAGE(AG66:AG69)</f>
        <v>0.00186769655277479</v>
      </c>
      <c r="AO17" s="69" t="n">
        <f aca="false">'GDP evolution by scenario'!G65</f>
        <v>0.0351197043270126</v>
      </c>
      <c r="AP17" s="69"/>
      <c r="AQ17" s="9" t="n">
        <f aca="false">AQ16*(1+AO17)</f>
        <v>498059705.825761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350989444.977486</v>
      </c>
      <c r="AS17" s="70" t="n">
        <f aca="false">AQ17/AG69</f>
        <v>0.081597278285157</v>
      </c>
      <c r="AT17" s="70" t="n">
        <f aca="false">AR17/AG69</f>
        <v>0.0575027111849917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0.0530498712049251</v>
      </c>
      <c r="BL17" s="40" t="n">
        <f aca="false">SUM(P66:P69)/AVERAGE(AG66:AG69)</f>
        <v>0.0142698634244668</v>
      </c>
      <c r="BM17" s="40" t="n">
        <f aca="false">SUM(D66:D69)/AVERAGE(AG66:AG69)</f>
        <v>0.0800884410137682</v>
      </c>
      <c r="BN17" s="40" t="n">
        <f aca="false">(SUM(H66:H69)+SUM(J66:J69))/AVERAGE(AG66:AG69)</f>
        <v>0.00644117531930554</v>
      </c>
      <c r="BO17" s="69" t="n">
        <f aca="false">AL17-BN17</f>
        <v>-0.0477496085526154</v>
      </c>
      <c r="BP17" s="32" t="n">
        <f aca="false">BM17+BN17</f>
        <v>0.0865296163330737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-2220008.70486471</v>
      </c>
      <c r="AA18" s="6"/>
      <c r="AB18" s="6" t="n">
        <f aca="false">T18-P18-D18</f>
        <v>-44387286.1098834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-0.00852761334802155</v>
      </c>
      <c r="AK18" s="62" t="n">
        <f aca="false">AK17+1</f>
        <v>2029</v>
      </c>
      <c r="AL18" s="63" t="n">
        <f aca="false">SUM(AB70:AB73)/AVERAGE(AG70:AG73)</f>
        <v>-0.0393831789080933</v>
      </c>
      <c r="AM18" s="6" t="n">
        <v>10452476.7322336</v>
      </c>
      <c r="AN18" s="63" t="n">
        <f aca="false">AM18/AVERAGE(AG70:AG73)</f>
        <v>0.00169204616967373</v>
      </c>
      <c r="AO18" s="63" t="n">
        <f aca="false">'GDP evolution by scenario'!G69</f>
        <v>0.0234652246762255</v>
      </c>
      <c r="AP18" s="63"/>
      <c r="AQ18" s="6" t="n">
        <f aca="false">AQ17*(1+AO18)</f>
        <v>509746788.725138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348661069.916743</v>
      </c>
      <c r="AS18" s="64" t="n">
        <f aca="false">AQ18/AG73</f>
        <v>0.0819930022573639</v>
      </c>
      <c r="AT18" s="64" t="n">
        <f aca="false">AR18/AG73</f>
        <v>0.0560822912964996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0.0531424336688392</v>
      </c>
      <c r="BL18" s="61" t="n">
        <f aca="false">SUM(P70:P73)/AVERAGE(AG70:AG73)</f>
        <v>0.0138301978019887</v>
      </c>
      <c r="BM18" s="61" t="n">
        <f aca="false">SUM(D70:D73)/AVERAGE(AG70:AG73)</f>
        <v>0.0786954147749438</v>
      </c>
      <c r="BN18" s="61" t="n">
        <f aca="false">(SUM(H70:H73)+SUM(J70:J73))/AVERAGE(AG70:AG73)</f>
        <v>0.00726239668126384</v>
      </c>
      <c r="BO18" s="63" t="n">
        <f aca="false">AL18-BN18</f>
        <v>-0.0466455755893572</v>
      </c>
      <c r="BP18" s="32" t="n">
        <f aca="false">BM18+BN18</f>
        <v>0.0859578114562077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21943117.5095875</v>
      </c>
      <c r="S19" s="67"/>
      <c r="T19" s="9" t="n">
        <f aca="false">'Central SIPA income'!J14</f>
        <v>83901411.6452056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-126028.030007422</v>
      </c>
      <c r="AA19" s="9"/>
      <c r="AB19" s="9" t="n">
        <f aca="false">T19-P19-D19</f>
        <v>-37412090.2208417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-0.00731533324133946</v>
      </c>
      <c r="AK19" s="68" t="n">
        <f aca="false">AK18+1</f>
        <v>2030</v>
      </c>
      <c r="AL19" s="69" t="n">
        <f aca="false">SUM(AB74:AB77)/AVERAGE(AG74:AG77)</f>
        <v>-0.0373799166713011</v>
      </c>
      <c r="AM19" s="9" t="n">
        <v>9649081.86791266</v>
      </c>
      <c r="AN19" s="69" t="n">
        <f aca="false">AM19/AVERAGE(AG74:AG77)</f>
        <v>0.00152310853344417</v>
      </c>
      <c r="AO19" s="69" t="n">
        <f aca="false">'GDP evolution by scenario'!G73</f>
        <v>0.0255294573182592</v>
      </c>
      <c r="AP19" s="69"/>
      <c r="AQ19" s="9" t="n">
        <f aca="false">AQ18*(1+AO19)</f>
        <v>522760347.611016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347800725.923898</v>
      </c>
      <c r="AS19" s="70" t="n">
        <f aca="false">AQ19/AG77</f>
        <v>0.0818472798784615</v>
      </c>
      <c r="AT19" s="70" t="n">
        <f aca="false">AR19/AG77</f>
        <v>0.0544542895931487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0.0534186562020438</v>
      </c>
      <c r="BL19" s="40" t="n">
        <f aca="false">SUM(P74:P77)/AVERAGE(AG74:AG77)</f>
        <v>0.0134130627383562</v>
      </c>
      <c r="BM19" s="40" t="n">
        <f aca="false">SUM(D74:D77)/AVERAGE(AG74:AG77)</f>
        <v>0.0773855101349886</v>
      </c>
      <c r="BN19" s="40" t="n">
        <f aca="false">(SUM(H74:H77)+SUM(J74:J77))/AVERAGE(AG74:AG77)</f>
        <v>0.00778784946010526</v>
      </c>
      <c r="BO19" s="69" t="n">
        <f aca="false">AL19-BN19</f>
        <v>-0.0451677661314064</v>
      </c>
      <c r="BP19" s="32" t="n">
        <f aca="false">BM19+BN19</f>
        <v>0.0851733595950938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19131719.0897983</v>
      </c>
      <c r="S20" s="67"/>
      <c r="T20" s="9" t="n">
        <f aca="false">'Central SIPA income'!J15</f>
        <v>73151786.1184611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-1706208.07182955</v>
      </c>
      <c r="AA20" s="9"/>
      <c r="AB20" s="9" t="n">
        <f aca="false">T20-P20-D20</f>
        <v>-41510813.8518652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-0.00808767416602831</v>
      </c>
      <c r="AK20" s="68" t="n">
        <f aca="false">AK19+1</f>
        <v>2031</v>
      </c>
      <c r="AL20" s="69" t="n">
        <f aca="false">SUM(AB78:AB81)/AVERAGE(AG78:AG81)</f>
        <v>-0.0355391748024073</v>
      </c>
      <c r="AM20" s="9" t="n">
        <v>8873587.4679367</v>
      </c>
      <c r="AN20" s="69" t="n">
        <f aca="false">AM20/AVERAGE(AG78:AG81)</f>
        <v>0.00136912980432516</v>
      </c>
      <c r="AO20" s="69" t="n">
        <f aca="false">'GDP evolution by scenario'!G77</f>
        <v>0.0230561490812327</v>
      </c>
      <c r="AP20" s="69"/>
      <c r="AQ20" s="9" t="n">
        <f aca="false">AQ19*(1+AO20)</f>
        <v>534813188.119292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346852699.00479</v>
      </c>
      <c r="AS20" s="70" t="n">
        <f aca="false">AQ20/AG81</f>
        <v>0.0818440046280995</v>
      </c>
      <c r="AT20" s="70" t="n">
        <f aca="false">AR20/AG81</f>
        <v>0.0530798688836462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0.0539213362972958</v>
      </c>
      <c r="BL20" s="40" t="n">
        <f aca="false">SUM(P78:P81)/AVERAGE(AG78:AG81)</f>
        <v>0.0130378255007905</v>
      </c>
      <c r="BM20" s="40" t="n">
        <f aca="false">SUM(D78:D81)/AVERAGE(AG78:AG81)</f>
        <v>0.0764226855989124</v>
      </c>
      <c r="BN20" s="40" t="n">
        <f aca="false">(SUM(H78:H81)+SUM(J78:J81))/AVERAGE(AG78:AG81)</f>
        <v>0.00836591274864168</v>
      </c>
      <c r="BO20" s="69" t="n">
        <f aca="false">AL20-BN20</f>
        <v>-0.043905087551049</v>
      </c>
      <c r="BP20" s="32" t="n">
        <f aca="false">BM20+BN20</f>
        <v>0.0847885983475541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-0.00882804225793635</v>
      </c>
      <c r="AK21" s="68" t="n">
        <f aca="false">AK20+1</f>
        <v>2032</v>
      </c>
      <c r="AL21" s="69" t="n">
        <f aca="false">SUM(AB82:AB85)/AVERAGE(AG82:AG85)</f>
        <v>-0.0336115666647005</v>
      </c>
      <c r="AM21" s="9" t="n">
        <v>8126011.66426731</v>
      </c>
      <c r="AN21" s="69" t="n">
        <f aca="false">AM21/AVERAGE(AG82:AG85)</f>
        <v>0.00122242462387704</v>
      </c>
      <c r="AO21" s="69" t="n">
        <f aca="false">'GDP evolution by scenario'!G81</f>
        <v>0.0256536784897274</v>
      </c>
      <c r="AP21" s="69"/>
      <c r="AQ21" s="9" t="n">
        <f aca="false">AQ20*(1+AO21)</f>
        <v>548533113.699371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347529626.809971</v>
      </c>
      <c r="AS21" s="70" t="n">
        <f aca="false">AQ21/AG85</f>
        <v>0.081691293647832</v>
      </c>
      <c r="AT21" s="70" t="n">
        <f aca="false">AR21/AG85</f>
        <v>0.0517564830381677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0.0542751499995723</v>
      </c>
      <c r="BL21" s="40" t="n">
        <f aca="false">SUM(P82:P85)/AVERAGE(AG82:AG85)</f>
        <v>0.0124842606724094</v>
      </c>
      <c r="BM21" s="40" t="n">
        <f aca="false">SUM(D82:D85)/AVERAGE(AG82:AG85)</f>
        <v>0.0754024559918634</v>
      </c>
      <c r="BN21" s="40" t="n">
        <f aca="false">(SUM(H82:H85)+SUM(J82:J85))/AVERAGE(AG82:AG85)</f>
        <v>0.00919644427330647</v>
      </c>
      <c r="BO21" s="69" t="n">
        <f aca="false">AL21-BN21</f>
        <v>-0.0428080109380069</v>
      </c>
      <c r="BP21" s="32" t="n">
        <f aca="false">BM21+BN21</f>
        <v>0.0845989002651699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-4054961.34906493</v>
      </c>
      <c r="AA22" s="6"/>
      <c r="AB22" s="6" t="n">
        <f aca="false">T22-P22-D22</f>
        <v>-54251378.3543816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-0.0103901884351531</v>
      </c>
      <c r="AK22" s="62" t="n">
        <f aca="false">AK21+1</f>
        <v>2033</v>
      </c>
      <c r="AL22" s="63" t="n">
        <f aca="false">SUM(AB86:AB89)/AVERAGE(AG86:AG89)</f>
        <v>-0.0319647428335842</v>
      </c>
      <c r="AM22" s="6" t="n">
        <v>7406781.38079157</v>
      </c>
      <c r="AN22" s="63" t="n">
        <f aca="false">AM22/AVERAGE(AG86:AG89)</f>
        <v>0.00109123191552641</v>
      </c>
      <c r="AO22" s="63" t="n">
        <f aca="false">'GDP evolution by scenario'!G85</f>
        <v>0.0210737582064997</v>
      </c>
      <c r="AP22" s="63"/>
      <c r="AQ22" s="6" t="n">
        <f aca="false">AQ21*(1+AO22)</f>
        <v>560092767.90573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347375329.471414</v>
      </c>
      <c r="AS22" s="64" t="n">
        <f aca="false">AQ22/AG89</f>
        <v>0.0815751678780133</v>
      </c>
      <c r="AT22" s="64" t="n">
        <f aca="false">AR22/AG89</f>
        <v>0.050593763108686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0.0545055790320566</v>
      </c>
      <c r="BL22" s="61" t="n">
        <f aca="false">SUM(P86:P89)/AVERAGE(AG86:AG89)</f>
        <v>0.0121820593539807</v>
      </c>
      <c r="BM22" s="61" t="n">
        <f aca="false">SUM(D86:D89)/AVERAGE(AG86:AG89)</f>
        <v>0.07428826251166</v>
      </c>
      <c r="BN22" s="61" t="n">
        <f aca="false">(SUM(H86:H89)+SUM(J86:J89))/AVERAGE(AG86:AG89)</f>
        <v>0.00993436276822454</v>
      </c>
      <c r="BO22" s="63" t="n">
        <f aca="false">AL22-BN22</f>
        <v>-0.0418991056018087</v>
      </c>
      <c r="BP22" s="32" t="n">
        <f aca="false">BM22+BN22</f>
        <v>0.0842226252798846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23254020.5835422</v>
      </c>
      <c r="S23" s="67"/>
      <c r="T23" s="9" t="n">
        <f aca="false">'Central SIPA income'!J18</f>
        <v>88913763.1666696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-1160344.54948956</v>
      </c>
      <c r="AA23" s="9"/>
      <c r="AB23" s="9" t="n">
        <f aca="false">T23-P23-D23</f>
        <v>-44895755.7277233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-0.00853638388568605</v>
      </c>
      <c r="AK23" s="68" t="n">
        <f aca="false">AK22+1</f>
        <v>2034</v>
      </c>
      <c r="AL23" s="69" t="n">
        <f aca="false">SUM(AB90:AB93)/AVERAGE(AG90:AG93)</f>
        <v>-0.0299667621647026</v>
      </c>
      <c r="AM23" s="9" t="n">
        <v>6738583.40306814</v>
      </c>
      <c r="AN23" s="69" t="n">
        <f aca="false">AM23/AVERAGE(AG90:AG93)</f>
        <v>0.00096605967044604</v>
      </c>
      <c r="AO23" s="69" t="n">
        <f aca="false">'GDP evolution by scenario'!G89</f>
        <v>0.0276664749460305</v>
      </c>
      <c r="AP23" s="69"/>
      <c r="AQ23" s="9" t="n">
        <f aca="false">AQ22*(1+AO23)</f>
        <v>575588560.436446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350162369.56916</v>
      </c>
      <c r="AS23" s="70" t="n">
        <f aca="false">AQ23/AG93</f>
        <v>0.0818255302581253</v>
      </c>
      <c r="AT23" s="70" t="n">
        <f aca="false">AR23/AG93</f>
        <v>0.0497789975963253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0.0547001926554158</v>
      </c>
      <c r="BL23" s="40" t="n">
        <f aca="false">SUM(P90:P93)/AVERAGE(AG90:AG93)</f>
        <v>0.0116821451978905</v>
      </c>
      <c r="BM23" s="40" t="n">
        <f aca="false">SUM(D90:D93)/AVERAGE(AG90:AG93)</f>
        <v>0.0729848096222279</v>
      </c>
      <c r="BN23" s="40" t="n">
        <f aca="false">(SUM(H90:H93)+SUM(J90:J93))/AVERAGE(AG90:AG93)</f>
        <v>0.0105364630777435</v>
      </c>
      <c r="BO23" s="69" t="n">
        <f aca="false">AL23-BN23</f>
        <v>-0.0405032252424461</v>
      </c>
      <c r="BP23" s="32" t="n">
        <f aca="false">BM23+BN23</f>
        <v>0.0835212726999714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78725880.9283224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-2617914.31044385</v>
      </c>
      <c r="AA24" s="9"/>
      <c r="AB24" s="9" t="n">
        <f aca="false">T24-P24-D24</f>
        <v>-48585330.1146392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-0.00911690757792582</v>
      </c>
      <c r="AK24" s="68" t="n">
        <f aca="false">AK23+1</f>
        <v>2035</v>
      </c>
      <c r="AL24" s="69" t="n">
        <f aca="false">SUM(AB94:AB97)/AVERAGE(AG94:AG97)</f>
        <v>-0.0285376815118005</v>
      </c>
      <c r="AM24" s="9" t="n">
        <v>6098422.29766839</v>
      </c>
      <c r="AN24" s="69" t="n">
        <f aca="false">AM24/AVERAGE(AG94:AG97)</f>
        <v>0.00085756770651942</v>
      </c>
      <c r="AO24" s="69" t="n">
        <f aca="false">'GDP evolution by scenario'!G93</f>
        <v>0.0194934045797164</v>
      </c>
      <c r="AP24" s="69"/>
      <c r="AQ24" s="9" t="n">
        <f aca="false">AQ23*(1+AO24)</f>
        <v>586808741.116491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350835507.72134</v>
      </c>
      <c r="AS24" s="70" t="n">
        <f aca="false">AQ24/AG97</f>
        <v>0.0816372090656547</v>
      </c>
      <c r="AT24" s="70" t="n">
        <f aca="false">AR24/AG97</f>
        <v>0.0488084612322032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0.0550403406805098</v>
      </c>
      <c r="BL24" s="40" t="n">
        <f aca="false">SUM(P94:P97)/AVERAGE(AG94:AG97)</f>
        <v>0.0113458833601588</v>
      </c>
      <c r="BM24" s="40" t="n">
        <f aca="false">SUM(D94:D97)/AVERAGE(AG94:AG97)</f>
        <v>0.0722321388321514</v>
      </c>
      <c r="BN24" s="40" t="n">
        <f aca="false">(SUM(H94:H97)+SUM(J94:J97))/AVERAGE(AG94:AG97)</f>
        <v>0.0110107003678317</v>
      </c>
      <c r="BO24" s="69" t="n">
        <f aca="false">AL24-BN24</f>
        <v>-0.0395483818796322</v>
      </c>
      <c r="BP24" s="32" t="n">
        <f aca="false">BM24+BN24</f>
        <v>0.0832428391999832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24347324.2300166</v>
      </c>
      <c r="S25" s="67"/>
      <c r="T25" s="9" t="n">
        <f aca="false">'Central SIPA income'!J20</f>
        <v>93094104.4174501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-985061.157622583</v>
      </c>
      <c r="AA25" s="9"/>
      <c r="AB25" s="9" t="n">
        <f aca="false">T25-P25-D25</f>
        <v>-45813078.3912746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-0.00849850227295791</v>
      </c>
      <c r="AK25" s="68" t="n">
        <f aca="false">AK24+1</f>
        <v>2036</v>
      </c>
      <c r="AL25" s="69" t="n">
        <f aca="false">SUM(AB98:AB101)/AVERAGE(AG98:AG101)</f>
        <v>-0.026094799232863</v>
      </c>
      <c r="AM25" s="9" t="n">
        <v>5493111.4769607</v>
      </c>
      <c r="AN25" s="69" t="n">
        <f aca="false">AM25/AVERAGE(AG98:AG101)</f>
        <v>0.000753838429558194</v>
      </c>
      <c r="AO25" s="69" t="n">
        <f aca="false">'GDP evolution by scenario'!G97</f>
        <v>0.0246866144536593</v>
      </c>
      <c r="AP25" s="69"/>
      <c r="AQ25" s="9" t="n">
        <f aca="false">AQ24*(1+AO25)</f>
        <v>601295062.266471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353941457.928563</v>
      </c>
      <c r="AS25" s="70" t="n">
        <f aca="false">AQ25/AG101</f>
        <v>0.0817975460323692</v>
      </c>
      <c r="AT25" s="70" t="n">
        <f aca="false">AR25/AG101</f>
        <v>0.0481486453398569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0.0554078775454943</v>
      </c>
      <c r="BL25" s="40" t="n">
        <f aca="false">SUM(P98:P101)/AVERAGE(AG98:AG101)</f>
        <v>0.0109383932847128</v>
      </c>
      <c r="BM25" s="40" t="n">
        <f aca="false">SUM(D98:D101)/AVERAGE(AG98:AG101)</f>
        <v>0.0705642834936447</v>
      </c>
      <c r="BN25" s="40" t="n">
        <f aca="false">(SUM(H98:H101)+SUM(J98:J101))/AVERAGE(AG98:AG101)</f>
        <v>0.011441057723038</v>
      </c>
      <c r="BO25" s="69" t="n">
        <f aca="false">AL25-BN25</f>
        <v>-0.037535856955901</v>
      </c>
      <c r="BP25" s="32" t="n">
        <f aca="false">BM25+BN25</f>
        <v>0.0820053412166827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19338422.1606107</v>
      </c>
      <c r="S26" s="8"/>
      <c r="T26" s="6" t="n">
        <f aca="false">'Central SIPA income'!J21</f>
        <v>73942133.2250191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-4773126.53882666</v>
      </c>
      <c r="AA26" s="6"/>
      <c r="AB26" s="6" t="n">
        <f aca="false">T26-P26-D26</f>
        <v>-58090641.2545087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-0.0107886352271634</v>
      </c>
      <c r="AK26" s="62" t="n">
        <f aca="false">AK25+1</f>
        <v>2037</v>
      </c>
      <c r="AL26" s="63" t="n">
        <f aca="false">SUM(AB102:AB105)/AVERAGE(AG102:AG105)</f>
        <v>-0.0249192575812992</v>
      </c>
      <c r="AM26" s="6" t="n">
        <v>4920541.96276278</v>
      </c>
      <c r="AN26" s="63" t="n">
        <f aca="false">AM26/AVERAGE(AG102:AG105)</f>
        <v>0.000661492062480779</v>
      </c>
      <c r="AO26" s="63" t="n">
        <f aca="false">'GDP evolution by scenario'!G101</f>
        <v>0.0208176332173329</v>
      </c>
      <c r="AP26" s="63"/>
      <c r="AQ26" s="6" t="n">
        <f aca="false">AQ25*(1+AO26)</f>
        <v>613812602.328127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356342365.139198</v>
      </c>
      <c r="AS26" s="64" t="n">
        <f aca="false">AQ26/AG105</f>
        <v>0.0815990590606843</v>
      </c>
      <c r="AT26" s="64" t="n">
        <f aca="false">AR26/AG105</f>
        <v>0.0473714641708733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0.0136326077053627</v>
      </c>
      <c r="BJ26" s="5" t="n">
        <f aca="false">BJ25+1</f>
        <v>2037</v>
      </c>
      <c r="BK26" s="61" t="n">
        <f aca="false">SUM(T102:T105)/AVERAGE(AG102:AG105)</f>
        <v>0.0555100206718304</v>
      </c>
      <c r="BL26" s="61" t="n">
        <f aca="false">SUM(P102:P105)/AVERAGE(AG102:AG105)</f>
        <v>0.0107697695945217</v>
      </c>
      <c r="BM26" s="61" t="n">
        <f aca="false">SUM(D102:D105)/AVERAGE(AG102:AG105)</f>
        <v>0.069659508658608</v>
      </c>
      <c r="BN26" s="61" t="n">
        <f aca="false">(SUM(H102:H105)+SUM(J102:J105))/AVERAGE(AG102:AG105)</f>
        <v>0.0121578818995799</v>
      </c>
      <c r="BO26" s="63" t="n">
        <f aca="false">AL26-BN26</f>
        <v>-0.0370771394808791</v>
      </c>
      <c r="BP26" s="32" t="n">
        <f aca="false">BM26+BN26</f>
        <v>0.081817390558188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22045222.3710629</v>
      </c>
      <c r="S27" s="67"/>
      <c r="T27" s="9" t="n">
        <f aca="false">'Central SIPA income'!J22</f>
        <v>84291818.432659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-1596560.48046076</v>
      </c>
      <c r="AA27" s="9"/>
      <c r="AB27" s="9" t="n">
        <f aca="false">T27-P27-D27</f>
        <v>-45314309.2863939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-0.0088667892254012</v>
      </c>
      <c r="AK27" s="68" t="n">
        <f aca="false">AK26+1</f>
        <v>2038</v>
      </c>
      <c r="AL27" s="69" t="n">
        <f aca="false">SUM(AB106:AB109)/AVERAGE(AG106:AG109)</f>
        <v>-0.0232207737361492</v>
      </c>
      <c r="AM27" s="9" t="n">
        <v>4379286.21321994</v>
      </c>
      <c r="AN27" s="69" t="n">
        <f aca="false">AM27/AVERAGE(AG106:AG109)</f>
        <v>0.000574576999671433</v>
      </c>
      <c r="AO27" s="69" t="n">
        <f aca="false">'GDP evolution by scenario'!G105</f>
        <v>0.0246293459675908</v>
      </c>
      <c r="AP27" s="69"/>
      <c r="AQ27" s="9" t="n">
        <f aca="false">AQ26*(1+AO27)</f>
        <v>628930405.270134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360690340.136985</v>
      </c>
      <c r="AS27" s="70" t="n">
        <f aca="false">AQ27/AG109</f>
        <v>0.082444836587287</v>
      </c>
      <c r="AT27" s="70" t="n">
        <f aca="false">AR27/AG109</f>
        <v>0.0472819502794339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0.0118453459981591</v>
      </c>
      <c r="BJ27" s="7" t="n">
        <f aca="false">BJ26+1</f>
        <v>2038</v>
      </c>
      <c r="BK27" s="40" t="n">
        <f aca="false">SUM(T106:T109)/AVERAGE(AG106:AG109)</f>
        <v>0.0559145937836331</v>
      </c>
      <c r="BL27" s="40" t="n">
        <f aca="false">SUM(P106:P109)/AVERAGE(AG106:AG109)</f>
        <v>0.0104322711148436</v>
      </c>
      <c r="BM27" s="40" t="n">
        <f aca="false">SUM(D106:D109)/AVERAGE(AG106:AG109)</f>
        <v>0.0687030964049387</v>
      </c>
      <c r="BN27" s="40" t="n">
        <f aca="false">(SUM(H106:H109)+SUM(J106:J109))/AVERAGE(AG106:AG109)</f>
        <v>0.0126793218331242</v>
      </c>
      <c r="BO27" s="69" t="n">
        <f aca="false">AL27-BN27</f>
        <v>-0.0359000955692734</v>
      </c>
      <c r="BP27" s="32" t="n">
        <f aca="false">BM27+BN27</f>
        <v>0.0813824182380629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18070307.0576541</v>
      </c>
      <c r="S28" s="67"/>
      <c r="T28" s="9" t="n">
        <f aca="false">'Central SIPA income'!J23</f>
        <v>69093385.2191728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-3941433.86000439</v>
      </c>
      <c r="AA28" s="9"/>
      <c r="AB28" s="9" t="n">
        <f aca="false">T28-P28-D28</f>
        <v>-51593083.6277351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-0.0101021171039298</v>
      </c>
      <c r="AK28" s="68" t="n">
        <f aca="false">AK27+1</f>
        <v>2039</v>
      </c>
      <c r="AL28" s="69" t="n">
        <f aca="false">SUM(AB110:AB113)/AVERAGE(AG110:AG113)</f>
        <v>-0.0231729405506992</v>
      </c>
      <c r="AM28" s="9" t="n">
        <v>3887732.69163583</v>
      </c>
      <c r="AN28" s="69" t="n">
        <f aca="false">AM28/AVERAGE(AG110:AG113)</f>
        <v>0.000503980141207886</v>
      </c>
      <c r="AO28" s="69" t="n">
        <f aca="false">'GDP evolution by scenario'!G109</f>
        <v>0.0121103823550108</v>
      </c>
      <c r="AP28" s="69"/>
      <c r="AQ28" s="9" t="n">
        <f aca="false">AQ27*(1+AO28)</f>
        <v>636546992.952647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361149173.060035</v>
      </c>
      <c r="AS28" s="70" t="n">
        <f aca="false">AQ28/AG113</f>
        <v>0.0818140661863558</v>
      </c>
      <c r="AT28" s="70" t="n">
        <f aca="false">AR28/AG113</f>
        <v>0.0464177549733228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0.016301633579345</v>
      </c>
      <c r="BJ28" s="7" t="n">
        <f aca="false">BJ27+1</f>
        <v>2039</v>
      </c>
      <c r="BK28" s="40" t="n">
        <f aca="false">SUM(T110:T113)/AVERAGE(AG110:AG113)</f>
        <v>0.0560990289914832</v>
      </c>
      <c r="BL28" s="40" t="n">
        <f aca="false">SUM(P110:P113)/AVERAGE(AG110:AG113)</f>
        <v>0.01035785349857</v>
      </c>
      <c r="BM28" s="40" t="n">
        <f aca="false">SUM(D110:D113)/AVERAGE(AG110:AG113)</f>
        <v>0.0689141160436127</v>
      </c>
      <c r="BN28" s="40" t="n">
        <f aca="false">(SUM(H110:H113)+SUM(J110:J113))/AVERAGE(AG110:AG113)</f>
        <v>0.01336531334704</v>
      </c>
      <c r="BO28" s="69" t="n">
        <f aca="false">AL28-BN28</f>
        <v>-0.0365382538977392</v>
      </c>
      <c r="BP28" s="32" t="n">
        <f aca="false">BM28+BN28</f>
        <v>0.0822794293906527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19762957.2843909</v>
      </c>
      <c r="S29" s="67"/>
      <c r="T29" s="9" t="n">
        <f aca="false">'Central SIPA income'!J24</f>
        <v>75565380.0659735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-426384.66291384</v>
      </c>
      <c r="AA29" s="9"/>
      <c r="AB29" s="9" t="n">
        <f aca="false">T29-P29-D29</f>
        <v>-35173006.8294402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-0.0069586205437665</v>
      </c>
      <c r="AK29" s="68" t="n">
        <f aca="false">AK28+1</f>
        <v>2040</v>
      </c>
      <c r="AL29" s="69" t="n">
        <f aca="false">SUM(AB114:AB117)/AVERAGE(AG114:AG117)</f>
        <v>-0.0225054012496943</v>
      </c>
      <c r="AM29" s="9" t="n">
        <v>3427469.19706586</v>
      </c>
      <c r="AN29" s="69" t="n">
        <f aca="false">AM29/AVERAGE(AG114:AG117)</f>
        <v>0.000436581221457426</v>
      </c>
      <c r="AO29" s="69" t="n">
        <f aca="false">'GDP evolution by scenario'!G113</f>
        <v>0.0177135016291796</v>
      </c>
      <c r="AP29" s="69"/>
      <c r="AQ29" s="9" t="n">
        <f aca="false">AQ28*(1+AO29)</f>
        <v>647822469.149363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364091181.991829</v>
      </c>
      <c r="AS29" s="70" t="n">
        <f aca="false">AQ29/AG117</f>
        <v>0.0819071417480576</v>
      </c>
      <c r="AT29" s="70" t="n">
        <f aca="false">AR29/AG117</f>
        <v>0.0460337044063639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0.0120879839544524</v>
      </c>
      <c r="BJ29" s="7" t="n">
        <f aca="false">BJ28+1</f>
        <v>2040</v>
      </c>
      <c r="BK29" s="40" t="n">
        <f aca="false">SUM(T114:T117)/AVERAGE(AG114:AG117)</f>
        <v>0.0562982170402146</v>
      </c>
      <c r="BL29" s="40" t="n">
        <f aca="false">SUM(P114:P117)/AVERAGE(AG114:AG117)</f>
        <v>0.0101750401027589</v>
      </c>
      <c r="BM29" s="40" t="n">
        <f aca="false">SUM(D114:D117)/AVERAGE(AG114:AG117)</f>
        <v>0.0686285781871502</v>
      </c>
      <c r="BN29" s="40" t="n">
        <f aca="false">(SUM(H114:H117)+SUM(J114:J117))/AVERAGE(AG114:AG117)</f>
        <v>0.0138463348840666</v>
      </c>
      <c r="BO29" s="69" t="n">
        <f aca="false">AL29-BN29</f>
        <v>-0.0363517361337609</v>
      </c>
      <c r="BP29" s="32" t="n">
        <f aca="false">BM29+BN29</f>
        <v>0.0824749130712168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15767130.7039439</v>
      </c>
      <c r="S30" s="8"/>
      <c r="T30" s="6" t="n">
        <f aca="false">'Central SIPA income'!J25</f>
        <v>60286990.8105519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-4849951.44143451</v>
      </c>
      <c r="AA30" s="6"/>
      <c r="AB30" s="6" t="n">
        <f aca="false">T30-P30-D30</f>
        <v>-52634983.4305484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-0.0103989295765933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-0.37298685849228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0.0139376638939447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18711992.8362506</v>
      </c>
      <c r="S31" s="67"/>
      <c r="T31" s="9" t="n">
        <f aca="false">'Central SIPA income'!J26</f>
        <v>71546926.4096338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-1750937.25795771</v>
      </c>
      <c r="AA31" s="9"/>
      <c r="AB31" s="9" t="n">
        <f aca="false">T31-P31-D31</f>
        <v>-40609069.5591155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-0.00805337560720155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364091181.99183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0.0111324751404368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15788197.1927793</v>
      </c>
      <c r="S32" s="67"/>
      <c r="T32" s="9" t="n">
        <f aca="false">'Central SIPA income'!J27</f>
        <v>60367540.3564824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-5003291.82425186</v>
      </c>
      <c r="AA32" s="9"/>
      <c r="AB32" s="9" t="n">
        <f aca="false">T32-P32-D32</f>
        <v>-53629079.3390192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-0.0105493658660136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367546389.525411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0.0136019839245288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17961515.7380658</v>
      </c>
      <c r="S33" s="67"/>
      <c r="T33" s="9" t="n">
        <f aca="false">'Central SIPA income'!J28</f>
        <v>68677412.1795984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-2722339.81836607</v>
      </c>
      <c r="AA33" s="9"/>
      <c r="AB33" s="9" t="n">
        <f aca="false">T33-P33-D33</f>
        <v>-44697024.9362047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-0.00887245146859372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0.0120365483059228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94620422.6558934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7210.32911297161</v>
      </c>
      <c r="J34" s="6" t="n">
        <f aca="false">'Central pensions'!W34</f>
        <v>39669.1033885488</v>
      </c>
      <c r="K34" s="6"/>
      <c r="L34" s="8" t="n">
        <f aca="false">'Central pensions'!N34</f>
        <v>3557927.96491552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14850696.0663552</v>
      </c>
      <c r="S34" s="8"/>
      <c r="T34" s="6" t="n">
        <f aca="false">'Central SIPA income'!J29</f>
        <v>56782923.5447832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280069.927145635</v>
      </c>
      <c r="Y34" s="6"/>
      <c r="Z34" s="6" t="n">
        <f aca="false">R34+V34-N34-L34-F34</f>
        <v>-6512666.86472788</v>
      </c>
      <c r="AA34" s="6"/>
      <c r="AB34" s="6" t="n">
        <f aca="false">T34-P34-D34</f>
        <v>-60252902.2390992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-0.012569209717645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0.0144740083264787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96660400.5079932</v>
      </c>
      <c r="E35" s="9"/>
      <c r="F35" s="67" t="n">
        <f aca="false">'Central pensions'!I35</f>
        <v>17569171.9832384</v>
      </c>
      <c r="G35" s="9" t="n">
        <f aca="false">'Central pensions'!K35</f>
        <v>255384.418710298</v>
      </c>
      <c r="H35" s="9" t="n">
        <f aca="false">'Central pensions'!V35</f>
        <v>1405049.7211587</v>
      </c>
      <c r="I35" s="67" t="n">
        <f aca="false">'Central pensions'!M35</f>
        <v>7898.48717660722</v>
      </c>
      <c r="J35" s="9" t="n">
        <f aca="false">'Central pensions'!W35</f>
        <v>43455.146015218</v>
      </c>
      <c r="K35" s="9"/>
      <c r="L35" s="67" t="n">
        <f aca="false">'Central pensions'!N35</f>
        <v>2864881.16075257</v>
      </c>
      <c r="M35" s="67"/>
      <c r="N35" s="67" t="n">
        <f aca="false">'Central pensions'!L35</f>
        <v>735187.293743268</v>
      </c>
      <c r="O35" s="9"/>
      <c r="P35" s="9" t="n">
        <f aca="false">'Central pensions'!X35</f>
        <v>18910665.5370725</v>
      </c>
      <c r="Q35" s="67"/>
      <c r="R35" s="67" t="n">
        <f aca="false">'Central SIPA income'!G30</f>
        <v>17138814.7897848</v>
      </c>
      <c r="S35" s="67"/>
      <c r="T35" s="9" t="n">
        <f aca="false">'Central SIPA income'!J30</f>
        <v>65531743.7989558</v>
      </c>
      <c r="U35" s="9"/>
      <c r="V35" s="67" t="n">
        <f aca="false">'Central SIPA income'!F30</f>
        <v>92300.5965128519</v>
      </c>
      <c r="W35" s="67"/>
      <c r="X35" s="67" t="n">
        <f aca="false">'Central SIPA income'!M30</f>
        <v>231832.487439904</v>
      </c>
      <c r="Y35" s="9"/>
      <c r="Z35" s="9" t="n">
        <f aca="false">R35+V35-N35-L35-F35</f>
        <v>-3938125.05143663</v>
      </c>
      <c r="AA35" s="9"/>
      <c r="AB35" s="9" t="n">
        <f aca="false">T35-P35-D35</f>
        <v>-50039322.2461099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-0.0124477489614407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6281.53834099174</v>
      </c>
      <c r="BA35" s="40" t="n">
        <f aca="false">(AZ35-AZ34)/AZ34</f>
        <v>0.0487465394477172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0.0114087149735175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101800205.722911</v>
      </c>
      <c r="E36" s="9"/>
      <c r="F36" s="67" t="n">
        <f aca="false">'Central pensions'!I36</f>
        <v>18503392.4220806</v>
      </c>
      <c r="G36" s="9" t="n">
        <f aca="false">'Central pensions'!K36</f>
        <v>288692.940874954</v>
      </c>
      <c r="H36" s="9" t="n">
        <f aca="false">'Central pensions'!V36</f>
        <v>1588303.38250579</v>
      </c>
      <c r="I36" s="67" t="n">
        <f aca="false">'Central pensions'!M36</f>
        <v>8928.64765592647</v>
      </c>
      <c r="J36" s="9" t="n">
        <f aca="false">'Central pensions'!W36</f>
        <v>49122.7850259525</v>
      </c>
      <c r="K36" s="9"/>
      <c r="L36" s="67" t="n">
        <f aca="false">'Central pensions'!N36</f>
        <v>3143540.87755627</v>
      </c>
      <c r="M36" s="67"/>
      <c r="N36" s="67" t="n">
        <f aca="false">'Central pensions'!L36</f>
        <v>776422.490697056</v>
      </c>
      <c r="O36" s="9"/>
      <c r="P36" s="9" t="n">
        <f aca="false">'Central pensions'!X36</f>
        <v>20583496.0195492</v>
      </c>
      <c r="Q36" s="67"/>
      <c r="R36" s="67" t="n">
        <f aca="false">'Central SIPA income'!G31</f>
        <v>13999981.2623569</v>
      </c>
      <c r="S36" s="67"/>
      <c r="T36" s="9" t="n">
        <f aca="false">'Central SIPA income'!J31</f>
        <v>53530141.7587975</v>
      </c>
      <c r="U36" s="9"/>
      <c r="V36" s="67" t="n">
        <f aca="false">'Central SIPA income'!F31</f>
        <v>84227.8381618264</v>
      </c>
      <c r="W36" s="67"/>
      <c r="X36" s="67" t="n">
        <f aca="false">'Central SIPA income'!M31</f>
        <v>211556.045902943</v>
      </c>
      <c r="Y36" s="9"/>
      <c r="Z36" s="9" t="n">
        <f aca="false">R36+V36-N36-L36-F36</f>
        <v>-8339146.68981521</v>
      </c>
      <c r="AA36" s="9"/>
      <c r="AB36" s="9" t="n">
        <f aca="false">T36-P36-D36</f>
        <v>-68853559.9836627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-0.0155482631082824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10053943</v>
      </c>
      <c r="AY36" s="40" t="n">
        <f aca="false">(AW36-AW35)/AW35</f>
        <v>0.00887228631985908</v>
      </c>
      <c r="AZ36" s="39" t="n">
        <f aca="false">workers_and_wage_central!B24</f>
        <v>5890.67779984506</v>
      </c>
      <c r="BA36" s="40" t="n">
        <f aca="false">(AZ36-AZ35)/AZ35</f>
        <v>-0.0622236974334815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0.0134828840688695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101669061.142514</v>
      </c>
      <c r="E37" s="9"/>
      <c r="F37" s="67" t="n">
        <f aca="false">'Central pensions'!I37</f>
        <v>18479555.3422056</v>
      </c>
      <c r="G37" s="9" t="n">
        <f aca="false">'Central pensions'!K37</f>
        <v>306317.476552501</v>
      </c>
      <c r="H37" s="9" t="n">
        <f aca="false">'Central pensions'!V37</f>
        <v>1685268.37772493</v>
      </c>
      <c r="I37" s="67" t="n">
        <f aca="false">'Central pensions'!M37</f>
        <v>9473.73638822167</v>
      </c>
      <c r="J37" s="9" t="n">
        <f aca="false">'Central pensions'!W37</f>
        <v>52121.7024038639</v>
      </c>
      <c r="K37" s="9"/>
      <c r="L37" s="67" t="n">
        <f aca="false">'Central pensions'!N37</f>
        <v>3155882.84638014</v>
      </c>
      <c r="M37" s="67"/>
      <c r="N37" s="67" t="n">
        <f aca="false">'Central pensions'!L37</f>
        <v>777744.827062957</v>
      </c>
      <c r="O37" s="9"/>
      <c r="P37" s="9" t="n">
        <f aca="false">'Central pensions'!X37</f>
        <v>20654813.6589804</v>
      </c>
      <c r="Q37" s="67"/>
      <c r="R37" s="67" t="n">
        <f aca="false">'Central SIPA income'!G32</f>
        <v>16501777.9785113</v>
      </c>
      <c r="S37" s="67"/>
      <c r="T37" s="9" t="n">
        <f aca="false">'Central SIPA income'!J32</f>
        <v>63095978.3379883</v>
      </c>
      <c r="U37" s="9"/>
      <c r="V37" s="67" t="n">
        <f aca="false">'Central SIPA income'!F32</f>
        <v>84933.9165741986</v>
      </c>
      <c r="W37" s="67"/>
      <c r="X37" s="67" t="n">
        <f aca="false">'Central SIPA income'!M32</f>
        <v>213329.511306767</v>
      </c>
      <c r="Y37" s="9"/>
      <c r="Z37" s="9" t="n">
        <f aca="false">R37+V37-N37-L37-F37</f>
        <v>-5826471.12056323</v>
      </c>
      <c r="AA37" s="9"/>
      <c r="AB37" s="9" t="n">
        <f aca="false">T37-P37-D37</f>
        <v>-59227896.4635061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-0.0130832191812881</v>
      </c>
      <c r="AK37" s="73"/>
      <c r="AW37" s="71" t="n">
        <f aca="false">workers_and_wage_central!C25</f>
        <v>10334788</v>
      </c>
      <c r="AY37" s="40" t="n">
        <f aca="false">(AW37-AW36)/AW36</f>
        <v>0.0279338166130443</v>
      </c>
      <c r="AZ37" s="39" t="n">
        <f aca="false">workers_and_wage_central!B25</f>
        <v>5762.99224626809</v>
      </c>
      <c r="BA37" s="40" t="n">
        <f aca="false">(AZ37-AZ36)/AZ36</f>
        <v>-0.0216758678568924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0.011610660874097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97555602.2585766</v>
      </c>
      <c r="E38" s="6"/>
      <c r="F38" s="8" t="n">
        <f aca="false">'Central pensions'!I38</f>
        <v>17731885.4981115</v>
      </c>
      <c r="G38" s="6" t="n">
        <f aca="false">'Central pensions'!K38</f>
        <v>317067.427792278</v>
      </c>
      <c r="H38" s="6" t="n">
        <f aca="false">'Central pensions'!V38</f>
        <v>1744411.4376978</v>
      </c>
      <c r="I38" s="8" t="n">
        <f aca="false">'Central pensions'!M38</f>
        <v>9806.20910697768</v>
      </c>
      <c r="J38" s="6" t="n">
        <f aca="false">'Central pensions'!W38</f>
        <v>53950.8692071485</v>
      </c>
      <c r="K38" s="6"/>
      <c r="L38" s="8" t="n">
        <f aca="false">'Central pensions'!N38</f>
        <v>3563712.09789887</v>
      </c>
      <c r="M38" s="8"/>
      <c r="N38" s="8" t="n">
        <f aca="false">'Central pensions'!L38</f>
        <v>748851.431486838</v>
      </c>
      <c r="O38" s="6"/>
      <c r="P38" s="6" t="n">
        <f aca="false">'Central pensions'!X38</f>
        <v>22612078.6463199</v>
      </c>
      <c r="Q38" s="8"/>
      <c r="R38" s="8" t="n">
        <f aca="false">'Central SIPA income'!G33</f>
        <v>13538249.9302678</v>
      </c>
      <c r="S38" s="8"/>
      <c r="T38" s="6" t="n">
        <f aca="false">'Central SIPA income'!J33</f>
        <v>51764671.9915154</v>
      </c>
      <c r="U38" s="6"/>
      <c r="V38" s="8" t="n">
        <f aca="false">'Central SIPA income'!F33</f>
        <v>91018.408634067</v>
      </c>
      <c r="W38" s="8"/>
      <c r="X38" s="8" t="n">
        <f aca="false">'Central SIPA income'!M33</f>
        <v>228612.00115342</v>
      </c>
      <c r="Y38" s="6"/>
      <c r="Z38" s="6" t="n">
        <f aca="false">R38+V38-N38-L38-F38</f>
        <v>-8415180.68859535</v>
      </c>
      <c r="AA38" s="6"/>
      <c r="AB38" s="6" t="n">
        <f aca="false">T38-P38-D38</f>
        <v>-68403008.9133811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-0.0147107045589723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10735057</v>
      </c>
      <c r="AX38" s="5"/>
      <c r="AY38" s="61" t="n">
        <f aca="false">(AW38-AW37)/AW37</f>
        <v>0.03873025745666</v>
      </c>
      <c r="AZ38" s="66" t="n">
        <f aca="false">workers_and_wage_central!B26</f>
        <v>5834.84397709997</v>
      </c>
      <c r="BA38" s="61" t="n">
        <f aca="false">(AZ38-AZ37)/AZ37</f>
        <v>0.0124677819718419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0.0136862674404081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97252386.6568875</v>
      </c>
      <c r="E39" s="9"/>
      <c r="F39" s="67" t="n">
        <f aca="false">'Central pensions'!I39</f>
        <v>17676772.4732732</v>
      </c>
      <c r="G39" s="9" t="n">
        <f aca="false">'Central pensions'!K39</f>
        <v>331523.775661896</v>
      </c>
      <c r="H39" s="9" t="n">
        <f aca="false">'Central pensions'!V39</f>
        <v>1823945.99836425</v>
      </c>
      <c r="I39" s="67" t="n">
        <f aca="false">'Central pensions'!M39</f>
        <v>10253.3126493371</v>
      </c>
      <c r="J39" s="9" t="n">
        <f aca="false">'Central pensions'!W39</f>
        <v>56410.7009803379</v>
      </c>
      <c r="K39" s="9"/>
      <c r="L39" s="67" t="n">
        <f aca="false">'Central pensions'!N39</f>
        <v>2915512.7174025</v>
      </c>
      <c r="M39" s="67"/>
      <c r="N39" s="67" t="n">
        <f aca="false">'Central pensions'!L39</f>
        <v>748668.125875559</v>
      </c>
      <c r="O39" s="9"/>
      <c r="P39" s="9" t="n">
        <f aca="false">'Central pensions'!X39</f>
        <v>19247560.4861246</v>
      </c>
      <c r="Q39" s="67"/>
      <c r="R39" s="67" t="n">
        <f aca="false">'Central SIPA income'!G34</f>
        <v>16588606.4890912</v>
      </c>
      <c r="S39" s="67"/>
      <c r="T39" s="9" t="n">
        <f aca="false">'Central SIPA income'!J34</f>
        <v>63427974.6737653</v>
      </c>
      <c r="U39" s="9"/>
      <c r="V39" s="67" t="n">
        <f aca="false">'Central SIPA income'!F34</f>
        <v>98796.8310535111</v>
      </c>
      <c r="W39" s="67"/>
      <c r="X39" s="67" t="n">
        <f aca="false">'Central SIPA income'!M34</f>
        <v>248149.155689652</v>
      </c>
      <c r="Y39" s="9"/>
      <c r="Z39" s="9" t="n">
        <f aca="false">R39+V39-N39-L39-F39</f>
        <v>-4653549.99640653</v>
      </c>
      <c r="AA39" s="9"/>
      <c r="AB39" s="9" t="n">
        <f aca="false">T39-P39-D39</f>
        <v>-53071972.4692468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-0.0113811629660676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11024492</v>
      </c>
      <c r="AX39" s="7"/>
      <c r="AY39" s="40" t="n">
        <f aca="false">(AW39-AW38)/AW38</f>
        <v>0.0269616640135213</v>
      </c>
      <c r="AZ39" s="39" t="n">
        <f aca="false">workers_and_wage_central!B27</f>
        <v>5932.72602417999</v>
      </c>
      <c r="BA39" s="40" t="n">
        <f aca="false">(AZ39-AZ38)/AZ38</f>
        <v>0.0167754352068676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0.0113728603834303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99754862.3075734</v>
      </c>
      <c r="E40" s="9"/>
      <c r="F40" s="67" t="n">
        <f aca="false">'Central pensions'!I40</f>
        <v>18131627.0451527</v>
      </c>
      <c r="G40" s="9" t="n">
        <f aca="false">'Central pensions'!K40</f>
        <v>369664.925391034</v>
      </c>
      <c r="H40" s="9" t="n">
        <f aca="false">'Central pensions'!V40</f>
        <v>2033787.35071546</v>
      </c>
      <c r="I40" s="67" t="n">
        <f aca="false">'Central pensions'!M40</f>
        <v>11432.9358368362</v>
      </c>
      <c r="J40" s="9" t="n">
        <f aca="false">'Central pensions'!W40</f>
        <v>62900.6397128497</v>
      </c>
      <c r="K40" s="9"/>
      <c r="L40" s="67" t="n">
        <f aca="false">'Central pensions'!N40</f>
        <v>2935887.82865021</v>
      </c>
      <c r="M40" s="67"/>
      <c r="N40" s="67" t="n">
        <f aca="false">'Central pensions'!L40</f>
        <v>770280.983060133</v>
      </c>
      <c r="O40" s="9"/>
      <c r="P40" s="9" t="n">
        <f aca="false">'Central pensions'!X40</f>
        <v>19472194.598654</v>
      </c>
      <c r="Q40" s="67"/>
      <c r="R40" s="67" t="n">
        <f aca="false">'Central SIPA income'!G35</f>
        <v>14776834.4551255</v>
      </c>
      <c r="S40" s="67"/>
      <c r="T40" s="9" t="n">
        <f aca="false">'Central SIPA income'!J35</f>
        <v>56500507.2725351</v>
      </c>
      <c r="U40" s="9"/>
      <c r="V40" s="67" t="n">
        <f aca="false">'Central SIPA income'!F35</f>
        <v>102465.189421549</v>
      </c>
      <c r="W40" s="67"/>
      <c r="X40" s="67" t="n">
        <f aca="false">'Central SIPA income'!M35</f>
        <v>257363.0142931</v>
      </c>
      <c r="Y40" s="9"/>
      <c r="Z40" s="9" t="n">
        <f aca="false">R40+V40-N40-L40-F40</f>
        <v>-6958496.21231603</v>
      </c>
      <c r="AA40" s="9"/>
      <c r="AB40" s="9" t="n">
        <f aca="false">T40-P40-D40</f>
        <v>-62726549.6336923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-0.0133629091343896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11359527</v>
      </c>
      <c r="AY40" s="40" t="n">
        <f aca="false">(AW40-AW39)/AW39</f>
        <v>0.0303900624173885</v>
      </c>
      <c r="AZ40" s="39" t="n">
        <f aca="false">workers_and_wage_central!B28</f>
        <v>5979.11410331775</v>
      </c>
      <c r="BA40" s="40" t="n">
        <f aca="false">(AZ40-AZ39)/AZ39</f>
        <v>0.00781901590410477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0.0136908212428238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101659149.093051</v>
      </c>
      <c r="E41" s="9"/>
      <c r="F41" s="67" t="n">
        <f aca="false">'Central pensions'!I41</f>
        <v>18477753.7098845</v>
      </c>
      <c r="G41" s="9" t="n">
        <f aca="false">'Central pensions'!K41</f>
        <v>387258.405454886</v>
      </c>
      <c r="H41" s="9" t="n">
        <f aca="false">'Central pensions'!V41</f>
        <v>2130581.48711095</v>
      </c>
      <c r="I41" s="67" t="n">
        <f aca="false">'Central pensions'!M41</f>
        <v>11977.0640862336</v>
      </c>
      <c r="J41" s="9" t="n">
        <f aca="false">'Central pensions'!W41</f>
        <v>65894.2727972456</v>
      </c>
      <c r="K41" s="9"/>
      <c r="L41" s="67" t="n">
        <f aca="false">'Central pensions'!N41</f>
        <v>3037510.60848938</v>
      </c>
      <c r="M41" s="67"/>
      <c r="N41" s="67" t="n">
        <f aca="false">'Central pensions'!L41</f>
        <v>786226.159676958</v>
      </c>
      <c r="O41" s="9"/>
      <c r="P41" s="9" t="n">
        <f aca="false">'Central pensions'!X41</f>
        <v>20087241.3434918</v>
      </c>
      <c r="Q41" s="67"/>
      <c r="R41" s="67" t="n">
        <f aca="false">'Central SIPA income'!G36</f>
        <v>17940115.4179946</v>
      </c>
      <c r="S41" s="67"/>
      <c r="T41" s="9" t="n">
        <f aca="false">'Central SIPA income'!J36</f>
        <v>68595586.2010039</v>
      </c>
      <c r="U41" s="9"/>
      <c r="V41" s="67" t="n">
        <f aca="false">'Central SIPA income'!F36</f>
        <v>103432.592244791</v>
      </c>
      <c r="W41" s="67"/>
      <c r="X41" s="67" t="n">
        <f aca="false">'Central SIPA income'!M36</f>
        <v>259792.851275109</v>
      </c>
      <c r="Y41" s="9"/>
      <c r="Z41" s="9" t="n">
        <f aca="false">R41+V41-N41-L41-F41</f>
        <v>-4257942.46781142</v>
      </c>
      <c r="AA41" s="9"/>
      <c r="AB41" s="9" t="n">
        <f aca="false">T41-P41-D41</f>
        <v>-53150804.2355389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-0.0112150828598498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11386922</v>
      </c>
      <c r="AY41" s="40" t="n">
        <f aca="false">(AW41-AW40)/AW40</f>
        <v>0.00241163210404799</v>
      </c>
      <c r="AZ41" s="39" t="n">
        <f aca="false">workers_and_wage_central!B29</f>
        <v>6092.7055042547</v>
      </c>
      <c r="BA41" s="40" t="n">
        <f aca="false">(AZ41-AZ40)/AZ40</f>
        <v>0.0189980319783353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0.0118590095127665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103128832.506141</v>
      </c>
      <c r="E42" s="6"/>
      <c r="F42" s="8" t="n">
        <f aca="false">'Central pensions'!I42</f>
        <v>18744886.0671869</v>
      </c>
      <c r="G42" s="6" t="n">
        <f aca="false">'Central pensions'!K42</f>
        <v>407067.42563586</v>
      </c>
      <c r="H42" s="6" t="n">
        <f aca="false">'Central pensions'!V42</f>
        <v>2239564.87154082</v>
      </c>
      <c r="I42" s="8" t="n">
        <f aca="false">'Central pensions'!M42</f>
        <v>12589.7141949234</v>
      </c>
      <c r="J42" s="6" t="n">
        <f aca="false">'Central pensions'!W42</f>
        <v>69264.8929342517</v>
      </c>
      <c r="K42" s="6"/>
      <c r="L42" s="8" t="n">
        <f aca="false">'Central pensions'!N42</f>
        <v>3730793.52017086</v>
      </c>
      <c r="M42" s="8"/>
      <c r="N42" s="8" t="n">
        <f aca="false">'Central pensions'!L42</f>
        <v>799496.511400208</v>
      </c>
      <c r="O42" s="6"/>
      <c r="P42" s="6" t="n">
        <f aca="false">'Central pensions'!X42</f>
        <v>23757699.2277299</v>
      </c>
      <c r="Q42" s="8"/>
      <c r="R42" s="8" t="n">
        <f aca="false">'Central SIPA income'!G37</f>
        <v>14290411.9460057</v>
      </c>
      <c r="S42" s="8"/>
      <c r="T42" s="6" t="n">
        <f aca="false">'Central SIPA income'!J37</f>
        <v>54640628.6498497</v>
      </c>
      <c r="U42" s="6"/>
      <c r="V42" s="8" t="n">
        <f aca="false">'Central SIPA income'!F37</f>
        <v>107899.638194508</v>
      </c>
      <c r="W42" s="8"/>
      <c r="X42" s="8" t="n">
        <f aca="false">'Central SIPA income'!M37</f>
        <v>271012.782815716</v>
      </c>
      <c r="Y42" s="6"/>
      <c r="Z42" s="6" t="n">
        <f aca="false">R42+V42-N42-L42-F42</f>
        <v>-8876864.5145578</v>
      </c>
      <c r="AA42" s="6"/>
      <c r="AB42" s="6" t="n">
        <f aca="false">T42-P42-D42</f>
        <v>-72245903.0840212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-0.0150846162765046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11417899</v>
      </c>
      <c r="AX42" s="5"/>
      <c r="AY42" s="61" t="n">
        <f aca="false">(AW42-AW41)/AW41</f>
        <v>0.00272040152729596</v>
      </c>
      <c r="AZ42" s="66" t="n">
        <f aca="false">workers_and_wage_central!B30</f>
        <v>6153.36355844992</v>
      </c>
      <c r="BA42" s="61" t="n">
        <f aca="false">(AZ42-AZ41)/AZ41</f>
        <v>0.00995584870347959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0.0140680724920547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104050198.872072</v>
      </c>
      <c r="E43" s="9"/>
      <c r="F43" s="67" t="n">
        <f aca="false">'Central pensions'!I43</f>
        <v>18912355.3106158</v>
      </c>
      <c r="G43" s="9" t="n">
        <f aca="false">'Central pensions'!K43</f>
        <v>429218.657041784</v>
      </c>
      <c r="H43" s="9" t="n">
        <f aca="false">'Central pensions'!V43</f>
        <v>2361434.41106634</v>
      </c>
      <c r="I43" s="67" t="n">
        <f aca="false">'Central pensions'!M43</f>
        <v>13274.8038260346</v>
      </c>
      <c r="J43" s="9" t="n">
        <f aca="false">'Central pensions'!W43</f>
        <v>73034.0539505055</v>
      </c>
      <c r="K43" s="9"/>
      <c r="L43" s="67" t="n">
        <f aca="false">'Central pensions'!N43</f>
        <v>3060842.97122126</v>
      </c>
      <c r="M43" s="67"/>
      <c r="N43" s="67" t="n">
        <f aca="false">'Central pensions'!L43</f>
        <v>808332.730160456</v>
      </c>
      <c r="O43" s="9"/>
      <c r="P43" s="9" t="n">
        <f aca="false">'Central pensions'!X43</f>
        <v>20329936.9129324</v>
      </c>
      <c r="Q43" s="67"/>
      <c r="R43" s="67" t="n">
        <f aca="false">'Central SIPA income'!G38</f>
        <v>17101089.7949455</v>
      </c>
      <c r="S43" s="67"/>
      <c r="T43" s="9" t="n">
        <f aca="false">'Central SIPA income'!J38</f>
        <v>65387499.0114985</v>
      </c>
      <c r="U43" s="9"/>
      <c r="V43" s="67" t="n">
        <f aca="false">'Central SIPA income'!F38</f>
        <v>106379.741047186</v>
      </c>
      <c r="W43" s="67"/>
      <c r="X43" s="67" t="n">
        <f aca="false">'Central SIPA income'!M38</f>
        <v>267195.239380148</v>
      </c>
      <c r="Y43" s="9"/>
      <c r="Z43" s="9" t="n">
        <f aca="false">R43+V43-N43-L43-F43</f>
        <v>-5574061.47600482</v>
      </c>
      <c r="AA43" s="9"/>
      <c r="AB43" s="9" t="n">
        <f aca="false">T43-P43-D43</f>
        <v>-58992636.7735059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-0.0121642652580157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11428679</v>
      </c>
      <c r="AX43" s="7"/>
      <c r="AY43" s="40" t="n">
        <f aca="false">(AW43-AW42)/AW42</f>
        <v>0.000944131665554232</v>
      </c>
      <c r="AZ43" s="39" t="n">
        <f aca="false">workers_and_wage_central!B31</f>
        <v>6191.80023691801</v>
      </c>
      <c r="BA43" s="40" t="n">
        <f aca="false">(AZ43-AZ42)/AZ42</f>
        <v>0.00624645010862591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0.0116957816137474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104896458.83611</v>
      </c>
      <c r="E44" s="9"/>
      <c r="F44" s="67" t="n">
        <f aca="false">'Central pensions'!I44</f>
        <v>19066173.0764492</v>
      </c>
      <c r="G44" s="9" t="n">
        <f aca="false">'Central pensions'!K44</f>
        <v>446246.653885352</v>
      </c>
      <c r="H44" s="9" t="n">
        <f aca="false">'Central pensions'!V44</f>
        <v>2455117.42562834</v>
      </c>
      <c r="I44" s="67" t="n">
        <f aca="false">'Central pensions'!M44</f>
        <v>13801.4429036707</v>
      </c>
      <c r="J44" s="9" t="n">
        <f aca="false">'Central pensions'!W44</f>
        <v>75931.4667720109</v>
      </c>
      <c r="K44" s="9"/>
      <c r="L44" s="67" t="n">
        <f aca="false">'Central pensions'!N44</f>
        <v>3043572.28321051</v>
      </c>
      <c r="M44" s="67"/>
      <c r="N44" s="67" t="n">
        <f aca="false">'Central pensions'!L44</f>
        <v>816678.190621227</v>
      </c>
      <c r="O44" s="9"/>
      <c r="P44" s="9" t="n">
        <f aca="false">'Central pensions'!X44</f>
        <v>20286233.4918894</v>
      </c>
      <c r="Q44" s="67"/>
      <c r="R44" s="67" t="n">
        <f aca="false">'Central SIPA income'!G39</f>
        <v>14966687.2723839</v>
      </c>
      <c r="S44" s="67"/>
      <c r="T44" s="9" t="n">
        <f aca="false">'Central SIPA income'!J39</f>
        <v>57226425.9741892</v>
      </c>
      <c r="U44" s="9"/>
      <c r="V44" s="67" t="n">
        <f aca="false">'Central SIPA income'!F39</f>
        <v>108731.841739865</v>
      </c>
      <c r="W44" s="67"/>
      <c r="X44" s="67" t="n">
        <f aca="false">'Central SIPA income'!M39</f>
        <v>273103.038190713</v>
      </c>
      <c r="Y44" s="9"/>
      <c r="Z44" s="9" t="n">
        <f aca="false">R44+V44-N44-L44-F44</f>
        <v>-7851004.43615715</v>
      </c>
      <c r="AA44" s="9"/>
      <c r="AB44" s="9" t="n">
        <f aca="false">T44-P44-D44</f>
        <v>-67956266.3538102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-0.013787636559022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11484709</v>
      </c>
      <c r="AY44" s="40" t="n">
        <f aca="false">(AW44-AW43)/AW43</f>
        <v>0.00490257885447653</v>
      </c>
      <c r="AZ44" s="39" t="n">
        <f aca="false">workers_and_wage_central!B32</f>
        <v>6238.59667058137</v>
      </c>
      <c r="BA44" s="40" t="n">
        <f aca="false">(AZ44-AZ43)/AZ43</f>
        <v>0.00755780740217321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0.0138450590213696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106394248.082968</v>
      </c>
      <c r="E45" s="9"/>
      <c r="F45" s="67" t="n">
        <f aca="false">'Central pensions'!I45</f>
        <v>19338414.001734</v>
      </c>
      <c r="G45" s="9" t="n">
        <f aca="false">'Central pensions'!K45</f>
        <v>461462.603486941</v>
      </c>
      <c r="H45" s="9" t="n">
        <f aca="false">'Central pensions'!V45</f>
        <v>2538831.09090535</v>
      </c>
      <c r="I45" s="67" t="n">
        <f aca="false">'Central pensions'!M45</f>
        <v>14272.0392831013</v>
      </c>
      <c r="J45" s="9" t="n">
        <f aca="false">'Central pensions'!W45</f>
        <v>78520.5492032587</v>
      </c>
      <c r="K45" s="9"/>
      <c r="L45" s="67" t="n">
        <f aca="false">'Central pensions'!N45</f>
        <v>3028070.33496579</v>
      </c>
      <c r="M45" s="67"/>
      <c r="N45" s="67" t="n">
        <f aca="false">'Central pensions'!L45</f>
        <v>831369.356962513</v>
      </c>
      <c r="O45" s="9"/>
      <c r="P45" s="9" t="n">
        <f aca="false">'Central pensions'!X45</f>
        <v>20286620.2713694</v>
      </c>
      <c r="Q45" s="67"/>
      <c r="R45" s="67" t="n">
        <f aca="false">'Central SIPA income'!G40</f>
        <v>17976206.5538061</v>
      </c>
      <c r="S45" s="73" t="n">
        <f aca="false">SUM(T42:T45)/AVERAGE(AG42:AG45)</f>
        <v>0.0502275173583289</v>
      </c>
      <c r="T45" s="9" t="n">
        <f aca="false">'Central SIPA income'!J40</f>
        <v>68733583.7868593</v>
      </c>
      <c r="U45" s="9"/>
      <c r="V45" s="67" t="n">
        <f aca="false">'Central SIPA income'!F40</f>
        <v>109384.746466521</v>
      </c>
      <c r="W45" s="67"/>
      <c r="X45" s="67" t="n">
        <f aca="false">'Central SIPA income'!M40</f>
        <v>274742.946626415</v>
      </c>
      <c r="Y45" s="9"/>
      <c r="Z45" s="9" t="n">
        <f aca="false">R45+V45-N45-L45-F45</f>
        <v>-5112262.39338965</v>
      </c>
      <c r="AA45" s="9"/>
      <c r="AB45" s="9" t="n">
        <f aca="false">T45-P45-D45</f>
        <v>-57947284.5674781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-0.0115384938532415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11538359</v>
      </c>
      <c r="AY45" s="40" t="n">
        <f aca="false">(AW45-AW44)/AW44</f>
        <v>0.0046714287667193</v>
      </c>
      <c r="AZ45" s="39" t="n">
        <f aca="false">workers_and_wage_central!B33</f>
        <v>6304.06807211236</v>
      </c>
      <c r="BA45" s="40" t="n">
        <f aca="false">(AZ45-AZ44)/AZ44</f>
        <v>0.0104945719347001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0.0119474033309733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107415521.629826</v>
      </c>
      <c r="E46" s="6"/>
      <c r="F46" s="8" t="n">
        <f aca="false">'Central pensions'!I46</f>
        <v>19524042.5579203</v>
      </c>
      <c r="G46" s="6" t="n">
        <f aca="false">'Central pensions'!K46</f>
        <v>488846.45184709</v>
      </c>
      <c r="H46" s="6" t="n">
        <f aca="false">'Central pensions'!V46</f>
        <v>2689488.94504142</v>
      </c>
      <c r="I46" s="8" t="n">
        <f aca="false">'Central pensions'!M46</f>
        <v>15118.9624282605</v>
      </c>
      <c r="J46" s="6" t="n">
        <f aca="false">'Central pensions'!W46</f>
        <v>83180.0704651983</v>
      </c>
      <c r="K46" s="6"/>
      <c r="L46" s="8" t="n">
        <f aca="false">'Central pensions'!N46</f>
        <v>3701914.71045163</v>
      </c>
      <c r="M46" s="8"/>
      <c r="N46" s="8" t="n">
        <f aca="false">'Central pensions'!L46</f>
        <v>840749.219598297</v>
      </c>
      <c r="O46" s="6"/>
      <c r="P46" s="6" t="n">
        <f aca="false">'Central pensions'!X46</f>
        <v>23834807.175802</v>
      </c>
      <c r="Q46" s="8"/>
      <c r="R46" s="8" t="n">
        <f aca="false">'Central SIPA income'!G41</f>
        <v>14957775.9873858</v>
      </c>
      <c r="S46" s="8"/>
      <c r="T46" s="6" t="n">
        <f aca="false">'Central SIPA income'!J41</f>
        <v>57192352.9036427</v>
      </c>
      <c r="U46" s="6"/>
      <c r="V46" s="8" t="n">
        <f aca="false">'Central SIPA income'!F41</f>
        <v>109753.719380578</v>
      </c>
      <c r="W46" s="8"/>
      <c r="X46" s="8" t="n">
        <f aca="false">'Central SIPA income'!M41</f>
        <v>275669.700208686</v>
      </c>
      <c r="Y46" s="6"/>
      <c r="Z46" s="6" t="n">
        <f aca="false">R46+V46-N46-L46-F46</f>
        <v>-8999176.78120384</v>
      </c>
      <c r="AA46" s="6"/>
      <c r="AB46" s="6" t="n">
        <f aca="false">T46-P46-D46</f>
        <v>-74057975.9019853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-0.0147266369969382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11536596</v>
      </c>
      <c r="AX46" s="5"/>
      <c r="AY46" s="61" t="n">
        <f aca="false">(AW46-AW45)/AW45</f>
        <v>-0.000152794691168822</v>
      </c>
      <c r="AZ46" s="66" t="n">
        <f aca="false">workers_and_wage_central!B34</f>
        <v>6342.33733532248</v>
      </c>
      <c r="BA46" s="61" t="n">
        <f aca="false">(AZ46-AZ45)/AZ45</f>
        <v>0.0060705663029573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0.014078047076967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108211386.492657</v>
      </c>
      <c r="E47" s="9"/>
      <c r="F47" s="67" t="n">
        <f aca="false">'Central pensions'!I47</f>
        <v>19668700.4175713</v>
      </c>
      <c r="G47" s="9" t="n">
        <f aca="false">'Central pensions'!K47</f>
        <v>493891.197904969</v>
      </c>
      <c r="H47" s="9" t="n">
        <f aca="false">'Central pensions'!V47</f>
        <v>2717243.64941115</v>
      </c>
      <c r="I47" s="67" t="n">
        <f aca="false">'Central pensions'!M47</f>
        <v>15274.9855022155</v>
      </c>
      <c r="J47" s="9" t="n">
        <f aca="false">'Central pensions'!W47</f>
        <v>84038.4633838498</v>
      </c>
      <c r="K47" s="9"/>
      <c r="L47" s="67" t="n">
        <f aca="false">'Central pensions'!N47</f>
        <v>3070728.37733329</v>
      </c>
      <c r="M47" s="67"/>
      <c r="N47" s="67" t="n">
        <f aca="false">'Central pensions'!L47</f>
        <v>848573.195928514</v>
      </c>
      <c r="O47" s="9"/>
      <c r="P47" s="9" t="n">
        <f aca="false">'Central pensions'!X47</f>
        <v>20602623.5020399</v>
      </c>
      <c r="Q47" s="67"/>
      <c r="R47" s="67" t="n">
        <f aca="false">'Central SIPA income'!G42</f>
        <v>18059421.1693832</v>
      </c>
      <c r="S47" s="67"/>
      <c r="T47" s="9" t="n">
        <f aca="false">'Central SIPA income'!J42</f>
        <v>69051762.0818703</v>
      </c>
      <c r="U47" s="9"/>
      <c r="V47" s="67" t="n">
        <f aca="false">'Central SIPA income'!F42</f>
        <v>108227.260977594</v>
      </c>
      <c r="W47" s="67"/>
      <c r="X47" s="67" t="n">
        <f aca="false">'Central SIPA income'!M42</f>
        <v>271835.676790559</v>
      </c>
      <c r="Y47" s="9"/>
      <c r="Z47" s="9" t="n">
        <f aca="false">R47+V47-N47-L47-F47</f>
        <v>-5420353.56047235</v>
      </c>
      <c r="AA47" s="9"/>
      <c r="AB47" s="9" t="n">
        <f aca="false">T47-P47-D47</f>
        <v>-59762247.9128266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-0.0118489989042386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11644762</v>
      </c>
      <c r="AX47" s="7"/>
      <c r="AY47" s="40" t="n">
        <f aca="false">(AW47-AW46)/AW46</f>
        <v>0.00937590256259299</v>
      </c>
      <c r="AZ47" s="39" t="n">
        <f aca="false">workers_and_wage_central!B35</f>
        <v>6391.57126181362</v>
      </c>
      <c r="BA47" s="40" t="n">
        <f aca="false">(AZ47-AZ46)/AZ46</f>
        <v>0.00776274169728356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0.0118037463583427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108528880.55365</v>
      </c>
      <c r="E48" s="9"/>
      <c r="F48" s="67" t="n">
        <f aca="false">'Central pensions'!I48</f>
        <v>19726408.7214054</v>
      </c>
      <c r="G48" s="9" t="n">
        <f aca="false">'Central pensions'!K48</f>
        <v>529682.502220981</v>
      </c>
      <c r="H48" s="9" t="n">
        <f aca="false">'Central pensions'!V48</f>
        <v>2914156.84561583</v>
      </c>
      <c r="I48" s="67" t="n">
        <f aca="false">'Central pensions'!M48</f>
        <v>16381.9330583806</v>
      </c>
      <c r="J48" s="9" t="n">
        <f aca="false">'Central pensions'!W48</f>
        <v>90128.5622355397</v>
      </c>
      <c r="K48" s="9"/>
      <c r="L48" s="67" t="n">
        <f aca="false">'Central pensions'!N48</f>
        <v>2968296.88063567</v>
      </c>
      <c r="M48" s="67"/>
      <c r="N48" s="67" t="n">
        <f aca="false">'Central pensions'!L48</f>
        <v>851937.944544867</v>
      </c>
      <c r="O48" s="9"/>
      <c r="P48" s="9" t="n">
        <f aca="false">'Central pensions'!X48</f>
        <v>20089617.832863</v>
      </c>
      <c r="Q48" s="67"/>
      <c r="R48" s="67" t="n">
        <f aca="false">'Central SIPA income'!G43</f>
        <v>15745424.9437077</v>
      </c>
      <c r="S48" s="67"/>
      <c r="T48" s="9" t="n">
        <f aca="false">'Central SIPA income'!J43</f>
        <v>60203996.9550133</v>
      </c>
      <c r="U48" s="9"/>
      <c r="V48" s="67" t="n">
        <f aca="false">'Central SIPA income'!F43</f>
        <v>112948.217910652</v>
      </c>
      <c r="W48" s="67"/>
      <c r="X48" s="67" t="n">
        <f aca="false">'Central SIPA income'!M43</f>
        <v>283693.359516748</v>
      </c>
      <c r="Y48" s="9"/>
      <c r="Z48" s="9" t="n">
        <f aca="false">R48+V48-N48-L48-F48</f>
        <v>-7688270.38496763</v>
      </c>
      <c r="AA48" s="9"/>
      <c r="AB48" s="9" t="n">
        <f aca="false">T48-P48-D48</f>
        <v>-68414501.4314997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-0.0134763182566365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11705102</v>
      </c>
      <c r="AY48" s="40" t="n">
        <f aca="false">(AW48-AW47)/AW47</f>
        <v>0.00518172891811786</v>
      </c>
      <c r="AZ48" s="39" t="n">
        <f aca="false">workers_and_wage_central!B36</f>
        <v>6425.01808470683</v>
      </c>
      <c r="BA48" s="40" t="n">
        <f aca="false">(AZ48-AZ47)/AZ47</f>
        <v>0.00523295783198549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0.0139889275046435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109211445.7636</v>
      </c>
      <c r="E49" s="9"/>
      <c r="F49" s="67" t="n">
        <f aca="false">'Central pensions'!I49</f>
        <v>19850473.0279918</v>
      </c>
      <c r="G49" s="9" t="n">
        <f aca="false">'Central pensions'!K49</f>
        <v>562305.91839772</v>
      </c>
      <c r="H49" s="9" t="n">
        <f aca="false">'Central pensions'!V49</f>
        <v>3093641.25595633</v>
      </c>
      <c r="I49" s="67" t="n">
        <f aca="false">'Central pensions'!M49</f>
        <v>17390.9046927132</v>
      </c>
      <c r="J49" s="9" t="n">
        <f aca="false">'Central pensions'!W49</f>
        <v>95679.6264728774</v>
      </c>
      <c r="K49" s="9"/>
      <c r="L49" s="67" t="n">
        <f aca="false">'Central pensions'!N49</f>
        <v>3027614.01577739</v>
      </c>
      <c r="M49" s="67"/>
      <c r="N49" s="67" t="n">
        <f aca="false">'Central pensions'!L49</f>
        <v>859030.881043874</v>
      </c>
      <c r="O49" s="9"/>
      <c r="P49" s="9" t="n">
        <f aca="false">'Central pensions'!X49</f>
        <v>20436437.9729581</v>
      </c>
      <c r="Q49" s="67"/>
      <c r="R49" s="67" t="n">
        <f aca="false">'Central SIPA income'!G44</f>
        <v>18861539.9796461</v>
      </c>
      <c r="S49" s="67"/>
      <c r="T49" s="9" t="n">
        <f aca="false">'Central SIPA income'!J44</f>
        <v>72118732.8739116</v>
      </c>
      <c r="U49" s="9"/>
      <c r="V49" s="67" t="n">
        <f aca="false">'Central SIPA income'!F44</f>
        <v>113614.127252756</v>
      </c>
      <c r="W49" s="67"/>
      <c r="X49" s="67" t="n">
        <f aca="false">'Central SIPA income'!M44</f>
        <v>285365.931797123</v>
      </c>
      <c r="Y49" s="9"/>
      <c r="Z49" s="9" t="n">
        <f aca="false">R49+V49-N49-L49-F49</f>
        <v>-4761963.81791418</v>
      </c>
      <c r="AA49" s="9"/>
      <c r="AB49" s="9" t="n">
        <f aca="false">T49-P49-D49</f>
        <v>-57529150.8626465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-0.01122210877106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11771169</v>
      </c>
      <c r="AY49" s="40" t="n">
        <f aca="false">(AW49-AW48)/AW48</f>
        <v>0.00564429084001148</v>
      </c>
      <c r="AZ49" s="39" t="n">
        <f aca="false">workers_and_wage_central!B37</f>
        <v>6468.49071785077</v>
      </c>
      <c r="BA49" s="40" t="n">
        <f aca="false">(AZ49-AZ48)/AZ48</f>
        <v>0.00676614953776086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0.0120304285645749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109959209.829724</v>
      </c>
      <c r="E50" s="6"/>
      <c r="F50" s="8" t="n">
        <f aca="false">'Central pensions'!I50</f>
        <v>19986387.9984613</v>
      </c>
      <c r="G50" s="6" t="n">
        <f aca="false">'Central pensions'!K50</f>
        <v>575022.982964537</v>
      </c>
      <c r="H50" s="6" t="n">
        <f aca="false">'Central pensions'!V50</f>
        <v>3163606.79306231</v>
      </c>
      <c r="I50" s="8" t="n">
        <f aca="false">'Central pensions'!M50</f>
        <v>17784.2159679753</v>
      </c>
      <c r="J50" s="6" t="n">
        <f aca="false">'Central pensions'!W50</f>
        <v>97843.5090637826</v>
      </c>
      <c r="K50" s="6"/>
      <c r="L50" s="8" t="n">
        <f aca="false">'Central pensions'!N50</f>
        <v>3709134.52419051</v>
      </c>
      <c r="M50" s="8"/>
      <c r="N50" s="8" t="n">
        <f aca="false">'Central pensions'!L50</f>
        <v>866756.779737413</v>
      </c>
      <c r="O50" s="6"/>
      <c r="P50" s="6" t="n">
        <f aca="false">'Central pensions'!X50</f>
        <v>24015356.7460292</v>
      </c>
      <c r="Q50" s="8"/>
      <c r="R50" s="8" t="n">
        <f aca="false">'Central SIPA income'!G45</f>
        <v>15920874.4431416</v>
      </c>
      <c r="S50" s="8"/>
      <c r="T50" s="6" t="n">
        <f aca="false">'Central SIPA income'!J45</f>
        <v>60874843.3226053</v>
      </c>
      <c r="U50" s="6"/>
      <c r="V50" s="8" t="n">
        <f aca="false">'Central SIPA income'!F45</f>
        <v>114683.699098793</v>
      </c>
      <c r="W50" s="8"/>
      <c r="X50" s="8" t="n">
        <f aca="false">'Central SIPA income'!M45</f>
        <v>288052.387908248</v>
      </c>
      <c r="Y50" s="6"/>
      <c r="Z50" s="6" t="n">
        <f aca="false">R50+V50-N50-L50-F50</f>
        <v>-8526721.16014885</v>
      </c>
      <c r="AA50" s="6"/>
      <c r="AB50" s="6" t="n">
        <f aca="false">T50-P50-D50</f>
        <v>-73099723.2531479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-0.0140445273043801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11781122</v>
      </c>
      <c r="AX50" s="5"/>
      <c r="AY50" s="61" t="n">
        <f aca="false">(AW50-AW49)/AW49</f>
        <v>0.000845540489648904</v>
      </c>
      <c r="AZ50" s="66" t="n">
        <f aca="false">workers_and_wage_central!B38</f>
        <v>6552.48911831057</v>
      </c>
      <c r="BA50" s="61" t="n">
        <f aca="false">(AZ50-AZ49)/AZ49</f>
        <v>0.0129857804739505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0.014168226475563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111173964.848014</v>
      </c>
      <c r="E51" s="9"/>
      <c r="F51" s="67" t="n">
        <f aca="false">'Central pensions'!I51</f>
        <v>20207184.102364</v>
      </c>
      <c r="G51" s="9" t="n">
        <f aca="false">'Central pensions'!K51</f>
        <v>601187.202285056</v>
      </c>
      <c r="H51" s="9" t="n">
        <f aca="false">'Central pensions'!V51</f>
        <v>3307554.60807108</v>
      </c>
      <c r="I51" s="67" t="n">
        <f aca="false">'Central pensions'!M51</f>
        <v>18593.4186273727</v>
      </c>
      <c r="J51" s="9" t="n">
        <f aca="false">'Central pensions'!W51</f>
        <v>102295.503342404</v>
      </c>
      <c r="K51" s="9"/>
      <c r="L51" s="67" t="n">
        <f aca="false">'Central pensions'!N51</f>
        <v>3080139.17826452</v>
      </c>
      <c r="M51" s="67"/>
      <c r="N51" s="67" t="n">
        <f aca="false">'Central pensions'!L51</f>
        <v>879006.498874333</v>
      </c>
      <c r="O51" s="9"/>
      <c r="P51" s="9" t="n">
        <f aca="false">'Central pensions'!X51</f>
        <v>20818891.246341</v>
      </c>
      <c r="Q51" s="67"/>
      <c r="R51" s="67" t="n">
        <f aca="false">'Central SIPA income'!G46</f>
        <v>18902075.2452591</v>
      </c>
      <c r="S51" s="67"/>
      <c r="T51" s="9" t="n">
        <f aca="false">'Central SIPA income'!J46</f>
        <v>72273722.9752431</v>
      </c>
      <c r="U51" s="9"/>
      <c r="V51" s="67" t="n">
        <f aca="false">'Central SIPA income'!F46</f>
        <v>115032.959703404</v>
      </c>
      <c r="W51" s="67"/>
      <c r="X51" s="67" t="n">
        <f aca="false">'Central SIPA income'!M46</f>
        <v>288929.629852404</v>
      </c>
      <c r="Y51" s="9"/>
      <c r="Z51" s="9" t="n">
        <f aca="false">R51+V51-N51-L51-F51</f>
        <v>-5149221.57454039</v>
      </c>
      <c r="AA51" s="9"/>
      <c r="AB51" s="9" t="n">
        <f aca="false">T51-P51-D51</f>
        <v>-59719133.1191119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-0.0114400488684159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11793450</v>
      </c>
      <c r="AX51" s="7"/>
      <c r="AY51" s="40" t="n">
        <f aca="false">(AW51-AW50)/AW50</f>
        <v>0.00104641985712397</v>
      </c>
      <c r="AZ51" s="39" t="n">
        <f aca="false">workers_and_wage_central!B39</f>
        <v>6590.32829837807</v>
      </c>
      <c r="BA51" s="40" t="n">
        <f aca="false">(AZ51-AZ50)/AZ50</f>
        <v>0.00577477953557631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0.011885386752792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112060663.532027</v>
      </c>
      <c r="E52" s="9"/>
      <c r="F52" s="67" t="n">
        <f aca="false">'Central pensions'!I52</f>
        <v>20368352.0842351</v>
      </c>
      <c r="G52" s="9" t="n">
        <f aca="false">'Central pensions'!K52</f>
        <v>623843.694083465</v>
      </c>
      <c r="H52" s="9" t="n">
        <f aca="false">'Central pensions'!V52</f>
        <v>3432203.94120012</v>
      </c>
      <c r="I52" s="67" t="n">
        <f aca="false">'Central pensions'!M52</f>
        <v>19294.1348685607</v>
      </c>
      <c r="J52" s="9" t="n">
        <f aca="false">'Central pensions'!W52</f>
        <v>106150.637356705</v>
      </c>
      <c r="K52" s="9"/>
      <c r="L52" s="67" t="n">
        <f aca="false">'Central pensions'!N52</f>
        <v>3016410.61667693</v>
      </c>
      <c r="M52" s="67"/>
      <c r="N52" s="67" t="n">
        <f aca="false">'Central pensions'!L52</f>
        <v>887882.70515836</v>
      </c>
      <c r="O52" s="9"/>
      <c r="P52" s="9" t="n">
        <f aca="false">'Central pensions'!X52</f>
        <v>20537037.7053806</v>
      </c>
      <c r="Q52" s="67"/>
      <c r="R52" s="67" t="n">
        <f aca="false">'Central SIPA income'!G47</f>
        <v>16417984.5875951</v>
      </c>
      <c r="S52" s="67"/>
      <c r="T52" s="9" t="n">
        <f aca="false">'Central SIPA income'!J47</f>
        <v>62775587.0453048</v>
      </c>
      <c r="U52" s="9"/>
      <c r="V52" s="67" t="n">
        <f aca="false">'Central SIPA income'!F47</f>
        <v>115315.81092929</v>
      </c>
      <c r="W52" s="67"/>
      <c r="X52" s="67" t="n">
        <f aca="false">'Central SIPA income'!M47</f>
        <v>289640.070583559</v>
      </c>
      <c r="Y52" s="9"/>
      <c r="Z52" s="9" t="n">
        <f aca="false">R52+V52-N52-L52-F52</f>
        <v>-7739345.00754597</v>
      </c>
      <c r="AA52" s="9"/>
      <c r="AB52" s="9" t="n">
        <f aca="false">T52-P52-D52</f>
        <v>-69822114.1921028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-0.0132884931696823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11894381</v>
      </c>
      <c r="AY52" s="40" t="n">
        <f aca="false">(AW52-AW51)/AW51</f>
        <v>0.00855822511648415</v>
      </c>
      <c r="AZ52" s="39" t="n">
        <f aca="false">workers_and_wage_central!B40</f>
        <v>6595.52831102037</v>
      </c>
      <c r="BA52" s="40" t="n">
        <f aca="false">(AZ52-AZ51)/AZ51</f>
        <v>0.000789036965514047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0.014055309065589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112353201.649862</v>
      </c>
      <c r="E53" s="9"/>
      <c r="F53" s="67" t="n">
        <f aca="false">'Central pensions'!I53</f>
        <v>20421524.3499912</v>
      </c>
      <c r="G53" s="9" t="n">
        <f aca="false">'Central pensions'!K53</f>
        <v>690181.741408429</v>
      </c>
      <c r="H53" s="9" t="n">
        <f aca="false">'Central pensions'!V53</f>
        <v>3797176.30469379</v>
      </c>
      <c r="I53" s="67" t="n">
        <f aca="false">'Central pensions'!M53</f>
        <v>21345.8270538689</v>
      </c>
      <c r="J53" s="9" t="n">
        <f aca="false">'Central pensions'!W53</f>
        <v>117438.44241321</v>
      </c>
      <c r="K53" s="9"/>
      <c r="L53" s="67" t="n">
        <f aca="false">'Central pensions'!N53</f>
        <v>3027206.05018049</v>
      </c>
      <c r="M53" s="67"/>
      <c r="N53" s="67" t="n">
        <f aca="false">'Central pensions'!L53</f>
        <v>892776.408487931</v>
      </c>
      <c r="O53" s="9"/>
      <c r="P53" s="9" t="n">
        <f aca="false">'Central pensions'!X53</f>
        <v>20619978.9729933</v>
      </c>
      <c r="Q53" s="67"/>
      <c r="R53" s="67" t="n">
        <f aca="false">'Central SIPA income'!G48</f>
        <v>19535535.2060479</v>
      </c>
      <c r="S53" s="67"/>
      <c r="T53" s="9" t="n">
        <f aca="false">'Central SIPA income'!J48</f>
        <v>74695812.038371</v>
      </c>
      <c r="U53" s="9"/>
      <c r="V53" s="67" t="n">
        <f aca="false">'Central SIPA income'!F48</f>
        <v>118986.724537068</v>
      </c>
      <c r="W53" s="67"/>
      <c r="X53" s="67" t="n">
        <f aca="false">'Central SIPA income'!M48</f>
        <v>298860.347212537</v>
      </c>
      <c r="Y53" s="9"/>
      <c r="Z53" s="9" t="n">
        <f aca="false">R53+V53-N53-L53-F53</f>
        <v>-4686984.87807461</v>
      </c>
      <c r="AA53" s="9"/>
      <c r="AB53" s="9" t="n">
        <f aca="false">T53-P53-D53</f>
        <v>-58277368.5844843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-0.0109836350401101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11916037</v>
      </c>
      <c r="AY53" s="40" t="n">
        <f aca="false">(AW53-AW52)/AW52</f>
        <v>0.00182069163582367</v>
      </c>
      <c r="AZ53" s="39" t="n">
        <f aca="false">workers_and_wage_central!B41</f>
        <v>6660.85022353708</v>
      </c>
      <c r="BA53" s="40" t="n">
        <f aca="false">(AZ53-AZ52)/AZ52</f>
        <v>0.00990396969528069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0.0120627669421725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112963941.039218</v>
      </c>
      <c r="E54" s="6"/>
      <c r="F54" s="8" t="n">
        <f aca="false">'Central pensions'!I54</f>
        <v>20532533.4634663</v>
      </c>
      <c r="G54" s="6" t="n">
        <f aca="false">'Central pensions'!K54</f>
        <v>742788.789023122</v>
      </c>
      <c r="H54" s="6" t="n">
        <f aca="false">'Central pensions'!V54</f>
        <v>4086604.75908143</v>
      </c>
      <c r="I54" s="8" t="n">
        <f aca="false">'Central pensions'!M54</f>
        <v>22972.8491450448</v>
      </c>
      <c r="J54" s="6" t="n">
        <f aca="false">'Central pensions'!W54</f>
        <v>126389.837909734</v>
      </c>
      <c r="K54" s="6"/>
      <c r="L54" s="8" t="n">
        <f aca="false">'Central pensions'!N54</f>
        <v>3698455.208239</v>
      </c>
      <c r="M54" s="8"/>
      <c r="N54" s="8" t="n">
        <f aca="false">'Central pensions'!L54</f>
        <v>899741.694629699</v>
      </c>
      <c r="O54" s="6"/>
      <c r="P54" s="6" t="n">
        <f aca="false">'Central pensions'!X54</f>
        <v>24141414.9944035</v>
      </c>
      <c r="Q54" s="8"/>
      <c r="R54" s="8" t="n">
        <f aca="false">'Central SIPA income'!G49</f>
        <v>16609939.3134962</v>
      </c>
      <c r="S54" s="8"/>
      <c r="T54" s="6" t="n">
        <f aca="false">'Central SIPA income'!J49</f>
        <v>63509542.57683</v>
      </c>
      <c r="U54" s="6"/>
      <c r="V54" s="8" t="n">
        <f aca="false">'Central SIPA income'!F49</f>
        <v>119577.033127688</v>
      </c>
      <c r="W54" s="8"/>
      <c r="X54" s="8" t="n">
        <f aca="false">'Central SIPA income'!M49</f>
        <v>300343.032201486</v>
      </c>
      <c r="Y54" s="6"/>
      <c r="Z54" s="6" t="n">
        <f aca="false">R54+V54-N54-L54-F54</f>
        <v>-8401214.0197111</v>
      </c>
      <c r="AA54" s="6"/>
      <c r="AB54" s="6" t="n">
        <f aca="false">T54-P54-D54</f>
        <v>-73595813.4567915</v>
      </c>
      <c r="AC54" s="50"/>
      <c r="AD54" s="6"/>
      <c r="AE54" s="6"/>
      <c r="AF54" s="6"/>
      <c r="AG54" s="6" t="n">
        <f aca="false">BF54/100*$AG$53</f>
        <v>5380456394.84132</v>
      </c>
      <c r="AH54" s="61" t="n">
        <f aca="false">(AG54-AG53)/AG53</f>
        <v>0.0140637922676803</v>
      </c>
      <c r="AI54" s="61"/>
      <c r="AJ54" s="61" t="n">
        <f aca="false">AB54/AG54</f>
        <v>-0.0136783588706999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0.0119812136389832</v>
      </c>
      <c r="AV54" s="5"/>
      <c r="AW54" s="65" t="n">
        <f aca="false">workers_and_wage_central!C42</f>
        <v>11986999</v>
      </c>
      <c r="AX54" s="5"/>
      <c r="AY54" s="61" t="n">
        <f aca="false">(AW54-AW53)/AW53</f>
        <v>0.00595516781292304</v>
      </c>
      <c r="AZ54" s="66" t="n">
        <f aca="false">workers_and_wage_central!B42</f>
        <v>6714.54082003699</v>
      </c>
      <c r="BA54" s="61" t="n">
        <f aca="false">(AZ54-AZ53)/AZ53</f>
        <v>0.00806062209749013</v>
      </c>
      <c r="BB54" s="5"/>
      <c r="BC54" s="5"/>
      <c r="BD54" s="5"/>
      <c r="BE54" s="5"/>
      <c r="BF54" s="5" t="n">
        <f aca="false">BF53*(1+AY54)*(1+BA54)*(1-BE54)</f>
        <v>101.406379226768</v>
      </c>
      <c r="BG54" s="5"/>
      <c r="BH54" s="5" t="n">
        <f aca="false">BH53+1</f>
        <v>23</v>
      </c>
      <c r="BI54" s="61" t="n">
        <f aca="false">T61/AG61</f>
        <v>0.0141407278676488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113662357.043963</v>
      </c>
      <c r="E55" s="9"/>
      <c r="F55" s="67" t="n">
        <f aca="false">'Central pensions'!I55</f>
        <v>20659478.8396361</v>
      </c>
      <c r="G55" s="9" t="n">
        <f aca="false">'Central pensions'!K55</f>
        <v>839655.47097066</v>
      </c>
      <c r="H55" s="9" t="n">
        <f aca="false">'Central pensions'!V55</f>
        <v>4619536.66286507</v>
      </c>
      <c r="I55" s="67" t="n">
        <f aca="false">'Central pensions'!M55</f>
        <v>25968.725906309</v>
      </c>
      <c r="J55" s="9" t="n">
        <f aca="false">'Central pensions'!W55</f>
        <v>142872.267923661</v>
      </c>
      <c r="K55" s="9"/>
      <c r="L55" s="67" t="n">
        <f aca="false">'Central pensions'!N55</f>
        <v>3050925.55513017</v>
      </c>
      <c r="M55" s="67"/>
      <c r="N55" s="67" t="n">
        <f aca="false">'Central pensions'!L55</f>
        <v>908541.691027503</v>
      </c>
      <c r="O55" s="9"/>
      <c r="P55" s="9" t="n">
        <f aca="false">'Central pensions'!X55</f>
        <v>20829795.5299574</v>
      </c>
      <c r="Q55" s="67"/>
      <c r="R55" s="67" t="n">
        <f aca="false">'Central SIPA income'!G50</f>
        <v>19944950.3127641</v>
      </c>
      <c r="S55" s="67"/>
      <c r="T55" s="9" t="n">
        <f aca="false">'Central SIPA income'!J50</f>
        <v>76261246.1836035</v>
      </c>
      <c r="U55" s="9"/>
      <c r="V55" s="67" t="n">
        <f aca="false">'Central SIPA income'!F50</f>
        <v>118003.32428181</v>
      </c>
      <c r="W55" s="67"/>
      <c r="X55" s="67" t="n">
        <f aca="false">'Central SIPA income'!M50</f>
        <v>296390.329293489</v>
      </c>
      <c r="Y55" s="9"/>
      <c r="Z55" s="9" t="n">
        <f aca="false">R55+V55-N55-L55-F55</f>
        <v>-4555992.44874788</v>
      </c>
      <c r="AA55" s="9"/>
      <c r="AB55" s="9" t="n">
        <f aca="false">T55-P55-D55</f>
        <v>-58230906.3903169</v>
      </c>
      <c r="AC55" s="50"/>
      <c r="AD55" s="9"/>
      <c r="AE55" s="9"/>
      <c r="AF55" s="9"/>
      <c r="AG55" s="9" t="n">
        <f aca="false">BF55/100*$AG$53</f>
        <v>5451543455.22836</v>
      </c>
      <c r="AH55" s="40" t="n">
        <f aca="false">(AG55-AG54)/AG54</f>
        <v>0.013212087445815</v>
      </c>
      <c r="AI55" s="40"/>
      <c r="AJ55" s="40" t="n">
        <f aca="false">AB55/AG55</f>
        <v>-0.0106815449365023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12025847</v>
      </c>
      <c r="AX55" s="7"/>
      <c r="AY55" s="40" t="n">
        <f aca="false">(AW55-AW54)/AW54</f>
        <v>0.00324084451829853</v>
      </c>
      <c r="AZ55" s="39" t="n">
        <f aca="false">workers_and_wage_central!B43</f>
        <v>6781.2768565821</v>
      </c>
      <c r="BA55" s="40" t="n">
        <f aca="false">(AZ55-AZ54)/AZ54</f>
        <v>0.00993903206991572</v>
      </c>
      <c r="BB55" s="7"/>
      <c r="BC55" s="7"/>
      <c r="BD55" s="7"/>
      <c r="BE55" s="7"/>
      <c r="BF55" s="7" t="n">
        <f aca="false">BF54*(1+AY55)*(1+BA55)*(1-BE55)</f>
        <v>102.746169176676</v>
      </c>
      <c r="BG55" s="7"/>
      <c r="BH55" s="7" t="n">
        <f aca="false">BH54+1</f>
        <v>24</v>
      </c>
      <c r="BI55" s="40" t="n">
        <f aca="false">T62/AG62</f>
        <v>0.011966554745299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114843930.053004</v>
      </c>
      <c r="E56" s="9"/>
      <c r="F56" s="67" t="n">
        <f aca="false">'Central pensions'!I56</f>
        <v>20874243.7205748</v>
      </c>
      <c r="G56" s="9" t="n">
        <f aca="false">'Central pensions'!K56</f>
        <v>871780.986557814</v>
      </c>
      <c r="H56" s="9" t="n">
        <f aca="false">'Central pensions'!V56</f>
        <v>4796281.77106611</v>
      </c>
      <c r="I56" s="67" t="n">
        <f aca="false">'Central pensions'!M56</f>
        <v>26962.2985533343</v>
      </c>
      <c r="J56" s="9" t="n">
        <f aca="false">'Central pensions'!W56</f>
        <v>148338.611476271</v>
      </c>
      <c r="K56" s="9"/>
      <c r="L56" s="67" t="n">
        <f aca="false">'Central pensions'!N56</f>
        <v>3060996.64175742</v>
      </c>
      <c r="M56" s="67"/>
      <c r="N56" s="67" t="n">
        <f aca="false">'Central pensions'!L56</f>
        <v>919658.76794475</v>
      </c>
      <c r="O56" s="9"/>
      <c r="P56" s="9" t="n">
        <f aca="false">'Central pensions'!X56</f>
        <v>20943217.3234728</v>
      </c>
      <c r="Q56" s="67"/>
      <c r="R56" s="67" t="n">
        <f aca="false">'Central SIPA income'!G51</f>
        <v>17336895.7703513</v>
      </c>
      <c r="S56" s="67"/>
      <c r="T56" s="9" t="n">
        <f aca="false">'Central SIPA income'!J51</f>
        <v>66289123.5961674</v>
      </c>
      <c r="U56" s="9"/>
      <c r="V56" s="67" t="n">
        <f aca="false">'Central SIPA income'!F51</f>
        <v>120853.16264921</v>
      </c>
      <c r="W56" s="67"/>
      <c r="X56" s="67" t="n">
        <f aca="false">'Central SIPA income'!M51</f>
        <v>303548.301641198</v>
      </c>
      <c r="Y56" s="9"/>
      <c r="Z56" s="9" t="n">
        <f aca="false">R56+V56-N56-L56-F56</f>
        <v>-7397150.19727643</v>
      </c>
      <c r="AA56" s="9"/>
      <c r="AB56" s="9" t="n">
        <f aca="false">T56-P56-D56</f>
        <v>-69498023.7803094</v>
      </c>
      <c r="AC56" s="50"/>
      <c r="AD56" s="9"/>
      <c r="AE56" s="9"/>
      <c r="AF56" s="9"/>
      <c r="AG56" s="9" t="n">
        <f aca="false">BF56/100*$AG$53</f>
        <v>5510121542.25029</v>
      </c>
      <c r="AH56" s="40" t="n">
        <f aca="false">(AG56-AG55)/AG55</f>
        <v>0.0107452297689655</v>
      </c>
      <c r="AI56" s="40"/>
      <c r="AJ56" s="40" t="n">
        <f aca="false">AB56/AG56</f>
        <v>-0.0126127932473749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12069328</v>
      </c>
      <c r="AY56" s="40" t="n">
        <f aca="false">(AW56-AW55)/AW55</f>
        <v>0.00361562890331134</v>
      </c>
      <c r="AZ56" s="39" t="n">
        <f aca="false">workers_and_wage_central!B44</f>
        <v>6829.45047599829</v>
      </c>
      <c r="BA56" s="40" t="n">
        <f aca="false">(AZ56-AZ55)/AZ55</f>
        <v>0.0071039157425683</v>
      </c>
      <c r="BB56" s="7"/>
      <c r="BC56" s="7"/>
      <c r="BD56" s="7"/>
      <c r="BE56" s="7"/>
      <c r="BF56" s="7" t="n">
        <f aca="false">BF55*(1+AY56)*(1+BA56)*(1-BE56)</f>
        <v>103.85020037236</v>
      </c>
      <c r="BG56" s="7"/>
      <c r="BH56" s="0" t="n">
        <f aca="false">BH55+1</f>
        <v>25</v>
      </c>
      <c r="BI56" s="40" t="n">
        <f aca="false">T63/AG63</f>
        <v>0.0140842233702461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115948098.777637</v>
      </c>
      <c r="E57" s="9"/>
      <c r="F57" s="67" t="n">
        <f aca="false">'Central pensions'!I57</f>
        <v>21074939.4565706</v>
      </c>
      <c r="G57" s="9" t="n">
        <f aca="false">'Central pensions'!K57</f>
        <v>956805.327741225</v>
      </c>
      <c r="H57" s="9" t="n">
        <f aca="false">'Central pensions'!V57</f>
        <v>5264060.61002092</v>
      </c>
      <c r="I57" s="67" t="n">
        <f aca="false">'Central pensions'!M57</f>
        <v>29591.9173528214</v>
      </c>
      <c r="J57" s="9" t="n">
        <f aca="false">'Central pensions'!W57</f>
        <v>162805.99824807</v>
      </c>
      <c r="K57" s="9"/>
      <c r="L57" s="67" t="n">
        <f aca="false">'Central pensions'!N57</f>
        <v>3076655.45145392</v>
      </c>
      <c r="M57" s="67"/>
      <c r="N57" s="67" t="n">
        <f aca="false">'Central pensions'!L57</f>
        <v>931156.026436646</v>
      </c>
      <c r="O57" s="9"/>
      <c r="P57" s="9" t="n">
        <f aca="false">'Central pensions'!X57</f>
        <v>21087725.4854095</v>
      </c>
      <c r="Q57" s="67"/>
      <c r="R57" s="67" t="n">
        <f aca="false">'Central SIPA income'!G52</f>
        <v>20619860.0149554</v>
      </c>
      <c r="S57" s="67"/>
      <c r="T57" s="9" t="n">
        <f aca="false">'Central SIPA income'!J52</f>
        <v>78841821.9255031</v>
      </c>
      <c r="U57" s="9"/>
      <c r="V57" s="67" t="n">
        <f aca="false">'Central SIPA income'!F52</f>
        <v>122113.563611709</v>
      </c>
      <c r="W57" s="67"/>
      <c r="X57" s="67" t="n">
        <f aca="false">'Central SIPA income'!M52</f>
        <v>306714.065475315</v>
      </c>
      <c r="Y57" s="9"/>
      <c r="Z57" s="9" t="n">
        <f aca="false">R57+V57-N57-L57-F57</f>
        <v>-4340777.35589409</v>
      </c>
      <c r="AA57" s="9"/>
      <c r="AB57" s="9" t="n">
        <f aca="false">T57-P57-D57</f>
        <v>-58194002.3375434</v>
      </c>
      <c r="AC57" s="50"/>
      <c r="AD57" s="9"/>
      <c r="AE57" s="9"/>
      <c r="AF57" s="9"/>
      <c r="AG57" s="9" t="n">
        <f aca="false">BF57/100*$AG$53</f>
        <v>5564692381.32858</v>
      </c>
      <c r="AH57" s="40" t="n">
        <f aca="false">(AG57-AG56)/AG56</f>
        <v>0.00990374507347176</v>
      </c>
      <c r="AI57" s="40" t="n">
        <f aca="false">(AG57-AG53)/AG53</f>
        <v>0.0487870628267677</v>
      </c>
      <c r="AJ57" s="40" t="n">
        <f aca="false">AB57/AG57</f>
        <v>-0.0104577213527209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12112273</v>
      </c>
      <c r="AY57" s="40" t="n">
        <f aca="false">(AW57-AW56)/AW56</f>
        <v>0.00355819313221084</v>
      </c>
      <c r="AZ57" s="39" t="n">
        <f aca="false">workers_and_wage_central!B45</f>
        <v>6872.63345534347</v>
      </c>
      <c r="BA57" s="40" t="n">
        <f aca="false">(AZ57-AZ56)/AZ56</f>
        <v>0.006323053296447</v>
      </c>
      <c r="BB57" s="7"/>
      <c r="BC57" s="7"/>
      <c r="BD57" s="7"/>
      <c r="BE57" s="7"/>
      <c r="BF57" s="7" t="n">
        <f aca="false">BF56*(1+AY57)*(1+BA57)*(1-BE57)</f>
        <v>104.878706282677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0.0120853742416374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116328848.063808</v>
      </c>
      <c r="E58" s="6"/>
      <c r="F58" s="8" t="n">
        <f aca="false">'Central pensions'!I58</f>
        <v>21144145.1463471</v>
      </c>
      <c r="G58" s="6" t="n">
        <f aca="false">'Central pensions'!K58</f>
        <v>1051526.32511994</v>
      </c>
      <c r="H58" s="6" t="n">
        <f aca="false">'Central pensions'!V58</f>
        <v>5785187.59038622</v>
      </c>
      <c r="I58" s="8" t="n">
        <f aca="false">'Central pensions'!M58</f>
        <v>32521.4327356683</v>
      </c>
      <c r="J58" s="6" t="n">
        <f aca="false">'Central pensions'!W58</f>
        <v>178923.327537717</v>
      </c>
      <c r="K58" s="6"/>
      <c r="L58" s="8" t="n">
        <f aca="false">'Central pensions'!N58</f>
        <v>3761867.02528318</v>
      </c>
      <c r="M58" s="8"/>
      <c r="N58" s="8" t="n">
        <f aca="false">'Central pensions'!L58</f>
        <v>936198.947445609</v>
      </c>
      <c r="O58" s="6"/>
      <c r="P58" s="6" t="n">
        <f aca="false">'Central pensions'!X58</f>
        <v>24671036.2628574</v>
      </c>
      <c r="Q58" s="8"/>
      <c r="R58" s="8" t="n">
        <f aca="false">'Central SIPA income'!G53</f>
        <v>17451449.794715</v>
      </c>
      <c r="S58" s="8"/>
      <c r="T58" s="6" t="n">
        <f aca="false">'Central SIPA income'!J53</f>
        <v>66727130.8369142</v>
      </c>
      <c r="U58" s="6"/>
      <c r="V58" s="8" t="n">
        <f aca="false">'Central SIPA income'!F53</f>
        <v>126978.467919989</v>
      </c>
      <c r="W58" s="8"/>
      <c r="X58" s="8" t="n">
        <f aca="false">'Central SIPA income'!M53</f>
        <v>318933.302506882</v>
      </c>
      <c r="Y58" s="6"/>
      <c r="Z58" s="6" t="n">
        <f aca="false">R58+V58-N58-L58-F58</f>
        <v>-8263782.85644086</v>
      </c>
      <c r="AA58" s="6"/>
      <c r="AB58" s="6" t="n">
        <f aca="false">T58-P58-D58</f>
        <v>-74272753.4897512</v>
      </c>
      <c r="AC58" s="50"/>
      <c r="AD58" s="6"/>
      <c r="AE58" s="6"/>
      <c r="AF58" s="6"/>
      <c r="AG58" s="6" t="n">
        <f aca="false">BF58/100*$AG$53</f>
        <v>5614216198.83253</v>
      </c>
      <c r="AH58" s="61" t="n">
        <f aca="false">(AG58-AG57)/AG57</f>
        <v>0.00889965053057076</v>
      </c>
      <c r="AI58" s="61"/>
      <c r="AJ58" s="61" t="n">
        <f aca="false">AB58/AG58</f>
        <v>-0.013229407429161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0.00695588891872854</v>
      </c>
      <c r="AV58" s="5"/>
      <c r="AW58" s="65" t="n">
        <f aca="false">workers_and_wage_central!C46</f>
        <v>12188192</v>
      </c>
      <c r="AX58" s="5"/>
      <c r="AY58" s="61" t="n">
        <f aca="false">(AW58-AW57)/AW57</f>
        <v>0.00626793996469531</v>
      </c>
      <c r="AZ58" s="66" t="n">
        <f aca="false">workers_and_wage_central!B46</f>
        <v>6890.60757670964</v>
      </c>
      <c r="BA58" s="61" t="n">
        <f aca="false">(AZ58-AZ57)/AZ57</f>
        <v>0.00261531791022574</v>
      </c>
      <c r="BB58" s="5"/>
      <c r="BC58" s="5"/>
      <c r="BD58" s="5"/>
      <c r="BE58" s="5"/>
      <c r="BF58" s="5" t="n">
        <f aca="false">BF57*(1+AY58)*(1+BA58)*(1-BE58)</f>
        <v>105.812090116691</v>
      </c>
      <c r="BG58" s="5"/>
      <c r="BH58" s="5" t="n">
        <f aca="false">BH57+1</f>
        <v>27</v>
      </c>
      <c r="BI58" s="61" t="n">
        <f aca="false">T65/AG65</f>
        <v>0.0143094170431939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117340620.491077</v>
      </c>
      <c r="E59" s="9"/>
      <c r="F59" s="67" t="n">
        <f aca="false">'Central pensions'!I59</f>
        <v>21328046.7615811</v>
      </c>
      <c r="G59" s="9" t="n">
        <f aca="false">'Central pensions'!K59</f>
        <v>1147750.54873532</v>
      </c>
      <c r="H59" s="9" t="n">
        <f aca="false">'Central pensions'!V59</f>
        <v>6314584.87798217</v>
      </c>
      <c r="I59" s="67" t="n">
        <f aca="false">'Central pensions'!M59</f>
        <v>35497.4396516082</v>
      </c>
      <c r="J59" s="9" t="n">
        <f aca="false">'Central pensions'!W59</f>
        <v>195296.439525223</v>
      </c>
      <c r="K59" s="9"/>
      <c r="L59" s="67" t="n">
        <f aca="false">'Central pensions'!N59</f>
        <v>3073458.40881686</v>
      </c>
      <c r="M59" s="67"/>
      <c r="N59" s="67" t="n">
        <f aca="false">'Central pensions'!L59</f>
        <v>946625.453863993</v>
      </c>
      <c r="O59" s="9"/>
      <c r="P59" s="9" t="n">
        <f aca="false">'Central pensions'!X59</f>
        <v>21156244.241454</v>
      </c>
      <c r="Q59" s="67"/>
      <c r="R59" s="67" t="n">
        <f aca="false">'Central SIPA income'!G54</f>
        <v>20725049.7285739</v>
      </c>
      <c r="S59" s="67"/>
      <c r="T59" s="9" t="n">
        <f aca="false">'Central SIPA income'!J54</f>
        <v>79244023.912495</v>
      </c>
      <c r="U59" s="9"/>
      <c r="V59" s="67" t="n">
        <f aca="false">'Central SIPA income'!F54</f>
        <v>120199.601895349</v>
      </c>
      <c r="W59" s="67"/>
      <c r="X59" s="67" t="n">
        <f aca="false">'Central SIPA income'!M54</f>
        <v>301906.745454293</v>
      </c>
      <c r="Y59" s="9"/>
      <c r="Z59" s="9" t="n">
        <f aca="false">R59+V59-N59-L59-F59</f>
        <v>-4502881.29379267</v>
      </c>
      <c r="AA59" s="9"/>
      <c r="AB59" s="9" t="n">
        <f aca="false">T59-P59-D59</f>
        <v>-59252840.820036</v>
      </c>
      <c r="AC59" s="50"/>
      <c r="AD59" s="9"/>
      <c r="AE59" s="9"/>
      <c r="AF59" s="9"/>
      <c r="AG59" s="9" t="n">
        <f aca="false">BF59/100*$AG$53</f>
        <v>5638013617.68023</v>
      </c>
      <c r="AH59" s="40" t="n">
        <f aca="false">(AG59-AG58)/AG58</f>
        <v>0.00423877848748431</v>
      </c>
      <c r="AI59" s="40"/>
      <c r="AJ59" s="40" t="n">
        <f aca="false">AB59/AG59</f>
        <v>-0.0105095242470194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12213176</v>
      </c>
      <c r="AX59" s="7"/>
      <c r="AY59" s="40" t="n">
        <f aca="false">(AW59-AW58)/AW58</f>
        <v>0.00204985284117612</v>
      </c>
      <c r="AZ59" s="39" t="n">
        <f aca="false">workers_and_wage_central!B47</f>
        <v>6905.65974961356</v>
      </c>
      <c r="BA59" s="40" t="n">
        <f aca="false">(AZ59-AZ58)/AZ58</f>
        <v>0.00218444784967707</v>
      </c>
      <c r="BB59" s="7"/>
      <c r="BC59" s="7"/>
      <c r="BD59" s="7"/>
      <c r="BE59" s="7"/>
      <c r="BF59" s="7" t="n">
        <f aca="false">BF58*(1+AY59)*(1+BA59)*(1-BE59)</f>
        <v>106.260604127993</v>
      </c>
      <c r="BG59" s="7"/>
      <c r="BH59" s="7" t="n">
        <f aca="false">BH58+1</f>
        <v>28</v>
      </c>
      <c r="BI59" s="40" t="n">
        <f aca="false">T66/AG66</f>
        <v>0.0121409078796309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118455348.149117</v>
      </c>
      <c r="E60" s="9"/>
      <c r="F60" s="67" t="n">
        <f aca="false">'Central pensions'!I60</f>
        <v>21530661.708712</v>
      </c>
      <c r="G60" s="9" t="n">
        <f aca="false">'Central pensions'!K60</f>
        <v>1180684.80521045</v>
      </c>
      <c r="H60" s="9" t="n">
        <f aca="false">'Central pensions'!V60</f>
        <v>6495779.4399317</v>
      </c>
      <c r="I60" s="67" t="n">
        <f aca="false">'Central pensions'!M60</f>
        <v>36516.0249034159</v>
      </c>
      <c r="J60" s="9" t="n">
        <f aca="false">'Central pensions'!W60</f>
        <v>200900.395049434</v>
      </c>
      <c r="K60" s="9"/>
      <c r="L60" s="67" t="n">
        <f aca="false">'Central pensions'!N60</f>
        <v>3140594.09093241</v>
      </c>
      <c r="M60" s="67"/>
      <c r="N60" s="67" t="n">
        <f aca="false">'Central pensions'!L60</f>
        <v>956106.903913189</v>
      </c>
      <c r="O60" s="9"/>
      <c r="P60" s="9" t="n">
        <f aca="false">'Central pensions'!X60</f>
        <v>21556775.7557919</v>
      </c>
      <c r="Q60" s="67"/>
      <c r="R60" s="67" t="n">
        <f aca="false">'Central SIPA income'!G55</f>
        <v>17938664.174872</v>
      </c>
      <c r="S60" s="67"/>
      <c r="T60" s="9" t="n">
        <f aca="false">'Central SIPA income'!J55</f>
        <v>68590037.2471428</v>
      </c>
      <c r="U60" s="9"/>
      <c r="V60" s="67" t="n">
        <f aca="false">'Central SIPA income'!F55</f>
        <v>123125.02968468</v>
      </c>
      <c r="W60" s="67"/>
      <c r="X60" s="67" t="n">
        <f aca="false">'Central SIPA income'!M55</f>
        <v>309254.576636857</v>
      </c>
      <c r="Y60" s="9"/>
      <c r="Z60" s="9" t="n">
        <f aca="false">R60+V60-N60-L60-F60</f>
        <v>-7565573.49900095</v>
      </c>
      <c r="AA60" s="9"/>
      <c r="AB60" s="9" t="n">
        <f aca="false">T60-P60-D60</f>
        <v>-71422086.6577662</v>
      </c>
      <c r="AC60" s="50"/>
      <c r="AD60" s="9"/>
      <c r="AE60" s="9"/>
      <c r="AF60" s="9"/>
      <c r="AG60" s="9" t="n">
        <f aca="false">BF60/100*$AG$53</f>
        <v>5686094871.59583</v>
      </c>
      <c r="AH60" s="40" t="n">
        <f aca="false">(AG60-AG59)/AG59</f>
        <v>0.00852804856036971</v>
      </c>
      <c r="AI60" s="40"/>
      <c r="AJ60" s="40" t="n">
        <f aca="false">AB60/AG60</f>
        <v>-0.0125608327456065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12302882</v>
      </c>
      <c r="AY60" s="40" t="n">
        <f aca="false">(AW60-AW59)/AW59</f>
        <v>0.00734501820001611</v>
      </c>
      <c r="AZ60" s="39" t="n">
        <f aca="false">workers_and_wage_central!B48</f>
        <v>6913.76978638791</v>
      </c>
      <c r="BA60" s="40" t="n">
        <f aca="false">(AZ60-AZ59)/AZ59</f>
        <v>0.00117440433910887</v>
      </c>
      <c r="BB60" s="7"/>
      <c r="BC60" s="7"/>
      <c r="BD60" s="7"/>
      <c r="BE60" s="7"/>
      <c r="BF60" s="7" t="n">
        <f aca="false">BF59*(1+AY60)*(1+BA60)*(1-BE60)</f>
        <v>107.166799720051</v>
      </c>
      <c r="BG60" s="7"/>
      <c r="BH60" s="0" t="n">
        <f aca="false">BH59+1</f>
        <v>29</v>
      </c>
      <c r="BI60" s="40" t="n">
        <f aca="false">T67/AG67</f>
        <v>0.0142709231855989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118781025.976876</v>
      </c>
      <c r="E61" s="9"/>
      <c r="F61" s="67" t="n">
        <f aca="false">'Central pensions'!I61</f>
        <v>21589857.509029</v>
      </c>
      <c r="G61" s="9" t="n">
        <f aca="false">'Central pensions'!K61</f>
        <v>1237927.4623086</v>
      </c>
      <c r="H61" s="9" t="n">
        <f aca="false">'Central pensions'!V61</f>
        <v>6810711.64997138</v>
      </c>
      <c r="I61" s="67" t="n">
        <f aca="false">'Central pensions'!M61</f>
        <v>38286.4163600597</v>
      </c>
      <c r="J61" s="9" t="n">
        <f aca="false">'Central pensions'!W61</f>
        <v>210640.56649396</v>
      </c>
      <c r="K61" s="9"/>
      <c r="L61" s="67" t="n">
        <f aca="false">'Central pensions'!N61</f>
        <v>3074542.27336376</v>
      </c>
      <c r="M61" s="67"/>
      <c r="N61" s="67" t="n">
        <f aca="false">'Central pensions'!L61</f>
        <v>960835.681226704</v>
      </c>
      <c r="O61" s="9"/>
      <c r="P61" s="9" t="n">
        <f aca="false">'Central pensions'!X61</f>
        <v>21240048.8979951</v>
      </c>
      <c r="Q61" s="67"/>
      <c r="R61" s="67" t="n">
        <f aca="false">'Central SIPA income'!G56</f>
        <v>21158297.2278266</v>
      </c>
      <c r="S61" s="67"/>
      <c r="T61" s="9" t="n">
        <f aca="false">'Central SIPA income'!J56</f>
        <v>80900583.276185</v>
      </c>
      <c r="U61" s="9"/>
      <c r="V61" s="67" t="n">
        <f aca="false">'Central SIPA income'!F56</f>
        <v>125017.310758724</v>
      </c>
      <c r="W61" s="67"/>
      <c r="X61" s="67" t="n">
        <f aca="false">'Central SIPA income'!M56</f>
        <v>314007.441135085</v>
      </c>
      <c r="Y61" s="9"/>
      <c r="Z61" s="9" t="n">
        <f aca="false">R61+V61-N61-L61-F61</f>
        <v>-4341920.92503411</v>
      </c>
      <c r="AA61" s="9"/>
      <c r="AB61" s="9" t="n">
        <f aca="false">T61-P61-D61</f>
        <v>-59120491.5986861</v>
      </c>
      <c r="AC61" s="50"/>
      <c r="AD61" s="9"/>
      <c r="AE61" s="9"/>
      <c r="AF61" s="9"/>
      <c r="AG61" s="9" t="n">
        <f aca="false">BF61/100*$AG$53</f>
        <v>5721104601.78429</v>
      </c>
      <c r="AH61" s="40" t="n">
        <f aca="false">(AG61-AG60)/AG60</f>
        <v>0.00615707809648937</v>
      </c>
      <c r="AI61" s="40" t="n">
        <f aca="false">(AG61-AG57)/AG57</f>
        <v>0.0281079725054583</v>
      </c>
      <c r="AJ61" s="40" t="n">
        <f aca="false">AB61/AG61</f>
        <v>-0.0103337547053846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12281603</v>
      </c>
      <c r="AY61" s="40" t="n">
        <f aca="false">(AW61-AW60)/AW60</f>
        <v>-0.00172959474048438</v>
      </c>
      <c r="AZ61" s="39" t="n">
        <f aca="false">workers_and_wage_central!B49</f>
        <v>6968.39089915266</v>
      </c>
      <c r="BA61" s="40" t="n">
        <f aca="false">(AZ61-AZ60)/AZ60</f>
        <v>0.00790033721867514</v>
      </c>
      <c r="BB61" s="7"/>
      <c r="BC61" s="7"/>
      <c r="BD61" s="7"/>
      <c r="BE61" s="7"/>
      <c r="BF61" s="7" t="n">
        <f aca="false">BF60*(1+AY61)*(1+BA61)*(1-BE61)</f>
        <v>107.826634075278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0.0122237405148639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119497276.590958</v>
      </c>
      <c r="E62" s="6"/>
      <c r="F62" s="8" t="n">
        <f aca="false">'Central pensions'!I62</f>
        <v>21720044.536558</v>
      </c>
      <c r="G62" s="6" t="n">
        <f aca="false">'Central pensions'!K62</f>
        <v>1306337.44481528</v>
      </c>
      <c r="H62" s="6" t="n">
        <f aca="false">'Central pensions'!V62</f>
        <v>7187083.18951513</v>
      </c>
      <c r="I62" s="8" t="n">
        <f aca="false">'Central pensions'!M62</f>
        <v>40402.1890149054</v>
      </c>
      <c r="J62" s="6" t="n">
        <f aca="false">'Central pensions'!W62</f>
        <v>222280.923387065</v>
      </c>
      <c r="K62" s="6"/>
      <c r="L62" s="8" t="n">
        <f aca="false">'Central pensions'!N62</f>
        <v>3748084.36598872</v>
      </c>
      <c r="M62" s="8"/>
      <c r="N62" s="8" t="n">
        <f aca="false">'Central pensions'!L62</f>
        <v>968215.552382898</v>
      </c>
      <c r="O62" s="6"/>
      <c r="P62" s="6" t="n">
        <f aca="false">'Central pensions'!X62</f>
        <v>24775663.8921978</v>
      </c>
      <c r="Q62" s="8"/>
      <c r="R62" s="8" t="n">
        <f aca="false">'Central SIPA income'!G57</f>
        <v>18050567.9765575</v>
      </c>
      <c r="S62" s="8"/>
      <c r="T62" s="6" t="n">
        <f aca="false">'Central SIPA income'!J57</f>
        <v>69017911.1317801</v>
      </c>
      <c r="U62" s="6"/>
      <c r="V62" s="8" t="n">
        <f aca="false">'Central SIPA income'!F57</f>
        <v>126567.984681482</v>
      </c>
      <c r="W62" s="8"/>
      <c r="X62" s="8" t="n">
        <f aca="false">'Central SIPA income'!M57</f>
        <v>317902.286957355</v>
      </c>
      <c r="Y62" s="6"/>
      <c r="Z62" s="6" t="n">
        <f aca="false">R62+V62-N62-L62-F62</f>
        <v>-8259208.49369064</v>
      </c>
      <c r="AA62" s="6"/>
      <c r="AB62" s="6" t="n">
        <f aca="false">T62-P62-D62</f>
        <v>-75255029.3513757</v>
      </c>
      <c r="AC62" s="50"/>
      <c r="AD62" s="6"/>
      <c r="AE62" s="6"/>
      <c r="AF62" s="6"/>
      <c r="AG62" s="6" t="n">
        <f aca="false">BF62/100*$AG$53</f>
        <v>5767567407.72806</v>
      </c>
      <c r="AH62" s="61" t="n">
        <f aca="false">(AG62-AG61)/AG61</f>
        <v>0.00812129984990604</v>
      </c>
      <c r="AI62" s="61"/>
      <c r="AJ62" s="61" t="n">
        <f aca="false">AB62/AG62</f>
        <v>-0.0130479670251518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0.00801764341995721</v>
      </c>
      <c r="AV62" s="5"/>
      <c r="AW62" s="65" t="n">
        <f aca="false">workers_and_wage_central!C50</f>
        <v>12377259</v>
      </c>
      <c r="AX62" s="5"/>
      <c r="AY62" s="61" t="n">
        <f aca="false">(AW62-AW61)/AW61</f>
        <v>0.00778855984841718</v>
      </c>
      <c r="AZ62" s="66" t="n">
        <f aca="false">workers_and_wage_central!B50</f>
        <v>6970.69164207686</v>
      </c>
      <c r="BA62" s="61" t="n">
        <f aca="false">(AZ62-AZ61)/AZ61</f>
        <v>0.000330168464641918</v>
      </c>
      <c r="BB62" s="5"/>
      <c r="BC62" s="5"/>
      <c r="BD62" s="5"/>
      <c r="BE62" s="5"/>
      <c r="BF62" s="5" t="n">
        <f aca="false">BF61*(1+AY62)*(1+BA62)*(1-BE62)</f>
        <v>108.70232650241</v>
      </c>
      <c r="BG62" s="5"/>
      <c r="BH62" s="5" t="n">
        <f aca="false">BH61+1</f>
        <v>31</v>
      </c>
      <c r="BI62" s="61" t="n">
        <f aca="false">T69/AG69</f>
        <v>0.014398973288044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119582471.227351</v>
      </c>
      <c r="E63" s="9"/>
      <c r="F63" s="67" t="n">
        <f aca="false">'Central pensions'!I63</f>
        <v>21735529.6701906</v>
      </c>
      <c r="G63" s="9" t="n">
        <f aca="false">'Central pensions'!K63</f>
        <v>1369387.69013688</v>
      </c>
      <c r="H63" s="9" t="n">
        <f aca="false">'Central pensions'!V63</f>
        <v>7533967.03644472</v>
      </c>
      <c r="I63" s="67" t="n">
        <f aca="false">'Central pensions'!M63</f>
        <v>42352.1966021711</v>
      </c>
      <c r="J63" s="9" t="n">
        <f aca="false">'Central pensions'!W63</f>
        <v>233009.289786948</v>
      </c>
      <c r="K63" s="9"/>
      <c r="L63" s="67" t="n">
        <f aca="false">'Central pensions'!N63</f>
        <v>3052760.22512786</v>
      </c>
      <c r="M63" s="67"/>
      <c r="N63" s="67" t="n">
        <f aca="false">'Central pensions'!L63</f>
        <v>969799.89486485</v>
      </c>
      <c r="O63" s="9"/>
      <c r="P63" s="9" t="n">
        <f aca="false">'Central pensions'!X63</f>
        <v>21176340.204718</v>
      </c>
      <c r="Q63" s="67"/>
      <c r="R63" s="67" t="n">
        <f aca="false">'Central SIPA income'!G58</f>
        <v>21361898.8434194</v>
      </c>
      <c r="S63" s="67"/>
      <c r="T63" s="9" t="n">
        <f aca="false">'Central SIPA income'!J58</f>
        <v>81679071.6999022</v>
      </c>
      <c r="U63" s="9"/>
      <c r="V63" s="67" t="n">
        <f aca="false">'Central SIPA income'!F58</f>
        <v>127834.648117266</v>
      </c>
      <c r="W63" s="67"/>
      <c r="X63" s="67" t="n">
        <f aca="false">'Central SIPA income'!M58</f>
        <v>321083.780318842</v>
      </c>
      <c r="Y63" s="9"/>
      <c r="Z63" s="9" t="n">
        <f aca="false">R63+V63-N63-L63-F63</f>
        <v>-4268356.2986466</v>
      </c>
      <c r="AA63" s="9"/>
      <c r="AB63" s="9" t="n">
        <f aca="false">T63-P63-D63</f>
        <v>-59079739.7321668</v>
      </c>
      <c r="AC63" s="50"/>
      <c r="AD63" s="9"/>
      <c r="AE63" s="9"/>
      <c r="AF63" s="9"/>
      <c r="AG63" s="9" t="n">
        <f aca="false">BF63/100*$AG$53</f>
        <v>5799330893.34944</v>
      </c>
      <c r="AH63" s="40" t="n">
        <f aca="false">(AG63-AG62)/AG62</f>
        <v>0.00550725867179543</v>
      </c>
      <c r="AI63" s="40"/>
      <c r="AJ63" s="40" t="n">
        <f aca="false">AB63/AG63</f>
        <v>-0.010187337266773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12379760</v>
      </c>
      <c r="AX63" s="7"/>
      <c r="AY63" s="40" t="n">
        <f aca="false">(AW63-AW62)/AW62</f>
        <v>0.000202064124213608</v>
      </c>
      <c r="AZ63" s="39" t="n">
        <f aca="false">workers_and_wage_central!B51</f>
        <v>7007.66504637073</v>
      </c>
      <c r="BA63" s="40" t="n">
        <f aca="false">(AZ63-AZ62)/AZ62</f>
        <v>0.00530412277465891</v>
      </c>
      <c r="BB63" s="7"/>
      <c r="BC63" s="7"/>
      <c r="BD63" s="7"/>
      <c r="BE63" s="7"/>
      <c r="BF63" s="7" t="n">
        <f aca="false">BF62*(1+AY63)*(1+BA63)*(1-BE63)</f>
        <v>109.300978332684</v>
      </c>
      <c r="BG63" s="7"/>
      <c r="BH63" s="7" t="n">
        <f aca="false">BH62+1</f>
        <v>32</v>
      </c>
      <c r="BI63" s="40" t="n">
        <f aca="false">T70/AG70</f>
        <v>0.0122104066480112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119869372.429703</v>
      </c>
      <c r="E64" s="9"/>
      <c r="F64" s="67" t="n">
        <f aca="false">'Central pensions'!I64</f>
        <v>21787677.3598321</v>
      </c>
      <c r="G64" s="9" t="n">
        <f aca="false">'Central pensions'!K64</f>
        <v>1442024.595856</v>
      </c>
      <c r="H64" s="9" t="n">
        <f aca="false">'Central pensions'!V64</f>
        <v>7933593.86035936</v>
      </c>
      <c r="I64" s="67" t="n">
        <f aca="false">'Central pensions'!M64</f>
        <v>44598.6988409071</v>
      </c>
      <c r="J64" s="9" t="n">
        <f aca="false">'Central pensions'!W64</f>
        <v>245368.882279155</v>
      </c>
      <c r="K64" s="9"/>
      <c r="L64" s="67" t="n">
        <f aca="false">'Central pensions'!N64</f>
        <v>3016080.33837779</v>
      </c>
      <c r="M64" s="67"/>
      <c r="N64" s="67" t="n">
        <f aca="false">'Central pensions'!L64</f>
        <v>974544.27618165</v>
      </c>
      <c r="O64" s="9"/>
      <c r="P64" s="9" t="n">
        <f aca="false">'Central pensions'!X64</f>
        <v>21012110.2841893</v>
      </c>
      <c r="Q64" s="67"/>
      <c r="R64" s="67" t="n">
        <f aca="false">'Central SIPA income'!G59</f>
        <v>18491430.1424757</v>
      </c>
      <c r="S64" s="67"/>
      <c r="T64" s="9" t="n">
        <f aca="false">'Central SIPA income'!J59</f>
        <v>70703585.8334418</v>
      </c>
      <c r="U64" s="9"/>
      <c r="V64" s="67" t="n">
        <f aca="false">'Central SIPA income'!F59</f>
        <v>124782.190875379</v>
      </c>
      <c r="W64" s="67"/>
      <c r="X64" s="67" t="n">
        <f aca="false">'Central SIPA income'!M59</f>
        <v>313416.887775065</v>
      </c>
      <c r="Y64" s="9"/>
      <c r="Z64" s="9" t="n">
        <f aca="false">R64+V64-N64-L64-F64</f>
        <v>-7162089.64104045</v>
      </c>
      <c r="AA64" s="9"/>
      <c r="AB64" s="9" t="n">
        <f aca="false">T64-P64-D64</f>
        <v>-70177896.8804505</v>
      </c>
      <c r="AC64" s="50"/>
      <c r="AD64" s="9"/>
      <c r="AE64" s="9"/>
      <c r="AF64" s="9"/>
      <c r="AG64" s="9" t="n">
        <f aca="false">BF64/100*$AG$53</f>
        <v>5850343102.31359</v>
      </c>
      <c r="AH64" s="40" t="n">
        <f aca="false">(AG64-AG63)/AG63</f>
        <v>0.00879622320268866</v>
      </c>
      <c r="AI64" s="40"/>
      <c r="AJ64" s="40" t="n">
        <f aca="false">AB64/AG64</f>
        <v>-0.0119955181522085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12432240</v>
      </c>
      <c r="AY64" s="40" t="n">
        <f aca="false">(AW64-AW63)/AW63</f>
        <v>0.00423917749617117</v>
      </c>
      <c r="AZ64" s="39" t="n">
        <f aca="false">workers_and_wage_central!B52</f>
        <v>7039.46449278537</v>
      </c>
      <c r="BA64" s="40" t="n">
        <f aca="false">(AZ64-AZ63)/AZ63</f>
        <v>0.0045378091281793</v>
      </c>
      <c r="BB64" s="7"/>
      <c r="BC64" s="7"/>
      <c r="BD64" s="7"/>
      <c r="BE64" s="7"/>
      <c r="BF64" s="7" t="n">
        <f aca="false">BF63*(1+AY64)*(1+BA64)*(1-BE64)</f>
        <v>110.262414134371</v>
      </c>
      <c r="BG64" s="7"/>
      <c r="BH64" s="0" t="n">
        <f aca="false">BH63+1</f>
        <v>33</v>
      </c>
      <c r="BI64" s="40" t="n">
        <f aca="false">T71/AG71</f>
        <v>0.0142827750838145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120379490.493276</v>
      </c>
      <c r="E65" s="9"/>
      <c r="F65" s="67" t="n">
        <f aca="false">'Central pensions'!I65</f>
        <v>21880397.3562689</v>
      </c>
      <c r="G65" s="9" t="n">
        <f aca="false">'Central pensions'!K65</f>
        <v>1535310.70625827</v>
      </c>
      <c r="H65" s="9" t="n">
        <f aca="false">'Central pensions'!V65</f>
        <v>8446826.51594035</v>
      </c>
      <c r="I65" s="67" t="n">
        <f aca="false">'Central pensions'!M65</f>
        <v>47483.8362760285</v>
      </c>
      <c r="J65" s="9" t="n">
        <f aca="false">'Central pensions'!W65</f>
        <v>261242.057194029</v>
      </c>
      <c r="K65" s="9"/>
      <c r="L65" s="67" t="n">
        <f aca="false">'Central pensions'!N65</f>
        <v>2948416.72076747</v>
      </c>
      <c r="M65" s="67"/>
      <c r="N65" s="67" t="n">
        <f aca="false">'Central pensions'!L65</f>
        <v>980868.818524093</v>
      </c>
      <c r="O65" s="9"/>
      <c r="P65" s="9" t="n">
        <f aca="false">'Central pensions'!X65</f>
        <v>20695799.2166765</v>
      </c>
      <c r="Q65" s="67"/>
      <c r="R65" s="67" t="n">
        <f aca="false">'Central SIPA income'!G60</f>
        <v>22105552.7233451</v>
      </c>
      <c r="S65" s="67"/>
      <c r="T65" s="9" t="n">
        <f aca="false">'Central SIPA income'!J60</f>
        <v>84522496.7635441</v>
      </c>
      <c r="U65" s="9"/>
      <c r="V65" s="67" t="n">
        <f aca="false">'Central SIPA income'!F60</f>
        <v>122694.317454762</v>
      </c>
      <c r="W65" s="67"/>
      <c r="X65" s="67" t="n">
        <f aca="false">'Central SIPA income'!M60</f>
        <v>308172.751693085</v>
      </c>
      <c r="Y65" s="9"/>
      <c r="Z65" s="9" t="n">
        <f aca="false">R65+V65-N65-L65-F65</f>
        <v>-3581435.85476056</v>
      </c>
      <c r="AA65" s="9"/>
      <c r="AB65" s="9" t="n">
        <f aca="false">T65-P65-D65</f>
        <v>-56552792.9464084</v>
      </c>
      <c r="AC65" s="50"/>
      <c r="AD65" s="9"/>
      <c r="AE65" s="9"/>
      <c r="AF65" s="9"/>
      <c r="AG65" s="9" t="n">
        <f aca="false">BF65/100*$AG$53</f>
        <v>5906774294.74644</v>
      </c>
      <c r="AH65" s="40" t="n">
        <f aca="false">(AG65-AG64)/AG64</f>
        <v>0.00964579195543871</v>
      </c>
      <c r="AI65" s="40" t="n">
        <f aca="false">(AG65-AG61)/AG61</f>
        <v>0.032453469370974</v>
      </c>
      <c r="AJ65" s="40" t="n">
        <f aca="false">AB65/AG65</f>
        <v>-0.00957422615533273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12478658</v>
      </c>
      <c r="AY65" s="40" t="n">
        <f aca="false">(AW65-AW64)/AW64</f>
        <v>0.0037336795299962</v>
      </c>
      <c r="AZ65" s="39" t="n">
        <f aca="false">workers_and_wage_central!B53</f>
        <v>7080.92778762643</v>
      </c>
      <c r="BA65" s="40" t="n">
        <f aca="false">(AZ65-AZ64)/AZ64</f>
        <v>0.00589012060271881</v>
      </c>
      <c r="BB65" s="7"/>
      <c r="BC65" s="7"/>
      <c r="BD65" s="7"/>
      <c r="BE65" s="7"/>
      <c r="BF65" s="7" t="n">
        <f aca="false">BF64*(1+AY65)*(1+BA65)*(1-BE65)</f>
        <v>111.325982441616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0.0122563941943553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120673995.823569</v>
      </c>
      <c r="E66" s="6"/>
      <c r="F66" s="8" t="n">
        <f aca="false">'Central pensions'!I66</f>
        <v>21933927.1861754</v>
      </c>
      <c r="G66" s="6" t="n">
        <f aca="false">'Central pensions'!K66</f>
        <v>1613467.00725151</v>
      </c>
      <c r="H66" s="6" t="n">
        <f aca="false">'Central pensions'!V66</f>
        <v>8876819.42416829</v>
      </c>
      <c r="I66" s="8" t="n">
        <f aca="false">'Central pensions'!M66</f>
        <v>49901.0414613872</v>
      </c>
      <c r="J66" s="6" t="n">
        <f aca="false">'Central pensions'!W66</f>
        <v>274540.806933041</v>
      </c>
      <c r="K66" s="6"/>
      <c r="L66" s="8" t="n">
        <f aca="false">'Central pensions'!N66</f>
        <v>3638551.48580728</v>
      </c>
      <c r="M66" s="8"/>
      <c r="N66" s="8" t="n">
        <f aca="false">'Central pensions'!L66</f>
        <v>985313.523076318</v>
      </c>
      <c r="O66" s="6"/>
      <c r="P66" s="6" t="n">
        <f aca="false">'Central pensions'!X66</f>
        <v>24301365.2462771</v>
      </c>
      <c r="Q66" s="8"/>
      <c r="R66" s="8" t="n">
        <f aca="false">'Central SIPA income'!G61</f>
        <v>18966021.0476985</v>
      </c>
      <c r="S66" s="8"/>
      <c r="T66" s="6" t="n">
        <f aca="false">'Central SIPA income'!J61</f>
        <v>72518225.2931615</v>
      </c>
      <c r="U66" s="6"/>
      <c r="V66" s="8" t="n">
        <f aca="false">'Central SIPA income'!F61</f>
        <v>124170.760278577</v>
      </c>
      <c r="W66" s="8"/>
      <c r="X66" s="8" t="n">
        <f aca="false">'Central SIPA income'!M61</f>
        <v>311881.150396231</v>
      </c>
      <c r="Y66" s="6"/>
      <c r="Z66" s="6" t="n">
        <f aca="false">R66+V66-N66-L66-F66</f>
        <v>-7467600.38708197</v>
      </c>
      <c r="AA66" s="6"/>
      <c r="AB66" s="6" t="n">
        <f aca="false">T66-P66-D66</f>
        <v>-72457135.7766846</v>
      </c>
      <c r="AC66" s="50"/>
      <c r="AD66" s="6"/>
      <c r="AE66" s="6"/>
      <c r="AF66" s="6"/>
      <c r="AG66" s="6" t="n">
        <f aca="false">BF66/100*$AG$53</f>
        <v>5973047980.60672</v>
      </c>
      <c r="AH66" s="61" t="n">
        <f aca="false">(AG66-AG65)/AG65</f>
        <v>0.0112199455325776</v>
      </c>
      <c r="AI66" s="61"/>
      <c r="AJ66" s="61" t="n">
        <f aca="false">AB66/AG66</f>
        <v>-0.0121306803514618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0.00824201693498326</v>
      </c>
      <c r="AV66" s="5"/>
      <c r="AW66" s="65" t="n">
        <f aca="false">workers_and_wage_central!C54</f>
        <v>12549928</v>
      </c>
      <c r="AX66" s="5"/>
      <c r="AY66" s="61" t="n">
        <f aca="false">(AW66-AW65)/AW65</f>
        <v>0.00571135133281159</v>
      </c>
      <c r="AZ66" s="66" t="n">
        <f aca="false">workers_and_wage_central!B54</f>
        <v>7119.71223376815</v>
      </c>
      <c r="BA66" s="61" t="n">
        <f aca="false">(AZ66-AZ65)/AZ65</f>
        <v>0.00547731135028521</v>
      </c>
      <c r="BB66" s="5"/>
      <c r="BC66" s="5"/>
      <c r="BD66" s="5"/>
      <c r="BE66" s="5"/>
      <c r="BF66" s="5" t="n">
        <f aca="false">BF65*(1+AY66)*(1+BA66)*(1-BE66)</f>
        <v>112.575053900971</v>
      </c>
      <c r="BG66" s="5"/>
      <c r="BH66" s="5" t="n">
        <f aca="false">BH65+1</f>
        <v>35</v>
      </c>
      <c r="BI66" s="61" t="n">
        <f aca="false">T73/AG73</f>
        <v>0.0143841196327655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120615970.48533</v>
      </c>
      <c r="E67" s="9"/>
      <c r="F67" s="67" t="n">
        <f aca="false">'Central pensions'!I67</f>
        <v>21923380.3940915</v>
      </c>
      <c r="G67" s="9" t="n">
        <f aca="false">'Central pensions'!K67</f>
        <v>1685292.41517313</v>
      </c>
      <c r="H67" s="9" t="n">
        <f aca="false">'Central pensions'!V67</f>
        <v>9271981.62663165</v>
      </c>
      <c r="I67" s="67" t="n">
        <f aca="false">'Central pensions'!M67</f>
        <v>52122.445830097</v>
      </c>
      <c r="J67" s="9" t="n">
        <f aca="false">'Central pensions'!W67</f>
        <v>286762.318349433</v>
      </c>
      <c r="K67" s="9"/>
      <c r="L67" s="67" t="n">
        <f aca="false">'Central pensions'!N67</f>
        <v>2969921.90329671</v>
      </c>
      <c r="M67" s="67"/>
      <c r="N67" s="67" t="n">
        <f aca="false">'Central pensions'!L67</f>
        <v>987088.950416468</v>
      </c>
      <c r="O67" s="9"/>
      <c r="P67" s="9" t="n">
        <f aca="false">'Central pensions'!X67</f>
        <v>20841611.0414882</v>
      </c>
      <c r="Q67" s="67"/>
      <c r="R67" s="67" t="n">
        <f aca="false">'Central SIPA income'!G62</f>
        <v>22416756.6411263</v>
      </c>
      <c r="S67" s="67"/>
      <c r="T67" s="9" t="n">
        <f aca="false">'Central SIPA income'!J62</f>
        <v>85712411.9157531</v>
      </c>
      <c r="U67" s="9"/>
      <c r="V67" s="67" t="n">
        <f aca="false">'Central SIPA income'!F62</f>
        <v>127056.102181583</v>
      </c>
      <c r="W67" s="67"/>
      <c r="X67" s="67" t="n">
        <f aca="false">'Central SIPA income'!M62</f>
        <v>319128.297389428</v>
      </c>
      <c r="Y67" s="9"/>
      <c r="Z67" s="9" t="n">
        <f aca="false">R67+V67-N67-L67-F67</f>
        <v>-3336578.50449676</v>
      </c>
      <c r="AA67" s="9"/>
      <c r="AB67" s="9" t="n">
        <f aca="false">T67-P67-D67</f>
        <v>-55745169.6110651</v>
      </c>
      <c r="AC67" s="50"/>
      <c r="AD67" s="9"/>
      <c r="AE67" s="9"/>
      <c r="AF67" s="9"/>
      <c r="AG67" s="9" t="n">
        <f aca="false">BF67/100*$AG$53</f>
        <v>6006087398.90405</v>
      </c>
      <c r="AH67" s="40" t="n">
        <f aca="false">(AG67-AG66)/AG66</f>
        <v>0.00553141685862917</v>
      </c>
      <c r="AI67" s="40"/>
      <c r="AJ67" s="40" t="n">
        <f aca="false">AB67/AG67</f>
        <v>-0.00928144495886575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12554022</v>
      </c>
      <c r="AX67" s="7"/>
      <c r="AY67" s="40" t="n">
        <f aca="false">(AW67-AW66)/AW66</f>
        <v>0.000326217010966119</v>
      </c>
      <c r="AZ67" s="39" t="n">
        <f aca="false">workers_and_wage_central!B55</f>
        <v>7156.75967329778</v>
      </c>
      <c r="BA67" s="40" t="n">
        <f aca="false">(AZ67-AZ66)/AZ66</f>
        <v>0.00520350237667123</v>
      </c>
      <c r="BB67" s="7"/>
      <c r="BC67" s="7"/>
      <c r="BD67" s="7"/>
      <c r="BE67" s="7"/>
      <c r="BF67" s="7" t="n">
        <f aca="false">BF66*(1+AY67)*(1+BA67)*(1-BE67)</f>
        <v>113.19775345198</v>
      </c>
      <c r="BG67" s="7"/>
      <c r="BH67" s="7" t="n">
        <f aca="false">BH66+1</f>
        <v>36</v>
      </c>
      <c r="BI67" s="40" t="n">
        <f aca="false">T74/AG74</f>
        <v>0.0122203295532075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121022205.045908</v>
      </c>
      <c r="E68" s="9"/>
      <c r="F68" s="67" t="n">
        <f aca="false">'Central pensions'!I68</f>
        <v>21997218.3341664</v>
      </c>
      <c r="G68" s="9" t="n">
        <f aca="false">'Central pensions'!K68</f>
        <v>1740699.33639814</v>
      </c>
      <c r="H68" s="9" t="n">
        <f aca="false">'Central pensions'!V68</f>
        <v>9576814.15952699</v>
      </c>
      <c r="I68" s="67" t="n">
        <f aca="false">'Central pensions'!M68</f>
        <v>53836.061950458</v>
      </c>
      <c r="J68" s="9" t="n">
        <f aca="false">'Central pensions'!W68</f>
        <v>296190.128645164</v>
      </c>
      <c r="K68" s="9"/>
      <c r="L68" s="67" t="n">
        <f aca="false">'Central pensions'!N68</f>
        <v>2925402.15549101</v>
      </c>
      <c r="M68" s="67"/>
      <c r="N68" s="67" t="n">
        <f aca="false">'Central pensions'!L68</f>
        <v>992471.32652387</v>
      </c>
      <c r="O68" s="9"/>
      <c r="P68" s="9" t="n">
        <f aca="false">'Central pensions'!X68</f>
        <v>20640210.1037718</v>
      </c>
      <c r="Q68" s="67"/>
      <c r="R68" s="67" t="n">
        <f aca="false">'Central SIPA income'!G63</f>
        <v>19373834.3513734</v>
      </c>
      <c r="S68" s="67"/>
      <c r="T68" s="9" t="n">
        <f aca="false">'Central SIPA income'!J63</f>
        <v>74077534.8056349</v>
      </c>
      <c r="U68" s="9"/>
      <c r="V68" s="67" t="n">
        <f aca="false">'Central SIPA income'!F63</f>
        <v>128918.660000463</v>
      </c>
      <c r="W68" s="67"/>
      <c r="X68" s="67" t="n">
        <f aca="false">'Central SIPA income'!M63</f>
        <v>323806.505640137</v>
      </c>
      <c r="Y68" s="9"/>
      <c r="Z68" s="9" t="n">
        <f aca="false">R68+V68-N68-L68-F68</f>
        <v>-6412338.80480744</v>
      </c>
      <c r="AA68" s="9"/>
      <c r="AB68" s="9" t="n">
        <f aca="false">T68-P68-D68</f>
        <v>-67584880.344045</v>
      </c>
      <c r="AC68" s="50"/>
      <c r="AD68" s="9"/>
      <c r="AE68" s="9"/>
      <c r="AF68" s="9"/>
      <c r="AG68" s="9" t="n">
        <f aca="false">BF68/100*$AG$53</f>
        <v>6060136397.32923</v>
      </c>
      <c r="AH68" s="40" t="n">
        <f aca="false">(AG68-AG67)/AG67</f>
        <v>0.00899903628359376</v>
      </c>
      <c r="AI68" s="40"/>
      <c r="AJ68" s="40" t="n">
        <f aca="false">AB68/AG68</f>
        <v>-0.0111523695034043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12669063</v>
      </c>
      <c r="AY68" s="40" t="n">
        <f aca="false">(AW68-AW67)/AW67</f>
        <v>0.00916367678820381</v>
      </c>
      <c r="AZ68" s="39" t="n">
        <f aca="false">workers_and_wage_central!B56</f>
        <v>7155.59208021938</v>
      </c>
      <c r="BA68" s="40" t="n">
        <f aca="false">(AZ68-AZ67)/AZ67</f>
        <v>-0.000163145492051306</v>
      </c>
      <c r="BB68" s="7"/>
      <c r="BC68" s="7"/>
      <c r="BD68" s="7"/>
      <c r="BE68" s="7"/>
      <c r="BF68" s="7" t="n">
        <f aca="false">BF67*(1+AY68)*(1+BA68)*(1-BE68)</f>
        <v>114.216424142516</v>
      </c>
      <c r="BG68" s="7"/>
      <c r="BH68" s="0" t="n">
        <f aca="false">BH67+1</f>
        <v>37</v>
      </c>
      <c r="BI68" s="40" t="n">
        <f aca="false">T75/AG75</f>
        <v>0.0143838100445704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121084604.435012</v>
      </c>
      <c r="E69" s="9"/>
      <c r="F69" s="67" t="n">
        <f aca="false">'Central pensions'!I69</f>
        <v>22008560.1617718</v>
      </c>
      <c r="G69" s="9" t="n">
        <f aca="false">'Central pensions'!K69</f>
        <v>1815004.73575734</v>
      </c>
      <c r="H69" s="9" t="n">
        <f aca="false">'Central pensions'!V69</f>
        <v>9985620.54316414</v>
      </c>
      <c r="I69" s="67" t="n">
        <f aca="false">'Central pensions'!M69</f>
        <v>56134.1670852788</v>
      </c>
      <c r="J69" s="9" t="n">
        <f aca="false">'Central pensions'!W69</f>
        <v>308833.625046314</v>
      </c>
      <c r="K69" s="9"/>
      <c r="L69" s="67" t="n">
        <f aca="false">'Central pensions'!N69</f>
        <v>2866200.34605194</v>
      </c>
      <c r="M69" s="67"/>
      <c r="N69" s="67" t="n">
        <f aca="false">'Central pensions'!L69</f>
        <v>994954.003518935</v>
      </c>
      <c r="O69" s="9"/>
      <c r="P69" s="9" t="n">
        <f aca="false">'Central pensions'!X69</f>
        <v>20346670.5894776</v>
      </c>
      <c r="Q69" s="67"/>
      <c r="R69" s="67" t="n">
        <f aca="false">'Central SIPA income'!G64</f>
        <v>22986154.5179013</v>
      </c>
      <c r="S69" s="67"/>
      <c r="T69" s="9" t="n">
        <f aca="false">'Central SIPA income'!J64</f>
        <v>87889554.048284</v>
      </c>
      <c r="U69" s="9"/>
      <c r="V69" s="67" t="n">
        <f aca="false">'Central SIPA income'!F64</f>
        <v>128406.497561772</v>
      </c>
      <c r="W69" s="67"/>
      <c r="X69" s="67" t="n">
        <f aca="false">'Central SIPA income'!M64</f>
        <v>322520.101254672</v>
      </c>
      <c r="Y69" s="9"/>
      <c r="Z69" s="9" t="n">
        <f aca="false">R69+V69-N69-L69-F69</f>
        <v>-2755153.49587963</v>
      </c>
      <c r="AA69" s="9"/>
      <c r="AB69" s="9" t="n">
        <f aca="false">T69-P69-D69</f>
        <v>-53541720.9762056</v>
      </c>
      <c r="AC69" s="50"/>
      <c r="AD69" s="9"/>
      <c r="AE69" s="9"/>
      <c r="AF69" s="9"/>
      <c r="AG69" s="9" t="n">
        <f aca="false">BF69/100*$AG$53</f>
        <v>6103876456.33471</v>
      </c>
      <c r="AH69" s="40" t="n">
        <f aca="false">(AG69-AG68)/AG68</f>
        <v>0.00721766906513247</v>
      </c>
      <c r="AI69" s="40" t="n">
        <f aca="false">(AG69-AG65)/AG65</f>
        <v>0.0333688324206967</v>
      </c>
      <c r="AJ69" s="40" t="n">
        <f aca="false">AB69/AG69</f>
        <v>-0.00877175699069712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12711008</v>
      </c>
      <c r="AY69" s="40" t="n">
        <f aca="false">(AW69-AW68)/AW68</f>
        <v>0.00331082101336145</v>
      </c>
      <c r="AZ69" s="39" t="n">
        <f aca="false">workers_and_wage_central!B57</f>
        <v>7183.45563993823</v>
      </c>
      <c r="BA69" s="40" t="n">
        <f aca="false">(AZ69-AZ68)/AZ68</f>
        <v>0.00389395586088178</v>
      </c>
      <c r="BB69" s="7"/>
      <c r="BC69" s="7"/>
      <c r="BD69" s="7"/>
      <c r="BE69" s="7"/>
      <c r="BF69" s="7" t="n">
        <f aca="false">BF68*(1+AY69)*(1+BA69)*(1-BE69)</f>
        <v>115.040800493779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0.0122944398514182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121547441.963006</v>
      </c>
      <c r="E70" s="6"/>
      <c r="F70" s="8" t="n">
        <f aca="false">'Central pensions'!I70</f>
        <v>22092686.3611966</v>
      </c>
      <c r="G70" s="6" t="n">
        <f aca="false">'Central pensions'!K70</f>
        <v>1888151.64467073</v>
      </c>
      <c r="H70" s="6" t="n">
        <f aca="false">'Central pensions'!V70</f>
        <v>10388053.2541783</v>
      </c>
      <c r="I70" s="8" t="n">
        <f aca="false">'Central pensions'!M70</f>
        <v>58396.4426186825</v>
      </c>
      <c r="J70" s="6" t="n">
        <f aca="false">'Central pensions'!W70</f>
        <v>321279.997551908</v>
      </c>
      <c r="K70" s="6"/>
      <c r="L70" s="8" t="n">
        <f aca="false">'Central pensions'!N70</f>
        <v>3513464.77770439</v>
      </c>
      <c r="M70" s="8"/>
      <c r="N70" s="8" t="n">
        <f aca="false">'Central pensions'!L70</f>
        <v>999451.752529185</v>
      </c>
      <c r="O70" s="6"/>
      <c r="P70" s="6" t="n">
        <f aca="false">'Central pensions'!X70</f>
        <v>23730074.0902916</v>
      </c>
      <c r="Q70" s="8"/>
      <c r="R70" s="8" t="n">
        <f aca="false">'Central SIPA income'!G65</f>
        <v>19615825.5437079</v>
      </c>
      <c r="S70" s="8"/>
      <c r="T70" s="6" t="n">
        <f aca="false">'Central SIPA income'!J65</f>
        <v>75002809.103314</v>
      </c>
      <c r="U70" s="6"/>
      <c r="V70" s="8" t="n">
        <f aca="false">'Central SIPA income'!F65</f>
        <v>130061.005272814</v>
      </c>
      <c r="W70" s="8"/>
      <c r="X70" s="8" t="n">
        <f aca="false">'Central SIPA income'!M65</f>
        <v>326675.747617</v>
      </c>
      <c r="Y70" s="6"/>
      <c r="Z70" s="6" t="n">
        <f aca="false">R70+V70-N70-L70-F70</f>
        <v>-6859716.34244946</v>
      </c>
      <c r="AA70" s="6"/>
      <c r="AB70" s="6" t="n">
        <f aca="false">T70-P70-D70</f>
        <v>-70274706.9499837</v>
      </c>
      <c r="AC70" s="50"/>
      <c r="AD70" s="6"/>
      <c r="AE70" s="6"/>
      <c r="AF70" s="6"/>
      <c r="AG70" s="6" t="n">
        <f aca="false">BF70/100*$AG$53</f>
        <v>6142531634.31949</v>
      </c>
      <c r="AH70" s="61" t="n">
        <f aca="false">(AG70-AG69)/AG69</f>
        <v>0.00633288996939929</v>
      </c>
      <c r="AI70" s="61"/>
      <c r="AJ70" s="61" t="n">
        <f aca="false">AB70/AG70</f>
        <v>-0.0114406748118879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0.00460023518200527</v>
      </c>
      <c r="AV70" s="5"/>
      <c r="AW70" s="65" t="n">
        <f aca="false">workers_and_wage_central!C58</f>
        <v>12760643</v>
      </c>
      <c r="AX70" s="5"/>
      <c r="AY70" s="61" t="n">
        <f aca="false">(AW70-AW69)/AW69</f>
        <v>0.00390488307457599</v>
      </c>
      <c r="AZ70" s="66" t="n">
        <f aca="false">workers_and_wage_central!B58</f>
        <v>7200.82927773648</v>
      </c>
      <c r="BA70" s="61" t="n">
        <f aca="false">(AZ70-AZ69)/AZ69</f>
        <v>0.00241856269030896</v>
      </c>
      <c r="BB70" s="5"/>
      <c r="BC70" s="5"/>
      <c r="BD70" s="5"/>
      <c r="BE70" s="5"/>
      <c r="BF70" s="5" t="n">
        <f aca="false">BF69*(1+AY70)*(1+BA70)*(1-BE70)</f>
        <v>115.769341225298</v>
      </c>
      <c r="BG70" s="5"/>
      <c r="BH70" s="5" t="n">
        <f aca="false">BH69+1</f>
        <v>39</v>
      </c>
      <c r="BI70" s="61" t="n">
        <f aca="false">T77/AG77</f>
        <v>0.0145041291118349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121637309.231159</v>
      </c>
      <c r="E71" s="9"/>
      <c r="F71" s="67" t="n">
        <f aca="false">'Central pensions'!I71</f>
        <v>22109020.8009625</v>
      </c>
      <c r="G71" s="9" t="n">
        <f aca="false">'Central pensions'!K71</f>
        <v>1943290.76698893</v>
      </c>
      <c r="H71" s="9" t="n">
        <f aca="false">'Central pensions'!V71</f>
        <v>10691412.4365019</v>
      </c>
      <c r="I71" s="67" t="n">
        <f aca="false">'Central pensions'!M71</f>
        <v>60101.7762986268</v>
      </c>
      <c r="J71" s="9" t="n">
        <f aca="false">'Central pensions'!W71</f>
        <v>330662.240304182</v>
      </c>
      <c r="K71" s="9"/>
      <c r="L71" s="67" t="n">
        <f aca="false">'Central pensions'!N71</f>
        <v>2961785.20431723</v>
      </c>
      <c r="M71" s="67"/>
      <c r="N71" s="67" t="n">
        <f aca="false">'Central pensions'!L71</f>
        <v>1001116.33054175</v>
      </c>
      <c r="O71" s="9"/>
      <c r="P71" s="9" t="n">
        <f aca="false">'Central pensions'!X71</f>
        <v>20876564.1785065</v>
      </c>
      <c r="Q71" s="67"/>
      <c r="R71" s="67" t="n">
        <f aca="false">'Central SIPA income'!G66</f>
        <v>23016843.8872818</v>
      </c>
      <c r="S71" s="67"/>
      <c r="T71" s="9" t="n">
        <f aca="false">'Central SIPA income'!J66</f>
        <v>88006897.5120102</v>
      </c>
      <c r="U71" s="9"/>
      <c r="V71" s="67" t="n">
        <f aca="false">'Central SIPA income'!F66</f>
        <v>131685.124910228</v>
      </c>
      <c r="W71" s="67"/>
      <c r="X71" s="67" t="n">
        <f aca="false">'Central SIPA income'!M66</f>
        <v>330755.067899499</v>
      </c>
      <c r="Y71" s="9"/>
      <c r="Z71" s="9" t="n">
        <f aca="false">R71+V71-N71-L71-F71</f>
        <v>-2923393.32362948</v>
      </c>
      <c r="AA71" s="9"/>
      <c r="AB71" s="9" t="n">
        <f aca="false">T71-P71-D71</f>
        <v>-54506975.8976553</v>
      </c>
      <c r="AC71" s="50"/>
      <c r="AD71" s="9"/>
      <c r="AE71" s="9"/>
      <c r="AF71" s="9"/>
      <c r="AG71" s="9" t="n">
        <f aca="false">BF71/100*$AG$53</f>
        <v>6161750569.86937</v>
      </c>
      <c r="AH71" s="40" t="n">
        <f aca="false">(AG71-AG70)/AG70</f>
        <v>0.00312882972266713</v>
      </c>
      <c r="AI71" s="40"/>
      <c r="AJ71" s="40" t="n">
        <f aca="false">AB71/AG71</f>
        <v>-0.00884602115577211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12806948</v>
      </c>
      <c r="AX71" s="7"/>
      <c r="AY71" s="40" t="n">
        <f aca="false">(AW71-AW70)/AW70</f>
        <v>0.00362873563659762</v>
      </c>
      <c r="AZ71" s="39" t="n">
        <f aca="false">workers_and_wage_central!B59</f>
        <v>7197.24255586082</v>
      </c>
      <c r="BA71" s="40" t="n">
        <f aca="false">(AZ71-AZ70)/AZ70</f>
        <v>-0.000498098446347467</v>
      </c>
      <c r="BB71" s="7"/>
      <c r="BC71" s="7"/>
      <c r="BD71" s="7"/>
      <c r="BE71" s="7"/>
      <c r="BF71" s="7" t="n">
        <f aca="false">BF70*(1+AY71)*(1+BA71)*(1-BE71)</f>
        <v>116.131563781097</v>
      </c>
      <c r="BG71" s="7"/>
      <c r="BH71" s="7" t="n">
        <f aca="false">BH70+1</f>
        <v>40</v>
      </c>
      <c r="BI71" s="40" t="n">
        <f aca="false">T78/AG78</f>
        <v>0.0123487585778764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121422656.14549</v>
      </c>
      <c r="E72" s="9"/>
      <c r="F72" s="67" t="n">
        <f aca="false">'Central pensions'!I72</f>
        <v>22070005.0617453</v>
      </c>
      <c r="G72" s="9" t="n">
        <f aca="false">'Central pensions'!K72</f>
        <v>2005502.94595403</v>
      </c>
      <c r="H72" s="9" t="n">
        <f aca="false">'Central pensions'!V72</f>
        <v>11033685.4896075</v>
      </c>
      <c r="I72" s="67" t="n">
        <f aca="false">'Central pensions'!M72</f>
        <v>62025.8643078567</v>
      </c>
      <c r="J72" s="9" t="n">
        <f aca="false">'Central pensions'!W72</f>
        <v>341248.004833223</v>
      </c>
      <c r="K72" s="9"/>
      <c r="L72" s="67" t="n">
        <f aca="false">'Central pensions'!N72</f>
        <v>2881561.42357562</v>
      </c>
      <c r="M72" s="67"/>
      <c r="N72" s="67" t="n">
        <f aca="false">'Central pensions'!L72</f>
        <v>999442.254761573</v>
      </c>
      <c r="O72" s="9"/>
      <c r="P72" s="9" t="n">
        <f aca="false">'Central pensions'!X72</f>
        <v>20451072.3278602</v>
      </c>
      <c r="Q72" s="67"/>
      <c r="R72" s="67" t="n">
        <f aca="false">'Central SIPA income'!G67</f>
        <v>19836847.7120941</v>
      </c>
      <c r="S72" s="67"/>
      <c r="T72" s="9" t="n">
        <f aca="false">'Central SIPA income'!J67</f>
        <v>75847906.5205057</v>
      </c>
      <c r="U72" s="9"/>
      <c r="V72" s="67" t="n">
        <f aca="false">'Central SIPA income'!F67</f>
        <v>129448.951533509</v>
      </c>
      <c r="W72" s="67"/>
      <c r="X72" s="67" t="n">
        <f aca="false">'Central SIPA income'!M67</f>
        <v>325138.445083856</v>
      </c>
      <c r="Y72" s="9"/>
      <c r="Z72" s="9" t="n">
        <f aca="false">R72+V72-N72-L72-F72</f>
        <v>-5984712.07645487</v>
      </c>
      <c r="AA72" s="9"/>
      <c r="AB72" s="9" t="n">
        <f aca="false">T72-P72-D72</f>
        <v>-66025821.9528445</v>
      </c>
      <c r="AC72" s="50"/>
      <c r="AD72" s="9"/>
      <c r="AE72" s="9"/>
      <c r="AF72" s="9"/>
      <c r="AG72" s="9" t="n">
        <f aca="false">BF72/100*$AG$53</f>
        <v>6188435629.41519</v>
      </c>
      <c r="AH72" s="40" t="n">
        <f aca="false">(AG72-AG71)/AG71</f>
        <v>0.00433075945597563</v>
      </c>
      <c r="AI72" s="40"/>
      <c r="AJ72" s="40" t="n">
        <f aca="false">AB72/AG72</f>
        <v>-0.0106692265875736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12811689</v>
      </c>
      <c r="AY72" s="40" t="n">
        <f aca="false">(AW72-AW71)/AW71</f>
        <v>0.000370189681413558</v>
      </c>
      <c r="AZ72" s="39" t="n">
        <f aca="false">workers_and_wage_central!B60</f>
        <v>7225.73718876868</v>
      </c>
      <c r="BA72" s="40" t="n">
        <f aca="false">(AZ72-AZ71)/AZ71</f>
        <v>0.00395910415505592</v>
      </c>
      <c r="BB72" s="7"/>
      <c r="BC72" s="7"/>
      <c r="BD72" s="7"/>
      <c r="BE72" s="7"/>
      <c r="BF72" s="7" t="n">
        <f aca="false">BF71*(1+AY72)*(1+BA72)*(1-BE72)</f>
        <v>116.63450164908</v>
      </c>
      <c r="BG72" s="7"/>
      <c r="BH72" s="0" t="n">
        <f aca="false">BH71+1</f>
        <v>41</v>
      </c>
      <c r="BI72" s="40" t="n">
        <f aca="false">T79/AG79</f>
        <v>0.0145441261627288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121527076.819949</v>
      </c>
      <c r="E73" s="9"/>
      <c r="F73" s="67" t="n">
        <f aca="false">'Central pensions'!I73</f>
        <v>22088984.7553791</v>
      </c>
      <c r="G73" s="9" t="n">
        <f aca="false">'Central pensions'!K73</f>
        <v>2072780.0222162</v>
      </c>
      <c r="H73" s="9" t="n">
        <f aca="false">'Central pensions'!V73</f>
        <v>11403824.1132554</v>
      </c>
      <c r="I73" s="67" t="n">
        <f aca="false">'Central pensions'!M73</f>
        <v>64106.5986252432</v>
      </c>
      <c r="J73" s="9" t="n">
        <f aca="false">'Central pensions'!W73</f>
        <v>352695.591131609</v>
      </c>
      <c r="K73" s="9"/>
      <c r="L73" s="67" t="n">
        <f aca="false">'Central pensions'!N73</f>
        <v>2865064.22588818</v>
      </c>
      <c r="M73" s="67"/>
      <c r="N73" s="67" t="n">
        <f aca="false">'Central pensions'!L73</f>
        <v>1001575.4370377</v>
      </c>
      <c r="O73" s="9"/>
      <c r="P73" s="9" t="n">
        <f aca="false">'Central pensions'!X73</f>
        <v>20377204.4301284</v>
      </c>
      <c r="Q73" s="67"/>
      <c r="R73" s="67" t="n">
        <f aca="false">'Central SIPA income'!G68</f>
        <v>23387836.9273191</v>
      </c>
      <c r="S73" s="67"/>
      <c r="T73" s="9" t="n">
        <f aca="false">'Central SIPA income'!J68</f>
        <v>89425421.5551904</v>
      </c>
      <c r="U73" s="9"/>
      <c r="V73" s="67" t="n">
        <f aca="false">'Central SIPA income'!F68</f>
        <v>130231.794563534</v>
      </c>
      <c r="W73" s="67"/>
      <c r="X73" s="67" t="n">
        <f aca="false">'Central SIPA income'!M68</f>
        <v>327104.72107537</v>
      </c>
      <c r="Y73" s="9"/>
      <c r="Z73" s="9" t="n">
        <f aca="false">R73+V73-N73-L73-F73</f>
        <v>-2437555.69642234</v>
      </c>
      <c r="AA73" s="9"/>
      <c r="AB73" s="9" t="n">
        <f aca="false">T73-P73-D73</f>
        <v>-52478859.694887</v>
      </c>
      <c r="AC73" s="50"/>
      <c r="AD73" s="9"/>
      <c r="AE73" s="9"/>
      <c r="AF73" s="9"/>
      <c r="AG73" s="9" t="n">
        <f aca="false">BF73/100*$AG$53</f>
        <v>6216954797.25353</v>
      </c>
      <c r="AH73" s="40" t="n">
        <f aca="false">(AG73-AG72)/AG72</f>
        <v>0.00460846157997901</v>
      </c>
      <c r="AI73" s="40" t="n">
        <f aca="false">(AG73-AG69)/AG69</f>
        <v>0.0185256601649367</v>
      </c>
      <c r="AJ73" s="40" t="n">
        <f aca="false">AB73/AG73</f>
        <v>-0.00844124839351745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12874228</v>
      </c>
      <c r="AY73" s="40" t="n">
        <f aca="false">(AW73-AW72)/AW72</f>
        <v>0.00488140166374629</v>
      </c>
      <c r="AZ73" s="39" t="n">
        <f aca="false">workers_and_wage_central!B61</f>
        <v>7223.77457575752</v>
      </c>
      <c r="BA73" s="40" t="n">
        <f aca="false">(AZ73-AZ72)/AZ72</f>
        <v>-0.000271614225634087</v>
      </c>
      <c r="BB73" s="7"/>
      <c r="BC73" s="7"/>
      <c r="BD73" s="7"/>
      <c r="BE73" s="7"/>
      <c r="BF73" s="7" t="n">
        <f aca="false">BF72*(1+AY73)*(1+BA73)*(1-BE73)</f>
        <v>117.172007268829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0.0124258743136755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121805589.78375</v>
      </c>
      <c r="E74" s="6"/>
      <c r="F74" s="8" t="n">
        <f aca="false">'Central pensions'!I74</f>
        <v>22139607.7833706</v>
      </c>
      <c r="G74" s="6" t="n">
        <f aca="false">'Central pensions'!K74</f>
        <v>2122372.91639535</v>
      </c>
      <c r="H74" s="6" t="n">
        <f aca="false">'Central pensions'!V74</f>
        <v>11676669.5847597</v>
      </c>
      <c r="I74" s="8" t="n">
        <f aca="false">'Central pensions'!M74</f>
        <v>65640.3994761445</v>
      </c>
      <c r="J74" s="6" t="n">
        <f aca="false">'Central pensions'!W74</f>
        <v>361134.110868854</v>
      </c>
      <c r="K74" s="6"/>
      <c r="L74" s="8" t="n">
        <f aca="false">'Central pensions'!N74</f>
        <v>3515330.75665655</v>
      </c>
      <c r="M74" s="8"/>
      <c r="N74" s="8" t="n">
        <f aca="false">'Central pensions'!L74</f>
        <v>1005014.91294765</v>
      </c>
      <c r="O74" s="6"/>
      <c r="P74" s="6" t="n">
        <f aca="false">'Central pensions'!X74</f>
        <v>23770363.5311697</v>
      </c>
      <c r="Q74" s="8"/>
      <c r="R74" s="8" t="n">
        <f aca="false">'Central SIPA income'!G69</f>
        <v>20059825.8517588</v>
      </c>
      <c r="S74" s="8"/>
      <c r="T74" s="6" t="n">
        <f aca="false">'Central SIPA income'!J69</f>
        <v>76700482.763408</v>
      </c>
      <c r="U74" s="6"/>
      <c r="V74" s="8" t="n">
        <f aca="false">'Central SIPA income'!F69</f>
        <v>130644.484010502</v>
      </c>
      <c r="W74" s="8"/>
      <c r="X74" s="8" t="n">
        <f aca="false">'Central SIPA income'!M69</f>
        <v>328141.277984485</v>
      </c>
      <c r="Y74" s="6"/>
      <c r="Z74" s="6" t="n">
        <f aca="false">R74+V74-N74-L74-F74</f>
        <v>-6469483.1172055</v>
      </c>
      <c r="AA74" s="6"/>
      <c r="AB74" s="6" t="n">
        <f aca="false">T74-P74-D74</f>
        <v>-68875470.5515117</v>
      </c>
      <c r="AC74" s="50"/>
      <c r="AD74" s="6"/>
      <c r="AE74" s="6"/>
      <c r="AF74" s="6"/>
      <c r="AG74" s="6" t="n">
        <f aca="false">BF74/100*$AG$53</f>
        <v>6276465984.77176</v>
      </c>
      <c r="AH74" s="61" t="n">
        <f aca="false">(AG74-AG73)/AG73</f>
        <v>0.00957240151472992</v>
      </c>
      <c r="AI74" s="61"/>
      <c r="AJ74" s="61" t="n">
        <f aca="false">AB74/AG74</f>
        <v>-0.0109736069180683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0.00677216230914273</v>
      </c>
      <c r="AV74" s="5"/>
      <c r="AW74" s="65" t="n">
        <f aca="false">workers_and_wage_central!C62</f>
        <v>12894573</v>
      </c>
      <c r="AX74" s="5"/>
      <c r="AY74" s="61" t="n">
        <f aca="false">(AW74-AW73)/AW73</f>
        <v>0.00158028893072268</v>
      </c>
      <c r="AZ74" s="66" t="n">
        <f aca="false">workers_and_wage_central!B62</f>
        <v>7281.41670423089</v>
      </c>
      <c r="BA74" s="61" t="n">
        <f aca="false">(AZ74-AZ73)/AZ73</f>
        <v>0.00797950266427407</v>
      </c>
      <c r="BB74" s="5"/>
      <c r="BC74" s="5"/>
      <c r="BD74" s="5"/>
      <c r="BE74" s="5"/>
      <c r="BF74" s="5" t="n">
        <f aca="false">BF73*(1+AY74)*(1+BA74)*(1-BE74)</f>
        <v>118.293624768693</v>
      </c>
      <c r="BG74" s="5"/>
      <c r="BH74" s="5" t="n">
        <f aca="false">BH73+1</f>
        <v>43</v>
      </c>
      <c r="BI74" s="61" t="n">
        <f aca="false">T81/AG81</f>
        <v>0.0145925570900511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122249095.06995</v>
      </c>
      <c r="E75" s="9"/>
      <c r="F75" s="67" t="n">
        <f aca="false">'Central pensions'!I75</f>
        <v>22220220.1190094</v>
      </c>
      <c r="G75" s="9" t="n">
        <f aca="false">'Central pensions'!K75</f>
        <v>2169518.51122532</v>
      </c>
      <c r="H75" s="9" t="n">
        <f aca="false">'Central pensions'!V75</f>
        <v>11936050.7373149</v>
      </c>
      <c r="I75" s="67" t="n">
        <f aca="false">'Central pensions'!M75</f>
        <v>67098.5106564532</v>
      </c>
      <c r="J75" s="9" t="n">
        <f aca="false">'Central pensions'!W75</f>
        <v>369156.208370563</v>
      </c>
      <c r="K75" s="9"/>
      <c r="L75" s="67" t="n">
        <f aca="false">'Central pensions'!N75</f>
        <v>2910691.5302497</v>
      </c>
      <c r="M75" s="67"/>
      <c r="N75" s="67" t="n">
        <f aca="false">'Central pensions'!L75</f>
        <v>1010315.24494133</v>
      </c>
      <c r="O75" s="9"/>
      <c r="P75" s="9" t="n">
        <f aca="false">'Central pensions'!X75</f>
        <v>20662048.573789</v>
      </c>
      <c r="Q75" s="67"/>
      <c r="R75" s="67" t="n">
        <f aca="false">'Central SIPA income'!G70</f>
        <v>23799473.4053396</v>
      </c>
      <c r="S75" s="67"/>
      <c r="T75" s="9" t="n">
        <f aca="false">'Central SIPA income'!J70</f>
        <v>90999349.306135</v>
      </c>
      <c r="U75" s="9"/>
      <c r="V75" s="67" t="n">
        <f aca="false">'Central SIPA income'!F70</f>
        <v>133386.013747159</v>
      </c>
      <c r="W75" s="67"/>
      <c r="X75" s="67" t="n">
        <f aca="false">'Central SIPA income'!M70</f>
        <v>335027.210278012</v>
      </c>
      <c r="Y75" s="9"/>
      <c r="Z75" s="9" t="n">
        <f aca="false">R75+V75-N75-L75-F75</f>
        <v>-2208367.47511369</v>
      </c>
      <c r="AA75" s="9"/>
      <c r="AB75" s="9" t="n">
        <f aca="false">T75-P75-D75</f>
        <v>-51911794.337604</v>
      </c>
      <c r="AC75" s="50"/>
      <c r="AD75" s="9"/>
      <c r="AE75" s="9"/>
      <c r="AF75" s="9"/>
      <c r="AG75" s="9" t="n">
        <f aca="false">BF75/100*$AG$53</f>
        <v>6326512170.56955</v>
      </c>
      <c r="AH75" s="40" t="n">
        <f aca="false">(AG75-AG74)/AG74</f>
        <v>0.00797362495378928</v>
      </c>
      <c r="AI75" s="40"/>
      <c r="AJ75" s="40" t="n">
        <f aca="false">AB75/AG75</f>
        <v>-0.0082054365720015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12911902</v>
      </c>
      <c r="AX75" s="7"/>
      <c r="AY75" s="40" t="n">
        <f aca="false">(AW75-AW74)/AW74</f>
        <v>0.00134389870839461</v>
      </c>
      <c r="AZ75" s="39" t="n">
        <f aca="false">workers_and_wage_central!B63</f>
        <v>7329.62571563043</v>
      </c>
      <c r="BA75" s="40" t="n">
        <f aca="false">(AZ75-AZ74)/AZ74</f>
        <v>0.00662082852249479</v>
      </c>
      <c r="BB75" s="7"/>
      <c r="BC75" s="7"/>
      <c r="BD75" s="7"/>
      <c r="BE75" s="7"/>
      <c r="BF75" s="7" t="n">
        <f aca="false">BF74*(1+AY75)*(1+BA75)*(1-BE75)</f>
        <v>119.236853767023</v>
      </c>
      <c r="BG75" s="7"/>
      <c r="BH75" s="7" t="n">
        <f aca="false">BH74+1</f>
        <v>44</v>
      </c>
      <c r="BI75" s="40" t="n">
        <f aca="false">T82/AG82</f>
        <v>0.0123761512695427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123013725.147526</v>
      </c>
      <c r="E76" s="9"/>
      <c r="F76" s="67" t="n">
        <f aca="false">'Central pensions'!I76</f>
        <v>22359200.686707</v>
      </c>
      <c r="G76" s="9" t="n">
        <f aca="false">'Central pensions'!K76</f>
        <v>2172160.2323193</v>
      </c>
      <c r="H76" s="9" t="n">
        <f aca="false">'Central pensions'!V76</f>
        <v>11950584.7073402</v>
      </c>
      <c r="I76" s="67" t="n">
        <f aca="false">'Central pensions'!M76</f>
        <v>67180.2133706994</v>
      </c>
      <c r="J76" s="9" t="n">
        <f aca="false">'Central pensions'!W76</f>
        <v>369605.712598148</v>
      </c>
      <c r="K76" s="9"/>
      <c r="L76" s="67" t="n">
        <f aca="false">'Central pensions'!N76</f>
        <v>2838856.13813349</v>
      </c>
      <c r="M76" s="67"/>
      <c r="N76" s="67" t="n">
        <f aca="false">'Central pensions'!L76</f>
        <v>1017837.08464411</v>
      </c>
      <c r="O76" s="9"/>
      <c r="P76" s="9" t="n">
        <f aca="false">'Central pensions'!X76</f>
        <v>20330677.3253501</v>
      </c>
      <c r="Q76" s="67"/>
      <c r="R76" s="67" t="n">
        <f aca="false">'Central SIPA income'!G71</f>
        <v>20419520.8967435</v>
      </c>
      <c r="S76" s="67"/>
      <c r="T76" s="9" t="n">
        <f aca="false">'Central SIPA income'!J71</f>
        <v>78075807.9432882</v>
      </c>
      <c r="U76" s="9"/>
      <c r="V76" s="67" t="n">
        <f aca="false">'Central SIPA income'!F71</f>
        <v>137283.167213781</v>
      </c>
      <c r="W76" s="67"/>
      <c r="X76" s="67" t="n">
        <f aca="false">'Central SIPA income'!M71</f>
        <v>344815.736205645</v>
      </c>
      <c r="Y76" s="9"/>
      <c r="Z76" s="9" t="n">
        <f aca="false">R76+V76-N76-L76-F76</f>
        <v>-5659089.84552728</v>
      </c>
      <c r="AA76" s="9"/>
      <c r="AB76" s="9" t="n">
        <f aca="false">T76-P76-D76</f>
        <v>-65268594.5295879</v>
      </c>
      <c r="AC76" s="50"/>
      <c r="AD76" s="9"/>
      <c r="AE76" s="9"/>
      <c r="AF76" s="9"/>
      <c r="AG76" s="9" t="n">
        <f aca="false">BF76/100*$AG$53</f>
        <v>6350497370.10036</v>
      </c>
      <c r="AH76" s="40" t="n">
        <f aca="false">(AG76-AG75)/AG75</f>
        <v>0.0037912200094062</v>
      </c>
      <c r="AI76" s="40"/>
      <c r="AJ76" s="40" t="n">
        <f aca="false">AB76/AG76</f>
        <v>-0.0102777138113446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12973995</v>
      </c>
      <c r="AY76" s="40" t="n">
        <f aca="false">(AW76-AW75)/AW75</f>
        <v>0.00480897392189005</v>
      </c>
      <c r="AZ76" s="39" t="n">
        <f aca="false">workers_and_wage_central!B64</f>
        <v>7322.2016624594</v>
      </c>
      <c r="BA76" s="40" t="n">
        <f aca="false">(AZ76-AZ75)/AZ75</f>
        <v>-0.00101288298462465</v>
      </c>
      <c r="BB76" s="7"/>
      <c r="BC76" s="7"/>
      <c r="BD76" s="7"/>
      <c r="BE76" s="7"/>
      <c r="BF76" s="7" t="n">
        <f aca="false">BF75*(1+AY76)*(1+BA76)*(1-BE76)</f>
        <v>119.688906912883</v>
      </c>
      <c r="BG76" s="7"/>
      <c r="BH76" s="0" t="n">
        <f aca="false">BH75+1</f>
        <v>45</v>
      </c>
      <c r="BI76" s="40" t="n">
        <f aca="false">T83/AG83</f>
        <v>0.0146146417933212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123178415.01931</v>
      </c>
      <c r="E77" s="9"/>
      <c r="F77" s="67" t="n">
        <f aca="false">'Central pensions'!I77</f>
        <v>22389135.0203749</v>
      </c>
      <c r="G77" s="9" t="n">
        <f aca="false">'Central pensions'!K77</f>
        <v>2234503.58337375</v>
      </c>
      <c r="H77" s="9" t="n">
        <f aca="false">'Central pensions'!V77</f>
        <v>12293579.4305795</v>
      </c>
      <c r="I77" s="67" t="n">
        <f aca="false">'Central pensions'!M77</f>
        <v>69108.358248672</v>
      </c>
      <c r="J77" s="9" t="n">
        <f aca="false">'Central pensions'!W77</f>
        <v>380213.796822041</v>
      </c>
      <c r="K77" s="9"/>
      <c r="L77" s="67" t="n">
        <f aca="false">'Central pensions'!N77</f>
        <v>2812677.81936145</v>
      </c>
      <c r="M77" s="67"/>
      <c r="N77" s="67" t="n">
        <f aca="false">'Central pensions'!L77</f>
        <v>1020652.98158409</v>
      </c>
      <c r="O77" s="9"/>
      <c r="P77" s="9" t="n">
        <f aca="false">'Central pensions'!X77</f>
        <v>20210330.1389353</v>
      </c>
      <c r="Q77" s="67"/>
      <c r="R77" s="67" t="n">
        <f aca="false">'Central SIPA income'!G72</f>
        <v>24228085.9398577</v>
      </c>
      <c r="S77" s="67"/>
      <c r="T77" s="9" t="n">
        <f aca="false">'Central SIPA income'!J72</f>
        <v>92638186.4804422</v>
      </c>
      <c r="U77" s="9"/>
      <c r="V77" s="67" t="n">
        <f aca="false">'Central SIPA income'!F72</f>
        <v>132107.244374541</v>
      </c>
      <c r="W77" s="67"/>
      <c r="X77" s="67" t="n">
        <f aca="false">'Central SIPA income'!M72</f>
        <v>331815.310293436</v>
      </c>
      <c r="Y77" s="9"/>
      <c r="Z77" s="9" t="n">
        <f aca="false">R77+V77-N77-L77-F77</f>
        <v>-1862272.63708817</v>
      </c>
      <c r="AA77" s="9"/>
      <c r="AB77" s="9" t="n">
        <f aca="false">T77-P77-D77</f>
        <v>-50750558.6778031</v>
      </c>
      <c r="AC77" s="50"/>
      <c r="AD77" s="9"/>
      <c r="AE77" s="9"/>
      <c r="AF77" s="9"/>
      <c r="AG77" s="9" t="n">
        <f aca="false">BF77/100*$AG$53</f>
        <v>6387021638.19353</v>
      </c>
      <c r="AH77" s="40" t="n">
        <f aca="false">(AG77-AG76)/AG76</f>
        <v>0.00575140275864552</v>
      </c>
      <c r="AI77" s="40" t="n">
        <f aca="false">(AG77-AG73)/AG73</f>
        <v>0.0273553285308002</v>
      </c>
      <c r="AJ77" s="40" t="n">
        <f aca="false">AB77/AG77</f>
        <v>-0.00794588801364341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12968014</v>
      </c>
      <c r="AY77" s="40" t="n">
        <f aca="false">(AW77-AW76)/AW76</f>
        <v>-0.000460999098581432</v>
      </c>
      <c r="AZ77" s="39" t="n">
        <f aca="false">workers_and_wage_central!B65</f>
        <v>7367.71110147662</v>
      </c>
      <c r="BA77" s="40" t="n">
        <f aca="false">(AZ77-AZ76)/AZ76</f>
        <v>0.0062152670897528</v>
      </c>
      <c r="BB77" s="7"/>
      <c r="BC77" s="7"/>
      <c r="BD77" s="7"/>
      <c r="BE77" s="7"/>
      <c r="BF77" s="7" t="n">
        <f aca="false">BF76*(1+AY77)*(1+BA77)*(1-BE77)</f>
        <v>120.377286022281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0.0125543575419492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123632177.912532</v>
      </c>
      <c r="E78" s="6"/>
      <c r="F78" s="8" t="n">
        <f aca="false">'Central pensions'!I78</f>
        <v>22471611.7975114</v>
      </c>
      <c r="G78" s="6" t="n">
        <f aca="false">'Central pensions'!K78</f>
        <v>2299161.45639457</v>
      </c>
      <c r="H78" s="6" t="n">
        <f aca="false">'Central pensions'!V78</f>
        <v>12649307.9707833</v>
      </c>
      <c r="I78" s="8" t="n">
        <f aca="false">'Central pensions'!M78</f>
        <v>71108.0862802444</v>
      </c>
      <c r="J78" s="6" t="n">
        <f aca="false">'Central pensions'!W78</f>
        <v>391215.710436596</v>
      </c>
      <c r="K78" s="6"/>
      <c r="L78" s="8" t="n">
        <f aca="false">'Central pensions'!N78</f>
        <v>3445575.71097638</v>
      </c>
      <c r="M78" s="8"/>
      <c r="N78" s="8" t="n">
        <f aca="false">'Central pensions'!L78</f>
        <v>1026237.73107044</v>
      </c>
      <c r="O78" s="6"/>
      <c r="P78" s="6" t="n">
        <f aca="false">'Central pensions'!X78</f>
        <v>23525165.9511016</v>
      </c>
      <c r="Q78" s="8"/>
      <c r="R78" s="8" t="n">
        <f aca="false">'Central SIPA income'!G73</f>
        <v>20753905.8858513</v>
      </c>
      <c r="S78" s="8"/>
      <c r="T78" s="6" t="n">
        <f aca="false">'Central SIPA income'!J73</f>
        <v>79354357.9308573</v>
      </c>
      <c r="U78" s="6"/>
      <c r="V78" s="8" t="n">
        <f aca="false">'Central SIPA income'!F73</f>
        <v>129172.570329019</v>
      </c>
      <c r="W78" s="8"/>
      <c r="X78" s="8" t="n">
        <f aca="false">'Central SIPA income'!M73</f>
        <v>324444.255181089</v>
      </c>
      <c r="Y78" s="6"/>
      <c r="Z78" s="6" t="n">
        <f aca="false">R78+V78-N78-L78-F78</f>
        <v>-6060346.78337787</v>
      </c>
      <c r="AA78" s="6"/>
      <c r="AB78" s="6" t="n">
        <f aca="false">T78-P78-D78</f>
        <v>-67802985.9327763</v>
      </c>
      <c r="AC78" s="50"/>
      <c r="AD78" s="6"/>
      <c r="AE78" s="6"/>
      <c r="AF78" s="6"/>
      <c r="AG78" s="6" t="n">
        <f aca="false">BF78/100*$AG$53</f>
        <v>6426100035.11008</v>
      </c>
      <c r="AH78" s="61" t="n">
        <f aca="false">(AG78-AG77)/AG77</f>
        <v>0.00611840684598077</v>
      </c>
      <c r="AI78" s="61"/>
      <c r="AJ78" s="61" t="n">
        <f aca="false">AB78/AG78</f>
        <v>-0.0105511874328634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0.00572633199257454</v>
      </c>
      <c r="AV78" s="5"/>
      <c r="AW78" s="65" t="n">
        <f aca="false">workers_and_wage_central!C66</f>
        <v>12934343</v>
      </c>
      <c r="AX78" s="5"/>
      <c r="AY78" s="61" t="n">
        <f aca="false">(AW78-AW77)/AW77</f>
        <v>-0.00259646542639451</v>
      </c>
      <c r="AZ78" s="66" t="n">
        <f aca="false">workers_and_wage_central!B66</f>
        <v>7432.08691223267</v>
      </c>
      <c r="BA78" s="61" t="n">
        <f aca="false">(AZ78-AZ77)/AZ77</f>
        <v>0.0087375590423398</v>
      </c>
      <c r="BB78" s="5"/>
      <c r="BC78" s="5"/>
      <c r="BD78" s="5"/>
      <c r="BE78" s="5"/>
      <c r="BF78" s="5" t="n">
        <f aca="false">BF77*(1+AY78)*(1+BA78)*(1-BE78)</f>
        <v>121.113803233181</v>
      </c>
      <c r="BG78" s="5"/>
      <c r="BH78" s="5" t="n">
        <f aca="false">BH77+1</f>
        <v>47</v>
      </c>
      <c r="BI78" s="61" t="n">
        <f aca="false">T85/AG85</f>
        <v>0.014711937885235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123422492.877902</v>
      </c>
      <c r="E79" s="9"/>
      <c r="F79" s="67" t="n">
        <f aca="false">'Central pensions'!I79</f>
        <v>22433499.0603785</v>
      </c>
      <c r="G79" s="9" t="n">
        <f aca="false">'Central pensions'!K79</f>
        <v>2374796.37882487</v>
      </c>
      <c r="H79" s="9" t="n">
        <f aca="false">'Central pensions'!V79</f>
        <v>13065428.9980849</v>
      </c>
      <c r="I79" s="67" t="n">
        <f aca="false">'Central pensions'!M79</f>
        <v>73447.3106853054</v>
      </c>
      <c r="J79" s="9" t="n">
        <f aca="false">'Central pensions'!W79</f>
        <v>404085.432930461</v>
      </c>
      <c r="K79" s="9"/>
      <c r="L79" s="67" t="n">
        <f aca="false">'Central pensions'!N79</f>
        <v>2865736.82457794</v>
      </c>
      <c r="M79" s="67"/>
      <c r="N79" s="67" t="n">
        <f aca="false">'Central pensions'!L79</f>
        <v>1025869.2416692</v>
      </c>
      <c r="O79" s="9"/>
      <c r="P79" s="9" t="n">
        <f aca="false">'Central pensions'!X79</f>
        <v>20514351.8931784</v>
      </c>
      <c r="Q79" s="67"/>
      <c r="R79" s="67" t="n">
        <f aca="false">'Central SIPA income'!G74</f>
        <v>24554483.9305015</v>
      </c>
      <c r="S79" s="67"/>
      <c r="T79" s="9" t="n">
        <f aca="false">'Central SIPA income'!J74</f>
        <v>93886197.4871372</v>
      </c>
      <c r="U79" s="9"/>
      <c r="V79" s="67" t="n">
        <f aca="false">'Central SIPA income'!F74</f>
        <v>126098.080685173</v>
      </c>
      <c r="W79" s="67"/>
      <c r="X79" s="67" t="n">
        <f aca="false">'Central SIPA income'!M74</f>
        <v>316722.023595708</v>
      </c>
      <c r="Y79" s="9"/>
      <c r="Z79" s="9" t="n">
        <f aca="false">R79+V79-N79-L79-F79</f>
        <v>-1644523.115439</v>
      </c>
      <c r="AA79" s="9"/>
      <c r="AB79" s="9" t="n">
        <f aca="false">T79-P79-D79</f>
        <v>-50050647.2839432</v>
      </c>
      <c r="AC79" s="50"/>
      <c r="AD79" s="9"/>
      <c r="AE79" s="9"/>
      <c r="AF79" s="9"/>
      <c r="AG79" s="9" t="n">
        <f aca="false">BF79/100*$AG$53</f>
        <v>6455265612.84464</v>
      </c>
      <c r="AH79" s="40" t="n">
        <f aca="false">(AG79-AG78)/AG78</f>
        <v>0.00453861246715907</v>
      </c>
      <c r="AI79" s="40"/>
      <c r="AJ79" s="40" t="n">
        <f aca="false">AB79/AG79</f>
        <v>-0.00775346055232069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12962831</v>
      </c>
      <c r="AX79" s="7"/>
      <c r="AY79" s="40" t="n">
        <f aca="false">(AW79-AW78)/AW78</f>
        <v>0.00220250846911977</v>
      </c>
      <c r="AZ79" s="39" t="n">
        <f aca="false">workers_and_wage_central!B67</f>
        <v>7449.41088398761</v>
      </c>
      <c r="BA79" s="40" t="n">
        <f aca="false">(AZ79-AZ78)/AZ78</f>
        <v>0.00233097001683618</v>
      </c>
      <c r="BB79" s="7"/>
      <c r="BC79" s="7"/>
      <c r="BD79" s="7"/>
      <c r="BE79" s="7"/>
      <c r="BF79" s="7" t="n">
        <f aca="false">BF78*(1+AY79)*(1+BA79)*(1-BE79)</f>
        <v>121.66349185048</v>
      </c>
      <c r="BG79" s="7"/>
      <c r="BH79" s="7" t="n">
        <f aca="false">BH78+1</f>
        <v>48</v>
      </c>
      <c r="BI79" s="40" t="n">
        <f aca="false">T86/AG86</f>
        <v>0.0124319561329024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123789303.251022</v>
      </c>
      <c r="E80" s="9"/>
      <c r="F80" s="67" t="n">
        <f aca="false">'Central pensions'!I80</f>
        <v>22500171.18771</v>
      </c>
      <c r="G80" s="9" t="n">
        <f aca="false">'Central pensions'!K80</f>
        <v>2393826.35906692</v>
      </c>
      <c r="H80" s="9" t="n">
        <f aca="false">'Central pensions'!V80</f>
        <v>13170126.3346247</v>
      </c>
      <c r="I80" s="67" t="n">
        <f aca="false">'Central pensions'!M80</f>
        <v>74035.866775265</v>
      </c>
      <c r="J80" s="9" t="n">
        <f aca="false">'Central pensions'!W80</f>
        <v>407323.494885298</v>
      </c>
      <c r="K80" s="9"/>
      <c r="L80" s="67" t="n">
        <f aca="false">'Central pensions'!N80</f>
        <v>2763756.92004662</v>
      </c>
      <c r="M80" s="67"/>
      <c r="N80" s="67" t="n">
        <f aca="false">'Central pensions'!L80</f>
        <v>1030349.57817286</v>
      </c>
      <c r="O80" s="9"/>
      <c r="P80" s="9" t="n">
        <f aca="false">'Central pensions'!X80</f>
        <v>20009827.1733034</v>
      </c>
      <c r="Q80" s="67"/>
      <c r="R80" s="67" t="n">
        <f aca="false">'Central SIPA income'!G75</f>
        <v>21152406.4525298</v>
      </c>
      <c r="S80" s="67"/>
      <c r="T80" s="9" t="n">
        <f aca="false">'Central SIPA income'!J75</f>
        <v>80878059.3862742</v>
      </c>
      <c r="U80" s="9"/>
      <c r="V80" s="67" t="n">
        <f aca="false">'Central SIPA income'!F75</f>
        <v>125722.770374426</v>
      </c>
      <c r="W80" s="67"/>
      <c r="X80" s="67" t="n">
        <f aca="false">'Central SIPA income'!M75</f>
        <v>315779.352300077</v>
      </c>
      <c r="Y80" s="9"/>
      <c r="Z80" s="9" t="n">
        <f aca="false">R80+V80-N80-L80-F80</f>
        <v>-5016148.46302522</v>
      </c>
      <c r="AA80" s="9"/>
      <c r="AB80" s="9" t="n">
        <f aca="false">T80-P80-D80</f>
        <v>-62921071.0380513</v>
      </c>
      <c r="AC80" s="50"/>
      <c r="AD80" s="9"/>
      <c r="AE80" s="9"/>
      <c r="AF80" s="9"/>
      <c r="AG80" s="9" t="n">
        <f aca="false">BF80/100*$AG$53</f>
        <v>6508842544.56547</v>
      </c>
      <c r="AH80" s="40" t="n">
        <f aca="false">(AG80-AG79)/AG79</f>
        <v>0.00829972536129547</v>
      </c>
      <c r="AI80" s="40"/>
      <c r="AJ80" s="40" t="n">
        <f aca="false">AB80/AG80</f>
        <v>-0.00966701385188476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13057386</v>
      </c>
      <c r="AY80" s="40" t="n">
        <f aca="false">(AW80-AW79)/AW79</f>
        <v>0.00729431711329107</v>
      </c>
      <c r="AZ80" s="39" t="n">
        <f aca="false">workers_and_wage_central!B68</f>
        <v>7456.84634651161</v>
      </c>
      <c r="BA80" s="40" t="n">
        <f aca="false">(AZ80-AZ79)/AZ79</f>
        <v>0.000998127588851717</v>
      </c>
      <c r="BB80" s="7"/>
      <c r="BC80" s="7"/>
      <c r="BD80" s="7"/>
      <c r="BE80" s="7"/>
      <c r="BF80" s="7" t="n">
        <f aca="false">BF79*(1+AY80)*(1+BA80)*(1-BE80)</f>
        <v>122.673265419335</v>
      </c>
      <c r="BG80" s="7"/>
      <c r="BH80" s="0" t="n">
        <f aca="false">BH79+1</f>
        <v>49</v>
      </c>
      <c r="BI80" s="40" t="n">
        <f aca="false">T87/AG87</f>
        <v>0.0146390819696174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124465808.167857</v>
      </c>
      <c r="E81" s="9"/>
      <c r="F81" s="67" t="n">
        <f aca="false">'Central pensions'!I81</f>
        <v>22623133.9642857</v>
      </c>
      <c r="G81" s="9" t="n">
        <f aca="false">'Central pensions'!K81</f>
        <v>2491874.31960396</v>
      </c>
      <c r="H81" s="9" t="n">
        <f aca="false">'Central pensions'!V81</f>
        <v>13709557.2846743</v>
      </c>
      <c r="I81" s="67" t="n">
        <f aca="false">'Central pensions'!M81</f>
        <v>77068.2779258951</v>
      </c>
      <c r="J81" s="9" t="n">
        <f aca="false">'Central pensions'!W81</f>
        <v>424006.92633013</v>
      </c>
      <c r="K81" s="9"/>
      <c r="L81" s="67" t="n">
        <f aca="false">'Central pensions'!N81</f>
        <v>2841471.74064869</v>
      </c>
      <c r="M81" s="67"/>
      <c r="N81" s="67" t="n">
        <f aca="false">'Central pensions'!L81</f>
        <v>1037285.9016517</v>
      </c>
      <c r="O81" s="9"/>
      <c r="P81" s="9" t="n">
        <f aca="false">'Central pensions'!X81</f>
        <v>20451251.3520825</v>
      </c>
      <c r="Q81" s="67"/>
      <c r="R81" s="67" t="n">
        <f aca="false">'Central SIPA income'!G76</f>
        <v>24938808.4127582</v>
      </c>
      <c r="S81" s="67"/>
      <c r="T81" s="9" t="n">
        <f aca="false">'Central SIPA income'!J76</f>
        <v>95355695.455102</v>
      </c>
      <c r="U81" s="9"/>
      <c r="V81" s="67" t="n">
        <f aca="false">'Central SIPA income'!F76</f>
        <v>128938.602269875</v>
      </c>
      <c r="W81" s="67"/>
      <c r="X81" s="67" t="n">
        <f aca="false">'Central SIPA income'!M76</f>
        <v>323856.594871382</v>
      </c>
      <c r="Y81" s="9"/>
      <c r="Z81" s="9" t="n">
        <f aca="false">R81+V81-N81-L81-F81</f>
        <v>-1434144.59155805</v>
      </c>
      <c r="AA81" s="9"/>
      <c r="AB81" s="9" t="n">
        <f aca="false">T81-P81-D81</f>
        <v>-49561364.0648375</v>
      </c>
      <c r="AC81" s="50"/>
      <c r="AD81" s="9"/>
      <c r="AE81" s="9"/>
      <c r="AF81" s="9"/>
      <c r="AG81" s="9" t="n">
        <f aca="false">BF81/100*$AG$53</f>
        <v>6534543251.51234</v>
      </c>
      <c r="AH81" s="40" t="n">
        <f aca="false">(AG81-AG80)/AG80</f>
        <v>0.00394858329586286</v>
      </c>
      <c r="AI81" s="40" t="n">
        <f aca="false">(AG81-AG77)/AG77</f>
        <v>0.0230970899545182</v>
      </c>
      <c r="AJ81" s="40" t="n">
        <f aca="false">AB81/AG81</f>
        <v>-0.00758451848235409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13054164</v>
      </c>
      <c r="AY81" s="40" t="n">
        <f aca="false">(AW81-AW80)/AW80</f>
        <v>-0.000246756892995275</v>
      </c>
      <c r="AZ81" s="39" t="n">
        <f aca="false">workers_and_wage_central!B69</f>
        <v>7488.13807512099</v>
      </c>
      <c r="BA81" s="40" t="n">
        <f aca="false">(AZ81-AZ80)/AZ80</f>
        <v>0.00419637567348101</v>
      </c>
      <c r="BB81" s="7"/>
      <c r="BC81" s="7"/>
      <c r="BD81" s="7"/>
      <c r="BE81" s="7"/>
      <c r="BF81" s="7" t="n">
        <f aca="false">BF80*(1+AY81)*(1+BA81)*(1-BE81)</f>
        <v>123.157651026019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0.0125981179458825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124806794.487799</v>
      </c>
      <c r="E82" s="6"/>
      <c r="F82" s="8" t="n">
        <f aca="false">'Central pensions'!I82</f>
        <v>22685112.264267</v>
      </c>
      <c r="G82" s="6" t="n">
        <f aca="false">'Central pensions'!K82</f>
        <v>2560495.5573636</v>
      </c>
      <c r="H82" s="6" t="n">
        <f aca="false">'Central pensions'!V82</f>
        <v>14087091.0882895</v>
      </c>
      <c r="I82" s="8" t="n">
        <f aca="false">'Central pensions'!M82</f>
        <v>79190.5842483593</v>
      </c>
      <c r="J82" s="6" t="n">
        <f aca="false">'Central pensions'!W82</f>
        <v>435683.229534729</v>
      </c>
      <c r="K82" s="6"/>
      <c r="L82" s="8" t="n">
        <f aca="false">'Central pensions'!N82</f>
        <v>3377513.74287133</v>
      </c>
      <c r="M82" s="8"/>
      <c r="N82" s="8" t="n">
        <f aca="false">'Central pensions'!L82</f>
        <v>1042065.71228703</v>
      </c>
      <c r="O82" s="6"/>
      <c r="P82" s="6" t="n">
        <f aca="false">'Central pensions'!X82</f>
        <v>23259072.9576958</v>
      </c>
      <c r="Q82" s="8"/>
      <c r="R82" s="8" t="n">
        <f aca="false">'Central SIPA income'!G77</f>
        <v>21303869.0179554</v>
      </c>
      <c r="S82" s="8"/>
      <c r="T82" s="6" t="n">
        <f aca="false">'Central SIPA income'!J77</f>
        <v>81457189.6326967</v>
      </c>
      <c r="U82" s="6"/>
      <c r="V82" s="8" t="n">
        <f aca="false">'Central SIPA income'!F77</f>
        <v>136548.807007972</v>
      </c>
      <c r="W82" s="8"/>
      <c r="X82" s="8" t="n">
        <f aca="false">'Central SIPA income'!M77</f>
        <v>342971.235090575</v>
      </c>
      <c r="Y82" s="6"/>
      <c r="Z82" s="6" t="n">
        <f aca="false">R82+V82-N82-L82-F82</f>
        <v>-5664273.89446202</v>
      </c>
      <c r="AA82" s="6"/>
      <c r="AB82" s="6" t="n">
        <f aca="false">T82-P82-D82</f>
        <v>-66608677.8127981</v>
      </c>
      <c r="AC82" s="50"/>
      <c r="AD82" s="6"/>
      <c r="AE82" s="6"/>
      <c r="AF82" s="6"/>
      <c r="AG82" s="6" t="n">
        <f aca="false">BF82/100*$AG$53</f>
        <v>6581786846.21931</v>
      </c>
      <c r="AH82" s="61" t="n">
        <f aca="false">(AG82-AG81)/AG81</f>
        <v>0.0072298235528606</v>
      </c>
      <c r="AI82" s="61"/>
      <c r="AJ82" s="61" t="n">
        <f aca="false">AB82/AG82</f>
        <v>-0.0101201511639745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0.00682309264048841</v>
      </c>
      <c r="AV82" s="5"/>
      <c r="AW82" s="65" t="n">
        <f aca="false">workers_and_wage_central!C70</f>
        <v>13155880</v>
      </c>
      <c r="AX82" s="5"/>
      <c r="AY82" s="61" t="n">
        <f aca="false">(AW82-AW81)/AW81</f>
        <v>0.00779184327698043</v>
      </c>
      <c r="AZ82" s="66" t="n">
        <f aca="false">workers_and_wage_central!B70</f>
        <v>7483.96213211925</v>
      </c>
      <c r="BA82" s="61" t="n">
        <f aca="false">(AZ82-AZ81)/AZ81</f>
        <v>-0.000557674412497922</v>
      </c>
      <c r="BB82" s="5"/>
      <c r="BC82" s="5"/>
      <c r="BD82" s="5"/>
      <c r="BE82" s="5"/>
      <c r="BF82" s="5" t="n">
        <f aca="false">BF81*(1+AY82)*(1+BA82)*(1-BE82)</f>
        <v>124.048059112122</v>
      </c>
      <c r="BG82" s="5"/>
      <c r="BH82" s="5" t="n">
        <f aca="false">BH81+1</f>
        <v>51</v>
      </c>
      <c r="BI82" s="61" t="n">
        <f aca="false">T89/AG89</f>
        <v>0.014821300534826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125096030.18867</v>
      </c>
      <c r="E83" s="9"/>
      <c r="F83" s="67" t="n">
        <f aca="false">'Central pensions'!I83</f>
        <v>22737684.2766483</v>
      </c>
      <c r="G83" s="9" t="n">
        <f aca="false">'Central pensions'!K83</f>
        <v>2645559.89501978</v>
      </c>
      <c r="H83" s="9" t="n">
        <f aca="false">'Central pensions'!V83</f>
        <v>14555089.9760366</v>
      </c>
      <c r="I83" s="67" t="n">
        <f aca="false">'Central pensions'!M83</f>
        <v>81821.4400521587</v>
      </c>
      <c r="J83" s="9" t="n">
        <f aca="false">'Central pensions'!W83</f>
        <v>450157.421939279</v>
      </c>
      <c r="K83" s="9"/>
      <c r="L83" s="67" t="n">
        <f aca="false">'Central pensions'!N83</f>
        <v>2733982.00403129</v>
      </c>
      <c r="M83" s="67"/>
      <c r="N83" s="67" t="n">
        <f aca="false">'Central pensions'!L83</f>
        <v>1046916.19576573</v>
      </c>
      <c r="O83" s="9"/>
      <c r="P83" s="9" t="n">
        <f aca="false">'Central pensions'!X83</f>
        <v>19946469.6346094</v>
      </c>
      <c r="Q83" s="67"/>
      <c r="R83" s="67" t="n">
        <f aca="false">'Central SIPA income'!G78</f>
        <v>25339957.8034671</v>
      </c>
      <c r="S83" s="67"/>
      <c r="T83" s="9" t="n">
        <f aca="false">'Central SIPA income'!J78</f>
        <v>96889524.9187774</v>
      </c>
      <c r="U83" s="9"/>
      <c r="V83" s="67" t="n">
        <f aca="false">'Central SIPA income'!F78</f>
        <v>132526.74685297</v>
      </c>
      <c r="W83" s="67"/>
      <c r="X83" s="67" t="n">
        <f aca="false">'Central SIPA income'!M78</f>
        <v>332868.979573328</v>
      </c>
      <c r="Y83" s="9"/>
      <c r="Z83" s="9" t="n">
        <f aca="false">R83+V83-N83-L83-F83</f>
        <v>-1046097.92612522</v>
      </c>
      <c r="AA83" s="9"/>
      <c r="AB83" s="9" t="n">
        <f aca="false">T83-P83-D83</f>
        <v>-48152974.9045021</v>
      </c>
      <c r="AC83" s="50"/>
      <c r="AD83" s="9"/>
      <c r="AE83" s="9"/>
      <c r="AF83" s="9"/>
      <c r="AG83" s="9" t="n">
        <f aca="false">BF83/100*$AG$53</f>
        <v>6629620232.16027</v>
      </c>
      <c r="AH83" s="40" t="n">
        <f aca="false">(AG83-AG82)/AG82</f>
        <v>0.00726753798908416</v>
      </c>
      <c r="AI83" s="40"/>
      <c r="AJ83" s="40" t="n">
        <f aca="false">AB83/AG83</f>
        <v>-0.007263308186329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13184010</v>
      </c>
      <c r="AX83" s="7"/>
      <c r="AY83" s="40" t="n">
        <f aca="false">(AW83-AW82)/AW82</f>
        <v>0.00213820740231744</v>
      </c>
      <c r="AZ83" s="39" t="n">
        <f aca="false">workers_and_wage_central!B71</f>
        <v>7522.267942227</v>
      </c>
      <c r="BA83" s="40" t="n">
        <f aca="false">(AZ83-AZ82)/AZ82</f>
        <v>0.00511838641504586</v>
      </c>
      <c r="BB83" s="7"/>
      <c r="BC83" s="7"/>
      <c r="BD83" s="7"/>
      <c r="BE83" s="7"/>
      <c r="BF83" s="7" t="n">
        <f aca="false">BF82*(1+AY83)*(1+BA83)*(1-BE83)</f>
        <v>124.949583094191</v>
      </c>
      <c r="BG83" s="7"/>
      <c r="BH83" s="7" t="n">
        <f aca="false">BH82+1</f>
        <v>52</v>
      </c>
      <c r="BI83" s="40" t="n">
        <f aca="false">T90/AG90</f>
        <v>0.0125082430595431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125543907.932107</v>
      </c>
      <c r="E84" s="9"/>
      <c r="F84" s="67" t="n">
        <f aca="false">'Central pensions'!I84</f>
        <v>22819091.3581476</v>
      </c>
      <c r="G84" s="9" t="n">
        <f aca="false">'Central pensions'!K84</f>
        <v>2747244.70451174</v>
      </c>
      <c r="H84" s="9" t="n">
        <f aca="false">'Central pensions'!V84</f>
        <v>15114529.7959922</v>
      </c>
      <c r="I84" s="67" t="n">
        <f aca="false">'Central pensions'!M84</f>
        <v>84966.3310673726</v>
      </c>
      <c r="J84" s="9" t="n">
        <f aca="false">'Central pensions'!W84</f>
        <v>467459.684412125</v>
      </c>
      <c r="K84" s="9"/>
      <c r="L84" s="67" t="n">
        <f aca="false">'Central pensions'!N84</f>
        <v>2703922.59894918</v>
      </c>
      <c r="M84" s="67"/>
      <c r="N84" s="67" t="n">
        <f aca="false">'Central pensions'!L84</f>
        <v>1052194.42993395</v>
      </c>
      <c r="O84" s="9"/>
      <c r="P84" s="9" t="n">
        <f aca="false">'Central pensions'!X84</f>
        <v>19819530.5258046</v>
      </c>
      <c r="Q84" s="67"/>
      <c r="R84" s="67" t="n">
        <f aca="false">'Central SIPA income'!G79</f>
        <v>21879588.5440374</v>
      </c>
      <c r="S84" s="67"/>
      <c r="T84" s="9" t="n">
        <f aca="false">'Central SIPA income'!J79</f>
        <v>83658503.1392616</v>
      </c>
      <c r="U84" s="9"/>
      <c r="V84" s="67" t="n">
        <f aca="false">'Central SIPA income'!F79</f>
        <v>128671.611020831</v>
      </c>
      <c r="W84" s="67"/>
      <c r="X84" s="67" t="n">
        <f aca="false">'Central SIPA income'!M79</f>
        <v>323185.989829498</v>
      </c>
      <c r="Y84" s="9"/>
      <c r="Z84" s="9" t="n">
        <f aca="false">R84+V84-N84-L84-F84</f>
        <v>-4566948.23197245</v>
      </c>
      <c r="AA84" s="9"/>
      <c r="AB84" s="9" t="n">
        <f aca="false">T84-P84-D84</f>
        <v>-61704935.31865</v>
      </c>
      <c r="AC84" s="50"/>
      <c r="AD84" s="9"/>
      <c r="AE84" s="9"/>
      <c r="AF84" s="9"/>
      <c r="AG84" s="9" t="n">
        <f aca="false">BF84/100*$AG$53</f>
        <v>6663702452.29392</v>
      </c>
      <c r="AH84" s="40" t="n">
        <f aca="false">(AG84-AG83)/AG83</f>
        <v>0.00514090082691614</v>
      </c>
      <c r="AI84" s="40"/>
      <c r="AJ84" s="40" t="n">
        <f aca="false">AB84/AG84</f>
        <v>-0.00925985752821371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13223768</v>
      </c>
      <c r="AY84" s="40" t="n">
        <f aca="false">(AW84-AW83)/AW83</f>
        <v>0.00301562271266481</v>
      </c>
      <c r="AZ84" s="39" t="n">
        <f aca="false">workers_and_wage_central!B72</f>
        <v>7538.2067881085</v>
      </c>
      <c r="BA84" s="40" t="n">
        <f aca="false">(AZ84-AZ83)/AZ83</f>
        <v>0.00211888834642825</v>
      </c>
      <c r="BB84" s="7"/>
      <c r="BC84" s="7"/>
      <c r="BD84" s="7"/>
      <c r="BE84" s="7"/>
      <c r="BF84" s="7" t="n">
        <f aca="false">BF83*(1+AY84)*(1+BA84)*(1-BE84)</f>
        <v>125.591936509243</v>
      </c>
      <c r="BG84" s="7"/>
      <c r="BH84" s="0" t="n">
        <f aca="false">BH83+1</f>
        <v>53</v>
      </c>
      <c r="BI84" s="40" t="n">
        <f aca="false">T91/AG91</f>
        <v>0.014701105251236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125787637.949977</v>
      </c>
      <c r="E85" s="9"/>
      <c r="F85" s="67" t="n">
        <f aca="false">'Central pensions'!I85</f>
        <v>22863392.1739826</v>
      </c>
      <c r="G85" s="9" t="n">
        <f aca="false">'Central pensions'!K85</f>
        <v>2824986.59211432</v>
      </c>
      <c r="H85" s="9" t="n">
        <f aca="false">'Central pensions'!V85</f>
        <v>15542242.7240165</v>
      </c>
      <c r="I85" s="67" t="n">
        <f aca="false">'Central pensions'!M85</f>
        <v>87370.7193437414</v>
      </c>
      <c r="J85" s="9" t="n">
        <f aca="false">'Central pensions'!W85</f>
        <v>480687.919299476</v>
      </c>
      <c r="K85" s="9"/>
      <c r="L85" s="67" t="n">
        <f aca="false">'Central pensions'!N85</f>
        <v>2726996.24506998</v>
      </c>
      <c r="M85" s="67"/>
      <c r="N85" s="67" t="n">
        <f aca="false">'Central pensions'!L85</f>
        <v>1056596.29642383</v>
      </c>
      <c r="O85" s="9"/>
      <c r="P85" s="9" t="n">
        <f aca="false">'Central pensions'!X85</f>
        <v>19963477.5558797</v>
      </c>
      <c r="Q85" s="67"/>
      <c r="R85" s="67" t="n">
        <f aca="false">'Central SIPA income'!G80</f>
        <v>25836044.2739356</v>
      </c>
      <c r="S85" s="67"/>
      <c r="T85" s="9" t="n">
        <f aca="false">'Central SIPA income'!J80</f>
        <v>98786354.5352712</v>
      </c>
      <c r="U85" s="9"/>
      <c r="V85" s="67" t="n">
        <f aca="false">'Central SIPA income'!F80</f>
        <v>131354.793569645</v>
      </c>
      <c r="W85" s="67"/>
      <c r="X85" s="67" t="n">
        <f aca="false">'Central SIPA income'!M80</f>
        <v>329925.370809124</v>
      </c>
      <c r="Y85" s="9"/>
      <c r="Z85" s="9" t="n">
        <f aca="false">R85+V85-N85-L85-F85</f>
        <v>-679585.647971187</v>
      </c>
      <c r="AA85" s="9"/>
      <c r="AB85" s="9" t="n">
        <f aca="false">T85-P85-D85</f>
        <v>-46964760.9705855</v>
      </c>
      <c r="AC85" s="50"/>
      <c r="AD85" s="9"/>
      <c r="AE85" s="9"/>
      <c r="AF85" s="9"/>
      <c r="AG85" s="9" t="n">
        <f aca="false">BF85/100*$AG$53</f>
        <v>6714707151.83035</v>
      </c>
      <c r="AH85" s="40" t="n">
        <f aca="false">(AG85-AG84)/AG84</f>
        <v>0.00765410819309275</v>
      </c>
      <c r="AI85" s="40" t="n">
        <f aca="false">(AG85-AG81)/AG81</f>
        <v>0.0275710012748503</v>
      </c>
      <c r="AJ85" s="40" t="n">
        <f aca="false">AB85/AG85</f>
        <v>-0.00699431261984128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13281996</v>
      </c>
      <c r="AY85" s="40" t="n">
        <f aca="false">(AW85-AW84)/AW84</f>
        <v>0.00440328354217951</v>
      </c>
      <c r="AZ85" s="39" t="n">
        <f aca="false">workers_and_wage_central!B73</f>
        <v>7562.60474543501</v>
      </c>
      <c r="BA85" s="40" t="n">
        <f aca="false">(AZ85-AZ84)/AZ84</f>
        <v>0.00323657310184084</v>
      </c>
      <c r="BB85" s="7"/>
      <c r="BC85" s="7"/>
      <c r="BD85" s="7"/>
      <c r="BE85" s="7"/>
      <c r="BF85" s="7" t="n">
        <f aca="false">BF84*(1+AY85)*(1+BA85)*(1-BE85)</f>
        <v>126.553230779465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0.0126082594213627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125434838.51973</v>
      </c>
      <c r="E86" s="6"/>
      <c r="F86" s="8" t="n">
        <f aca="false">'Central pensions'!I86</f>
        <v>22799266.701369</v>
      </c>
      <c r="G86" s="6" t="n">
        <f aca="false">'Central pensions'!K86</f>
        <v>2899825.30309779</v>
      </c>
      <c r="H86" s="6" t="n">
        <f aca="false">'Central pensions'!V86</f>
        <v>15953983.230858</v>
      </c>
      <c r="I86" s="8" t="n">
        <f aca="false">'Central pensions'!M86</f>
        <v>89685.3186525092</v>
      </c>
      <c r="J86" s="6" t="n">
        <f aca="false">'Central pensions'!W86</f>
        <v>493422.161779114</v>
      </c>
      <c r="K86" s="6"/>
      <c r="L86" s="8" t="n">
        <f aca="false">'Central pensions'!N86</f>
        <v>3281909.49274177</v>
      </c>
      <c r="M86" s="8"/>
      <c r="N86" s="8" t="n">
        <f aca="false">'Central pensions'!L86</f>
        <v>1054444.62158117</v>
      </c>
      <c r="O86" s="6"/>
      <c r="P86" s="6" t="n">
        <f aca="false">'Central pensions'!X86</f>
        <v>22831087.1558576</v>
      </c>
      <c r="Q86" s="8"/>
      <c r="R86" s="8" t="n">
        <f aca="false">'Central SIPA income'!G81</f>
        <v>21874525.7101385</v>
      </c>
      <c r="S86" s="8"/>
      <c r="T86" s="6" t="n">
        <f aca="false">'Central SIPA income'!J81</f>
        <v>83639144.9550444</v>
      </c>
      <c r="U86" s="6"/>
      <c r="V86" s="8" t="n">
        <f aca="false">'Central SIPA income'!F81</f>
        <v>134213.536545315</v>
      </c>
      <c r="W86" s="8"/>
      <c r="X86" s="8" t="n">
        <f aca="false">'Central SIPA income'!M81</f>
        <v>337105.708965537</v>
      </c>
      <c r="Y86" s="6"/>
      <c r="Z86" s="6" t="n">
        <f aca="false">R86+V86-N86-L86-F86</f>
        <v>-5126881.56900815</v>
      </c>
      <c r="AA86" s="6"/>
      <c r="AB86" s="6" t="n">
        <f aca="false">T86-P86-D86</f>
        <v>-64626780.7205432</v>
      </c>
      <c r="AC86" s="50"/>
      <c r="AD86" s="6"/>
      <c r="AE86" s="6"/>
      <c r="AF86" s="6"/>
      <c r="AG86" s="6" t="n">
        <f aca="false">BF86/100*$AG$53</f>
        <v>6727754189.35766</v>
      </c>
      <c r="AH86" s="61" t="n">
        <f aca="false">(AG86-AG85)/AG85</f>
        <v>0.00194305384170748</v>
      </c>
      <c r="AI86" s="61"/>
      <c r="AJ86" s="61" t="n">
        <f aca="false">AB86/AG86</f>
        <v>-0.00960599613207828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0.00558988710314932</v>
      </c>
      <c r="AV86" s="5"/>
      <c r="AW86" s="65" t="n">
        <f aca="false">workers_and_wage_central!C74</f>
        <v>13307181</v>
      </c>
      <c r="AX86" s="5"/>
      <c r="AY86" s="61" t="n">
        <f aca="false">(AW86-AW85)/AW85</f>
        <v>0.00189617584585931</v>
      </c>
      <c r="AZ86" s="66" t="n">
        <f aca="false">workers_and_wage_central!B74</f>
        <v>7562.95859422933</v>
      </c>
      <c r="BA86" s="61" t="n">
        <f aca="false">(AZ86-AZ85)/AZ85</f>
        <v>4.67892751548448E-005</v>
      </c>
      <c r="BB86" s="5"/>
      <c r="BC86" s="5"/>
      <c r="BD86" s="5"/>
      <c r="BE86" s="5"/>
      <c r="BF86" s="5" t="n">
        <f aca="false">BF85*(1+AY86)*(1+BA86)*(1-BE86)</f>
        <v>126.799130520711</v>
      </c>
      <c r="BG86" s="5"/>
      <c r="BH86" s="5" t="n">
        <f aca="false">BH85+1</f>
        <v>55</v>
      </c>
      <c r="BI86" s="61" t="n">
        <f aca="false">T93/AG93</f>
        <v>0.0148679469730316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125887500.777355</v>
      </c>
      <c r="E87" s="9"/>
      <c r="F87" s="67" t="n">
        <f aca="false">'Central pensions'!I87</f>
        <v>22881543.4249573</v>
      </c>
      <c r="G87" s="9" t="n">
        <f aca="false">'Central pensions'!K87</f>
        <v>2921684.93604263</v>
      </c>
      <c r="H87" s="9" t="n">
        <f aca="false">'Central pensions'!V87</f>
        <v>16074248.4816861</v>
      </c>
      <c r="I87" s="67" t="n">
        <f aca="false">'Central pensions'!M87</f>
        <v>90361.3897745148</v>
      </c>
      <c r="J87" s="9" t="n">
        <f aca="false">'Central pensions'!W87</f>
        <v>497141.705619159</v>
      </c>
      <c r="K87" s="9"/>
      <c r="L87" s="67" t="n">
        <f aca="false">'Central pensions'!N87</f>
        <v>2731006.0563237</v>
      </c>
      <c r="M87" s="67"/>
      <c r="N87" s="67" t="n">
        <f aca="false">'Central pensions'!L87</f>
        <v>1058404.12095762</v>
      </c>
      <c r="O87" s="9"/>
      <c r="P87" s="9" t="n">
        <f aca="false">'Central pensions'!X87</f>
        <v>19994230.6027276</v>
      </c>
      <c r="Q87" s="67"/>
      <c r="R87" s="67" t="n">
        <f aca="false">'Central SIPA income'!G82</f>
        <v>25833777.5591363</v>
      </c>
      <c r="S87" s="67"/>
      <c r="T87" s="9" t="n">
        <f aca="false">'Central SIPA income'!J82</f>
        <v>98777687.5547761</v>
      </c>
      <c r="U87" s="9"/>
      <c r="V87" s="67" t="n">
        <f aca="false">'Central SIPA income'!F82</f>
        <v>135321.318375555</v>
      </c>
      <c r="W87" s="67"/>
      <c r="X87" s="67" t="n">
        <f aca="false">'Central SIPA income'!M82</f>
        <v>339888.137540737</v>
      </c>
      <c r="Y87" s="9"/>
      <c r="Z87" s="9" t="n">
        <f aca="false">R87+V87-N87-L87-F87</f>
        <v>-701854.724726785</v>
      </c>
      <c r="AA87" s="9"/>
      <c r="AB87" s="9" t="n">
        <f aca="false">T87-P87-D87</f>
        <v>-47104043.8253066</v>
      </c>
      <c r="AC87" s="50"/>
      <c r="AD87" s="9"/>
      <c r="AE87" s="9"/>
      <c r="AF87" s="9"/>
      <c r="AG87" s="9" t="n">
        <f aca="false">BF87/100*$AG$53</f>
        <v>6747532923.15624</v>
      </c>
      <c r="AH87" s="40" t="n">
        <f aca="false">(AG87-AG86)/AG86</f>
        <v>0.00293987164838364</v>
      </c>
      <c r="AI87" s="40"/>
      <c r="AJ87" s="40" t="n">
        <f aca="false">AB87/AG87</f>
        <v>-0.00698092834251382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13289502</v>
      </c>
      <c r="AX87" s="7"/>
      <c r="AY87" s="40" t="n">
        <f aca="false">(AW87-AW86)/AW86</f>
        <v>-0.00132853081355097</v>
      </c>
      <c r="AZ87" s="39" t="n">
        <f aca="false">workers_and_wage_central!B75</f>
        <v>7595.28328966637</v>
      </c>
      <c r="BA87" s="40" t="n">
        <f aca="false">(AZ87-AZ86)/AZ86</f>
        <v>0.00427408070985744</v>
      </c>
      <c r="BB87" s="7"/>
      <c r="BC87" s="7"/>
      <c r="BD87" s="7"/>
      <c r="BE87" s="7"/>
      <c r="BF87" s="7" t="n">
        <f aca="false">BF86*(1+AY87)*(1+BA87)*(1-BE87)</f>
        <v>127.171903689569</v>
      </c>
      <c r="BG87" s="7"/>
      <c r="BH87" s="7" t="n">
        <f aca="false">BH86+1</f>
        <v>56</v>
      </c>
      <c r="BI87" s="40" t="n">
        <f aca="false">T94/AG94</f>
        <v>0.0125941519513003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126380492.744823</v>
      </c>
      <c r="E88" s="9"/>
      <c r="F88" s="67" t="n">
        <f aca="false">'Central pensions'!I88</f>
        <v>22971150.5507015</v>
      </c>
      <c r="G88" s="9" t="n">
        <f aca="false">'Central pensions'!K88</f>
        <v>2995027.31245299</v>
      </c>
      <c r="H88" s="9" t="n">
        <f aca="false">'Central pensions'!V88</f>
        <v>16477756.5971964</v>
      </c>
      <c r="I88" s="67" t="n">
        <f aca="false">'Central pensions'!M88</f>
        <v>92629.7106944229</v>
      </c>
      <c r="J88" s="9" t="n">
        <f aca="false">'Central pensions'!W88</f>
        <v>509621.338057623</v>
      </c>
      <c r="K88" s="9"/>
      <c r="L88" s="67" t="n">
        <f aca="false">'Central pensions'!N88</f>
        <v>2723956.77914265</v>
      </c>
      <c r="M88" s="67"/>
      <c r="N88" s="67" t="n">
        <f aca="false">'Central pensions'!L88</f>
        <v>1064413.01315809</v>
      </c>
      <c r="O88" s="9"/>
      <c r="P88" s="9" t="n">
        <f aca="false">'Central pensions'!X88</f>
        <v>19990711.0219014</v>
      </c>
      <c r="Q88" s="67"/>
      <c r="R88" s="67" t="n">
        <f aca="false">'Central SIPA income'!G83</f>
        <v>22434275.1115321</v>
      </c>
      <c r="S88" s="67"/>
      <c r="T88" s="9" t="n">
        <f aca="false">'Central SIPA income'!J83</f>
        <v>85779395.305705</v>
      </c>
      <c r="U88" s="9"/>
      <c r="V88" s="67" t="n">
        <f aca="false">'Central SIPA income'!F83</f>
        <v>130071.324426378</v>
      </c>
      <c r="W88" s="67"/>
      <c r="X88" s="67" t="n">
        <f aca="false">'Central SIPA income'!M83</f>
        <v>326701.666355658</v>
      </c>
      <c r="Y88" s="9"/>
      <c r="Z88" s="9" t="n">
        <f aca="false">R88+V88-N88-L88-F88</f>
        <v>-4195173.90704381</v>
      </c>
      <c r="AA88" s="9"/>
      <c r="AB88" s="9" t="n">
        <f aca="false">T88-P88-D88</f>
        <v>-60591808.4610194</v>
      </c>
      <c r="AC88" s="50"/>
      <c r="AD88" s="9"/>
      <c r="AE88" s="9"/>
      <c r="AF88" s="9"/>
      <c r="AG88" s="9" t="n">
        <f aca="false">BF88/100*$AG$53</f>
        <v>6808905558.28943</v>
      </c>
      <c r="AH88" s="40" t="n">
        <f aca="false">(AG88-AG87)/AG87</f>
        <v>0.00909556660665857</v>
      </c>
      <c r="AI88" s="40"/>
      <c r="AJ88" s="40" t="n">
        <f aca="false">AB88/AG88</f>
        <v>-0.00889890569670959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13330335</v>
      </c>
      <c r="AY88" s="40" t="n">
        <f aca="false">(AW88-AW87)/AW87</f>
        <v>0.00307257563150222</v>
      </c>
      <c r="AZ88" s="39" t="n">
        <f aca="false">workers_and_wage_central!B76</f>
        <v>7640.88948389276</v>
      </c>
      <c r="BA88" s="40" t="n">
        <f aca="false">(AZ88-AZ87)/AZ87</f>
        <v>0.00600454156705901</v>
      </c>
      <c r="BB88" s="7"/>
      <c r="BC88" s="7"/>
      <c r="BD88" s="7"/>
      <c r="BE88" s="7"/>
      <c r="BF88" s="7" t="n">
        <f aca="false">BF87*(1+AY88)*(1+BA88)*(1-BE88)</f>
        <v>128.328604210073</v>
      </c>
      <c r="BG88" s="7"/>
      <c r="BH88" s="0" t="n">
        <f aca="false">BH87+1</f>
        <v>57</v>
      </c>
      <c r="BI88" s="40" t="n">
        <f aca="false">T95/AG95</f>
        <v>0.0148206516939347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126531796.503835</v>
      </c>
      <c r="E89" s="9"/>
      <c r="F89" s="67" t="n">
        <f aca="false">'Central pensions'!I89</f>
        <v>22998651.7999184</v>
      </c>
      <c r="G89" s="9" t="n">
        <f aca="false">'Central pensions'!K89</f>
        <v>3071958.55058761</v>
      </c>
      <c r="H89" s="9" t="n">
        <f aca="false">'Central pensions'!V89</f>
        <v>16901009.5710282</v>
      </c>
      <c r="I89" s="67" t="n">
        <f aca="false">'Central pensions'!M89</f>
        <v>95009.0273377607</v>
      </c>
      <c r="J89" s="9" t="n">
        <f aca="false">'Central pensions'!W89</f>
        <v>522711.636217364</v>
      </c>
      <c r="K89" s="9"/>
      <c r="L89" s="67" t="n">
        <f aca="false">'Central pensions'!N89</f>
        <v>2697688.81780111</v>
      </c>
      <c r="M89" s="67"/>
      <c r="N89" s="67" t="n">
        <f aca="false">'Central pensions'!L89</f>
        <v>1067283.44258966</v>
      </c>
      <c r="O89" s="9"/>
      <c r="P89" s="9" t="n">
        <f aca="false">'Central pensions'!X89</f>
        <v>19870198.7014464</v>
      </c>
      <c r="Q89" s="67"/>
      <c r="R89" s="67" t="n">
        <f aca="false">'Central SIPA income'!G84</f>
        <v>26614441.8872894</v>
      </c>
      <c r="S89" s="67"/>
      <c r="T89" s="9" t="n">
        <f aca="false">'Central SIPA income'!J84</f>
        <v>101762625.274974</v>
      </c>
      <c r="U89" s="9"/>
      <c r="V89" s="67" t="n">
        <f aca="false">'Central SIPA income'!F84</f>
        <v>136619.736253895</v>
      </c>
      <c r="W89" s="67"/>
      <c r="X89" s="67" t="n">
        <f aca="false">'Central SIPA income'!M84</f>
        <v>343149.388906863</v>
      </c>
      <c r="Y89" s="9"/>
      <c r="Z89" s="9" t="n">
        <f aca="false">R89+V89-N89-L89-F89</f>
        <v>-12562.4367658719</v>
      </c>
      <c r="AA89" s="9"/>
      <c r="AB89" s="9" t="n">
        <f aca="false">T89-P89-D89</f>
        <v>-44639369.9303074</v>
      </c>
      <c r="AC89" s="50"/>
      <c r="AD89" s="9"/>
      <c r="AE89" s="9"/>
      <c r="AF89" s="9"/>
      <c r="AG89" s="9" t="n">
        <f aca="false">BF89/100*$AG$53</f>
        <v>6865971379.22275</v>
      </c>
      <c r="AH89" s="40" t="n">
        <f aca="false">(AG89-AG88)/AG88</f>
        <v>0.0083810563158476</v>
      </c>
      <c r="AI89" s="40" t="n">
        <f aca="false">(AG89-AG85)/AG85</f>
        <v>0.0225273007403099</v>
      </c>
      <c r="AJ89" s="40" t="n">
        <f aca="false">AB89/AG89</f>
        <v>-0.00650153743218207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13378219</v>
      </c>
      <c r="AY89" s="40" t="n">
        <f aca="false">(AW89-AW88)/AW88</f>
        <v>0.00359210777523596</v>
      </c>
      <c r="AZ89" s="39" t="n">
        <f aca="false">workers_and_wage_central!B77</f>
        <v>7677.35033911409</v>
      </c>
      <c r="BA89" s="40" t="n">
        <f aca="false">(AZ89-AZ88)/AZ88</f>
        <v>0.00477180769309528</v>
      </c>
      <c r="BB89" s="7"/>
      <c r="BC89" s="7"/>
      <c r="BD89" s="7"/>
      <c r="BE89" s="7"/>
      <c r="BF89" s="7" t="n">
        <f aca="false">BF88*(1+AY89)*(1+BA89)*(1-BE89)</f>
        <v>129.404133468892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0.0126832568452052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126464237.179787</v>
      </c>
      <c r="E90" s="6"/>
      <c r="F90" s="8" t="n">
        <f aca="false">'Central pensions'!I90</f>
        <v>22986372.0930579</v>
      </c>
      <c r="G90" s="6" t="n">
        <f aca="false">'Central pensions'!K90</f>
        <v>3148474.11263633</v>
      </c>
      <c r="H90" s="6" t="n">
        <f aca="false">'Central pensions'!V90</f>
        <v>17321975.6176796</v>
      </c>
      <c r="I90" s="8" t="n">
        <f aca="false">'Central pensions'!M90</f>
        <v>97375.4880196811</v>
      </c>
      <c r="J90" s="6" t="n">
        <f aca="false">'Central pensions'!W90</f>
        <v>535731.204670509</v>
      </c>
      <c r="K90" s="6"/>
      <c r="L90" s="8" t="n">
        <f aca="false">'Central pensions'!N90</f>
        <v>3310363.23836158</v>
      </c>
      <c r="M90" s="8"/>
      <c r="N90" s="8" t="n">
        <f aca="false">'Central pensions'!L90</f>
        <v>1067656.83799965</v>
      </c>
      <c r="O90" s="6"/>
      <c r="P90" s="6" t="n">
        <f aca="false">'Central pensions'!X90</f>
        <v>23051423.4936426</v>
      </c>
      <c r="Q90" s="8"/>
      <c r="R90" s="8" t="n">
        <f aca="false">'Central SIPA income'!G85</f>
        <v>22637304.480226</v>
      </c>
      <c r="S90" s="8"/>
      <c r="T90" s="6" t="n">
        <f aca="false">'Central SIPA income'!J85</f>
        <v>86555695.6938067</v>
      </c>
      <c r="U90" s="6"/>
      <c r="V90" s="8" t="n">
        <f aca="false">'Central SIPA income'!F85</f>
        <v>140809.823551131</v>
      </c>
      <c r="W90" s="8"/>
      <c r="X90" s="8" t="n">
        <f aca="false">'Central SIPA income'!M85</f>
        <v>353673.680161833</v>
      </c>
      <c r="Y90" s="6"/>
      <c r="Z90" s="6" t="n">
        <f aca="false">R90+V90-N90-L90-F90</f>
        <v>-4586277.86564204</v>
      </c>
      <c r="AA90" s="6"/>
      <c r="AB90" s="6" t="n">
        <f aca="false">T90-P90-D90</f>
        <v>-62959964.9796229</v>
      </c>
      <c r="AC90" s="50"/>
      <c r="AD90" s="6"/>
      <c r="AE90" s="6"/>
      <c r="AF90" s="6"/>
      <c r="AG90" s="6" t="n">
        <f aca="false">BF90/100*$AG$53</f>
        <v>6919892368.71838</v>
      </c>
      <c r="AH90" s="61" t="n">
        <f aca="false">(AG90-AG89)/AG89</f>
        <v>0.00785336648195265</v>
      </c>
      <c r="AI90" s="61"/>
      <c r="AJ90" s="61" t="n">
        <f aca="false">AB90/AG90</f>
        <v>-0.00909840234860237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0.00607569429169336</v>
      </c>
      <c r="AV90" s="5"/>
      <c r="AW90" s="65" t="n">
        <f aca="false">workers_and_wage_central!C78</f>
        <v>13441629</v>
      </c>
      <c r="AX90" s="5"/>
      <c r="AY90" s="61" t="n">
        <f aca="false">(AW90-AW89)/AW89</f>
        <v>0.00473979383952378</v>
      </c>
      <c r="AZ90" s="66" t="n">
        <f aca="false">workers_and_wage_central!B78</f>
        <v>7701.1415616065</v>
      </c>
      <c r="BA90" s="61" t="n">
        <f aca="false">(AZ90-AZ89)/AZ89</f>
        <v>0.00309888456844204</v>
      </c>
      <c r="BB90" s="5"/>
      <c r="BC90" s="5"/>
      <c r="BD90" s="5"/>
      <c r="BE90" s="5"/>
      <c r="BF90" s="5" t="n">
        <f aca="false">BF89*(1+AY90)*(1+BA90)*(1-BE90)</f>
        <v>130.420391553302</v>
      </c>
      <c r="BG90" s="5"/>
      <c r="BH90" s="5" t="n">
        <f aca="false">BH89+1</f>
        <v>59</v>
      </c>
      <c r="BI90" s="61" t="n">
        <f aca="false">T97/AG97</f>
        <v>0.0149252491639605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127041373.626989</v>
      </c>
      <c r="E91" s="9"/>
      <c r="F91" s="67" t="n">
        <f aca="false">'Central pensions'!I91</f>
        <v>23091273.4740309</v>
      </c>
      <c r="G91" s="9" t="n">
        <f aca="false">'Central pensions'!K91</f>
        <v>3221696.6350395</v>
      </c>
      <c r="H91" s="9" t="n">
        <f aca="false">'Central pensions'!V91</f>
        <v>17724824.331805</v>
      </c>
      <c r="I91" s="67" t="n">
        <f aca="false">'Central pensions'!M91</f>
        <v>99640.1021146239</v>
      </c>
      <c r="J91" s="9" t="n">
        <f aca="false">'Central pensions'!W91</f>
        <v>548190.443251704</v>
      </c>
      <c r="K91" s="9"/>
      <c r="L91" s="67" t="n">
        <f aca="false">'Central pensions'!N91</f>
        <v>2668416.32669278</v>
      </c>
      <c r="M91" s="67"/>
      <c r="N91" s="67" t="n">
        <f aca="false">'Central pensions'!L91</f>
        <v>1074236.47608509</v>
      </c>
      <c r="O91" s="9"/>
      <c r="P91" s="9" t="n">
        <f aca="false">'Central pensions'!X91</f>
        <v>19756557.144745</v>
      </c>
      <c r="Q91" s="67"/>
      <c r="R91" s="67" t="n">
        <f aca="false">'Central SIPA income'!G86</f>
        <v>26751486.9533335</v>
      </c>
      <c r="S91" s="67"/>
      <c r="T91" s="9" t="n">
        <f aca="false">'Central SIPA income'!J86</f>
        <v>102286628.962923</v>
      </c>
      <c r="U91" s="9"/>
      <c r="V91" s="67" t="n">
        <f aca="false">'Central SIPA income'!F86</f>
        <v>143656.519325538</v>
      </c>
      <c r="W91" s="67"/>
      <c r="X91" s="67" t="n">
        <f aca="false">'Central SIPA income'!M86</f>
        <v>360823.759221979</v>
      </c>
      <c r="Y91" s="9"/>
      <c r="Z91" s="9" t="n">
        <f aca="false">R91+V91-N91-L91-F91</f>
        <v>61217.1958502978</v>
      </c>
      <c r="AA91" s="9"/>
      <c r="AB91" s="9" t="n">
        <f aca="false">T91-P91-D91</f>
        <v>-44511301.8088115</v>
      </c>
      <c r="AC91" s="50"/>
      <c r="AD91" s="9"/>
      <c r="AE91" s="9"/>
      <c r="AF91" s="9"/>
      <c r="AG91" s="9" t="n">
        <f aca="false">BF91/100*$AG$53</f>
        <v>6957750945.58435</v>
      </c>
      <c r="AH91" s="40" t="n">
        <f aca="false">(AG91-AG90)/AG90</f>
        <v>0.00547097770438085</v>
      </c>
      <c r="AI91" s="40"/>
      <c r="AJ91" s="40" t="n">
        <f aca="false">AB91/AG91</f>
        <v>-0.00639736922993198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13465786</v>
      </c>
      <c r="AX91" s="7"/>
      <c r="AY91" s="40" t="n">
        <f aca="false">(AW91-AW90)/AW90</f>
        <v>0.0017971780057313</v>
      </c>
      <c r="AZ91" s="39" t="n">
        <f aca="false">workers_and_wage_central!B79</f>
        <v>7729.38325779954</v>
      </c>
      <c r="BA91" s="40" t="n">
        <f aca="false">(AZ91-AZ90)/AZ90</f>
        <v>0.00366720907116456</v>
      </c>
      <c r="BB91" s="7"/>
      <c r="BC91" s="7"/>
      <c r="BD91" s="7"/>
      <c r="BE91" s="7"/>
      <c r="BF91" s="7" t="n">
        <f aca="false">BF90*(1+AY91)*(1+BA91)*(1-BE91)</f>
        <v>131.133918607687</v>
      </c>
      <c r="BG91" s="7"/>
      <c r="BH91" s="7" t="n">
        <f aca="false">BH90+1</f>
        <v>60</v>
      </c>
      <c r="BI91" s="40" t="n">
        <f aca="false">T98/AG98</f>
        <v>0.0126097232495658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127627450.631271</v>
      </c>
      <c r="E92" s="9"/>
      <c r="F92" s="67" t="n">
        <f aca="false">'Central pensions'!I92</f>
        <v>23197799.9070845</v>
      </c>
      <c r="G92" s="9" t="n">
        <f aca="false">'Central pensions'!K92</f>
        <v>3259371.67598486</v>
      </c>
      <c r="H92" s="9" t="n">
        <f aca="false">'Central pensions'!V92</f>
        <v>17932101.2911523</v>
      </c>
      <c r="I92" s="67" t="n">
        <f aca="false">'Central pensions'!M92</f>
        <v>100805.309566542</v>
      </c>
      <c r="J92" s="9" t="n">
        <f aca="false">'Central pensions'!W92</f>
        <v>554601.070860376</v>
      </c>
      <c r="K92" s="9"/>
      <c r="L92" s="67" t="n">
        <f aca="false">'Central pensions'!N92</f>
        <v>2596752.34461435</v>
      </c>
      <c r="M92" s="67"/>
      <c r="N92" s="67" t="n">
        <f aca="false">'Central pensions'!L92</f>
        <v>1079962.44697758</v>
      </c>
      <c r="O92" s="9"/>
      <c r="P92" s="9" t="n">
        <f aca="false">'Central pensions'!X92</f>
        <v>19416195.0034798</v>
      </c>
      <c r="Q92" s="67"/>
      <c r="R92" s="67" t="n">
        <f aca="false">'Central SIPA income'!G87</f>
        <v>23047285.2941717</v>
      </c>
      <c r="S92" s="67"/>
      <c r="T92" s="9" t="n">
        <f aca="false">'Central SIPA income'!J87</f>
        <v>88123292.8696622</v>
      </c>
      <c r="U92" s="9"/>
      <c r="V92" s="67" t="n">
        <f aca="false">'Central SIPA income'!F87</f>
        <v>142771.008212116</v>
      </c>
      <c r="W92" s="67"/>
      <c r="X92" s="67" t="n">
        <f aca="false">'Central SIPA income'!M87</f>
        <v>358599.610605001</v>
      </c>
      <c r="Y92" s="9"/>
      <c r="Z92" s="9" t="n">
        <f aca="false">R92+V92-N92-L92-F92</f>
        <v>-3684458.39629265</v>
      </c>
      <c r="AA92" s="9"/>
      <c r="AB92" s="9" t="n">
        <f aca="false">T92-P92-D92</f>
        <v>-58920352.7650886</v>
      </c>
      <c r="AC92" s="50"/>
      <c r="AD92" s="9"/>
      <c r="AE92" s="9"/>
      <c r="AF92" s="9"/>
      <c r="AG92" s="9" t="n">
        <f aca="false">BF92/100*$AG$53</f>
        <v>6989330559.01051</v>
      </c>
      <c r="AH92" s="40" t="n">
        <f aca="false">(AG92-AG91)/AG91</f>
        <v>0.00453876743694058</v>
      </c>
      <c r="AI92" s="40"/>
      <c r="AJ92" s="40" t="n">
        <f aca="false">AB92/AG92</f>
        <v>-0.00843004237210238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13505136</v>
      </c>
      <c r="AY92" s="40" t="n">
        <f aca="false">(AW92-AW91)/AW91</f>
        <v>0.00292222080463777</v>
      </c>
      <c r="AZ92" s="39" t="n">
        <f aca="false">workers_and_wage_central!B80</f>
        <v>7741.84175978103</v>
      </c>
      <c r="BA92" s="40" t="n">
        <f aca="false">(AZ92-AZ91)/AZ91</f>
        <v>0.00161183649017741</v>
      </c>
      <c r="BB92" s="7"/>
      <c r="BC92" s="7"/>
      <c r="BD92" s="7"/>
      <c r="BE92" s="7"/>
      <c r="BF92" s="7" t="n">
        <f aca="false">BF91*(1+AY92)*(1+BA92)*(1-BE92)</f>
        <v>131.729104967342</v>
      </c>
      <c r="BG92" s="7"/>
      <c r="BH92" s="0" t="n">
        <f aca="false">BH91+1</f>
        <v>61</v>
      </c>
      <c r="BI92" s="40" t="n">
        <f aca="false">T99/AG99</f>
        <v>0.0149095010049463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127959949.93811</v>
      </c>
      <c r="E93" s="9"/>
      <c r="F93" s="67" t="n">
        <f aca="false">'Central pensions'!I93</f>
        <v>23258235.5919715</v>
      </c>
      <c r="G93" s="9" t="n">
        <f aca="false">'Central pensions'!K93</f>
        <v>3328337.27043206</v>
      </c>
      <c r="H93" s="9" t="n">
        <f aca="false">'Central pensions'!V93</f>
        <v>18311529.6436607</v>
      </c>
      <c r="I93" s="67" t="n">
        <f aca="false">'Central pensions'!M93</f>
        <v>102938.266095837</v>
      </c>
      <c r="J93" s="9" t="n">
        <f aca="false">'Central pensions'!W93</f>
        <v>566335.96836064</v>
      </c>
      <c r="K93" s="9"/>
      <c r="L93" s="67" t="n">
        <f aca="false">'Central pensions'!N93</f>
        <v>2563521.23753139</v>
      </c>
      <c r="M93" s="67"/>
      <c r="N93" s="67" t="n">
        <f aca="false">'Central pensions'!L93</f>
        <v>1083391.25075889</v>
      </c>
      <c r="O93" s="9"/>
      <c r="P93" s="9" t="n">
        <f aca="false">'Central pensions'!X93</f>
        <v>19262622.8975963</v>
      </c>
      <c r="Q93" s="67"/>
      <c r="R93" s="67" t="n">
        <f aca="false">'Central SIPA income'!G88</f>
        <v>27352900.7729304</v>
      </c>
      <c r="S93" s="67"/>
      <c r="T93" s="9" t="n">
        <f aca="false">'Central SIPA income'!J88</f>
        <v>104586186.827709</v>
      </c>
      <c r="U93" s="9"/>
      <c r="V93" s="67" t="n">
        <f aca="false">'Central SIPA income'!F88</f>
        <v>141468.84487811</v>
      </c>
      <c r="W93" s="67"/>
      <c r="X93" s="67" t="n">
        <f aca="false">'Central SIPA income'!M88</f>
        <v>355328.951734082</v>
      </c>
      <c r="Y93" s="9"/>
      <c r="Z93" s="9" t="n">
        <f aca="false">R93+V93-N93-L93-F93</f>
        <v>589221.537546706</v>
      </c>
      <c r="AA93" s="9"/>
      <c r="AB93" s="9" t="n">
        <f aca="false">T93-P93-D93</f>
        <v>-42636386.0079971</v>
      </c>
      <c r="AC93" s="50"/>
      <c r="AD93" s="9"/>
      <c r="AE93" s="9"/>
      <c r="AF93" s="9"/>
      <c r="AG93" s="9" t="n">
        <f aca="false">BF93/100*$AG$53</f>
        <v>7034339510.1835</v>
      </c>
      <c r="AH93" s="40" t="n">
        <f aca="false">(AG93-AG92)/AG92</f>
        <v>0.00643966554349934</v>
      </c>
      <c r="AI93" s="40" t="n">
        <f aca="false">(AG93-AG89)/AG89</f>
        <v>0.0245221137201733</v>
      </c>
      <c r="AJ93" s="40" t="n">
        <f aca="false">AB93/AG93</f>
        <v>-0.00606117830199595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13521370</v>
      </c>
      <c r="AY93" s="40" t="n">
        <f aca="false">(AW93-AW92)/AW92</f>
        <v>0.00120206120101271</v>
      </c>
      <c r="AZ93" s="39" t="n">
        <f aca="false">workers_and_wage_central!B81</f>
        <v>7782.3417802976</v>
      </c>
      <c r="BA93" s="40" t="n">
        <f aca="false">(AZ93-AZ92)/AZ92</f>
        <v>0.00523131598051638</v>
      </c>
      <c r="BB93" s="7"/>
      <c r="BC93" s="7"/>
      <c r="BD93" s="7"/>
      <c r="BE93" s="7"/>
      <c r="BF93" s="7" t="n">
        <f aca="false">BF92*(1+AY93)*(1+BA93)*(1-BE93)</f>
        <v>132.577396345676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0.0128029946989287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128323986.626178</v>
      </c>
      <c r="E94" s="6"/>
      <c r="F94" s="8" t="n">
        <f aca="false">'Central pensions'!I94</f>
        <v>23324403.5692121</v>
      </c>
      <c r="G94" s="6" t="n">
        <f aca="false">'Central pensions'!K94</f>
        <v>3356066.77950963</v>
      </c>
      <c r="H94" s="6" t="n">
        <f aca="false">'Central pensions'!V94</f>
        <v>18464089.2210776</v>
      </c>
      <c r="I94" s="8" t="n">
        <f aca="false">'Central pensions'!M94</f>
        <v>103795.879778647</v>
      </c>
      <c r="J94" s="6" t="n">
        <f aca="false">'Central pensions'!W94</f>
        <v>571054.30580652</v>
      </c>
      <c r="K94" s="6"/>
      <c r="L94" s="8" t="n">
        <f aca="false">'Central pensions'!N94</f>
        <v>3175426.15046153</v>
      </c>
      <c r="M94" s="8"/>
      <c r="N94" s="8" t="n">
        <f aca="false">'Central pensions'!L94</f>
        <v>1087059.69452741</v>
      </c>
      <c r="O94" s="6"/>
      <c r="P94" s="6" t="n">
        <f aca="false">'Central pensions'!X94</f>
        <v>22457983.0949129</v>
      </c>
      <c r="Q94" s="8"/>
      <c r="R94" s="8" t="n">
        <f aca="false">'Central SIPA income'!G89</f>
        <v>23209537.8120039</v>
      </c>
      <c r="S94" s="8"/>
      <c r="T94" s="6" t="n">
        <f aca="false">'Central SIPA income'!J89</f>
        <v>88743679.4342952</v>
      </c>
      <c r="U94" s="6"/>
      <c r="V94" s="8" t="n">
        <f aca="false">'Central SIPA income'!F89</f>
        <v>141776.592464325</v>
      </c>
      <c r="W94" s="8"/>
      <c r="X94" s="8" t="n">
        <f aca="false">'Central SIPA income'!M89</f>
        <v>356101.924944565</v>
      </c>
      <c r="Y94" s="6"/>
      <c r="Z94" s="6" t="n">
        <f aca="false">R94+V94-N94-L94-F94</f>
        <v>-4235575.00973285</v>
      </c>
      <c r="AA94" s="6"/>
      <c r="AB94" s="6" t="n">
        <f aca="false">T94-P94-D94</f>
        <v>-62038290.2867957</v>
      </c>
      <c r="AC94" s="50"/>
      <c r="AD94" s="6"/>
      <c r="AE94" s="6"/>
      <c r="AF94" s="6"/>
      <c r="AG94" s="6" t="n">
        <f aca="false">BF94/100*$AG$53</f>
        <v>7046419622.17495</v>
      </c>
      <c r="AH94" s="61" t="n">
        <f aca="false">(AG94-AG93)/AG93</f>
        <v>0.00171730579309675</v>
      </c>
      <c r="AI94" s="61"/>
      <c r="AJ94" s="61" t="n">
        <f aca="false">AB94/AG94</f>
        <v>-0.00880422875917897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0.00542018376427069</v>
      </c>
      <c r="AV94" s="5"/>
      <c r="AW94" s="65" t="n">
        <f aca="false">workers_and_wage_central!C82</f>
        <v>13538330</v>
      </c>
      <c r="AX94" s="5"/>
      <c r="AY94" s="61" t="n">
        <f aca="false">(AW94-AW93)/AW93</f>
        <v>0.00125431076880523</v>
      </c>
      <c r="AZ94" s="66" t="n">
        <f aca="false">workers_and_wage_central!B82</f>
        <v>7785.94045196659</v>
      </c>
      <c r="BA94" s="61" t="n">
        <f aca="false">(AZ94-AZ93)/AZ93</f>
        <v>0.000462415012161971</v>
      </c>
      <c r="BB94" s="5"/>
      <c r="BC94" s="5"/>
      <c r="BD94" s="5"/>
      <c r="BE94" s="5"/>
      <c r="BF94" s="5" t="n">
        <f aca="false">BF93*(1+AY94)*(1+BA94)*(1-BE94)</f>
        <v>132.805072276454</v>
      </c>
      <c r="BG94" s="5"/>
      <c r="BH94" s="5" t="n">
        <f aca="false">BH93+1</f>
        <v>63</v>
      </c>
      <c r="BI94" s="61" t="n">
        <f aca="false">T101/AG101</f>
        <v>0.0150642963620173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128374699.208342</v>
      </c>
      <c r="E95" s="9"/>
      <c r="F95" s="67" t="n">
        <f aca="false">'Central pensions'!I95</f>
        <v>23333621.1813166</v>
      </c>
      <c r="G95" s="9" t="n">
        <f aca="false">'Central pensions'!K95</f>
        <v>3450250.9055645</v>
      </c>
      <c r="H95" s="9" t="n">
        <f aca="false">'Central pensions'!V95</f>
        <v>18982262.4938217</v>
      </c>
      <c r="I95" s="67" t="n">
        <f aca="false">'Central pensions'!M95</f>
        <v>106708.790893748</v>
      </c>
      <c r="J95" s="9" t="n">
        <f aca="false">'Central pensions'!W95</f>
        <v>587080.283314078</v>
      </c>
      <c r="K95" s="9"/>
      <c r="L95" s="67" t="n">
        <f aca="false">'Central pensions'!N95</f>
        <v>2628773.65191184</v>
      </c>
      <c r="M95" s="67"/>
      <c r="N95" s="67" t="n">
        <f aca="false">'Central pensions'!L95</f>
        <v>1088135.5178893</v>
      </c>
      <c r="O95" s="9"/>
      <c r="P95" s="9" t="n">
        <f aca="false">'Central pensions'!X95</f>
        <v>19627319.5439798</v>
      </c>
      <c r="Q95" s="67"/>
      <c r="R95" s="67" t="n">
        <f aca="false">'Central SIPA income'!G90</f>
        <v>27461488.0612826</v>
      </c>
      <c r="S95" s="67"/>
      <c r="T95" s="9" t="n">
        <f aca="false">'Central SIPA income'!J90</f>
        <v>105001379.736169</v>
      </c>
      <c r="U95" s="9"/>
      <c r="V95" s="67" t="n">
        <f aca="false">'Central SIPA income'!F90</f>
        <v>143261.915645196</v>
      </c>
      <c r="W95" s="67"/>
      <c r="X95" s="67" t="n">
        <f aca="false">'Central SIPA income'!M90</f>
        <v>359832.628544357</v>
      </c>
      <c r="Y95" s="9"/>
      <c r="Z95" s="9" t="n">
        <f aca="false">R95+V95-N95-L95-F95</f>
        <v>554219.625810016</v>
      </c>
      <c r="AA95" s="9"/>
      <c r="AB95" s="9" t="n">
        <f aca="false">T95-P95-D95</f>
        <v>-43000639.0161531</v>
      </c>
      <c r="AC95" s="50"/>
      <c r="AD95" s="9"/>
      <c r="AE95" s="9"/>
      <c r="AF95" s="9"/>
      <c r="AG95" s="9" t="n">
        <f aca="false">BF95/100*$AG$53</f>
        <v>7084801795.80365</v>
      </c>
      <c r="AH95" s="40" t="n">
        <f aca="false">(AG95-AG94)/AG94</f>
        <v>0.00544704625706905</v>
      </c>
      <c r="AI95" s="40"/>
      <c r="AJ95" s="40" t="n">
        <f aca="false">AB95/AG95</f>
        <v>-0.00606942018358545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13562262</v>
      </c>
      <c r="AX95" s="7"/>
      <c r="AY95" s="40" t="n">
        <f aca="false">(AW95-AW94)/AW94</f>
        <v>0.00176772172047808</v>
      </c>
      <c r="AZ95" s="39" t="n">
        <f aca="false">workers_and_wage_central!B83</f>
        <v>7814.53690314407</v>
      </c>
      <c r="BA95" s="40" t="n">
        <f aca="false">(AZ95-AZ94)/AZ94</f>
        <v>0.00367283199170357</v>
      </c>
      <c r="BB95" s="7"/>
      <c r="BC95" s="7"/>
      <c r="BD95" s="7"/>
      <c r="BE95" s="7"/>
      <c r="BF95" s="7" t="n">
        <f aca="false">BF94*(1+AY95)*(1+BA95)*(1-BE95)</f>
        <v>133.528467648318</v>
      </c>
      <c r="BG95" s="7"/>
      <c r="BH95" s="7" t="n">
        <f aca="false">BH94+1</f>
        <v>64</v>
      </c>
      <c r="BI95" s="40" t="n">
        <f aca="false">T102/AG102</f>
        <v>0.0127028834217613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128525656.344204</v>
      </c>
      <c r="E96" s="9"/>
      <c r="F96" s="67" t="n">
        <f aca="false">'Central pensions'!I96</f>
        <v>23361059.4276732</v>
      </c>
      <c r="G96" s="9" t="n">
        <f aca="false">'Central pensions'!K96</f>
        <v>3484420.51318603</v>
      </c>
      <c r="H96" s="9" t="n">
        <f aca="false">'Central pensions'!V96</f>
        <v>19170253.5932913</v>
      </c>
      <c r="I96" s="67" t="n">
        <f aca="false">'Central pensions'!M96</f>
        <v>107765.582882042</v>
      </c>
      <c r="J96" s="9" t="n">
        <f aca="false">'Central pensions'!W96</f>
        <v>592894.441029627</v>
      </c>
      <c r="K96" s="9"/>
      <c r="L96" s="67" t="n">
        <f aca="false">'Central pensions'!N96</f>
        <v>2580524.49369966</v>
      </c>
      <c r="M96" s="67"/>
      <c r="N96" s="67" t="n">
        <f aca="false">'Central pensions'!L96</f>
        <v>1089889.71005506</v>
      </c>
      <c r="O96" s="9"/>
      <c r="P96" s="9" t="n">
        <f aca="false">'Central pensions'!X96</f>
        <v>19386605.4803756</v>
      </c>
      <c r="Q96" s="67"/>
      <c r="R96" s="67" t="n">
        <f aca="false">'Central SIPA income'!G91</f>
        <v>23637650.3351019</v>
      </c>
      <c r="S96" s="67"/>
      <c r="T96" s="9" t="n">
        <f aca="false">'Central SIPA income'!J91</f>
        <v>90380604.7716009</v>
      </c>
      <c r="U96" s="9"/>
      <c r="V96" s="67" t="n">
        <f aca="false">'Central SIPA income'!F91</f>
        <v>142510.903206307</v>
      </c>
      <c r="W96" s="67"/>
      <c r="X96" s="67" t="n">
        <f aca="false">'Central SIPA income'!M91</f>
        <v>357946.301820761</v>
      </c>
      <c r="Y96" s="9"/>
      <c r="Z96" s="9" t="n">
        <f aca="false">R96+V96-N96-L96-F96</f>
        <v>-3251312.39311966</v>
      </c>
      <c r="AA96" s="9"/>
      <c r="AB96" s="9" t="n">
        <f aca="false">T96-P96-D96</f>
        <v>-57531657.0529787</v>
      </c>
      <c r="AC96" s="50"/>
      <c r="AD96" s="9"/>
      <c r="AE96" s="9"/>
      <c r="AF96" s="9"/>
      <c r="AG96" s="9" t="n">
        <f aca="false">BF96/100*$AG$53</f>
        <v>7125977647.11894</v>
      </c>
      <c r="AH96" s="40" t="n">
        <f aca="false">(AG96-AG95)/AG95</f>
        <v>0.00581185649253831</v>
      </c>
      <c r="AI96" s="40"/>
      <c r="AJ96" s="40" t="n">
        <f aca="false">AB96/AG96</f>
        <v>-0.00807351073803031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13598218</v>
      </c>
      <c r="AY96" s="40" t="n">
        <f aca="false">(AW96-AW95)/AW95</f>
        <v>0.00265118016448878</v>
      </c>
      <c r="AZ96" s="39" t="n">
        <f aca="false">workers_and_wage_central!B84</f>
        <v>7839.17081600735</v>
      </c>
      <c r="BA96" s="40" t="n">
        <f aca="false">(AZ96-AZ95)/AZ95</f>
        <v>0.00315231896254375</v>
      </c>
      <c r="BB96" s="7"/>
      <c r="BC96" s="7"/>
      <c r="BD96" s="7"/>
      <c r="BE96" s="7"/>
      <c r="BF96" s="7" t="n">
        <f aca="false">BF95*(1+AY96)*(1+BA96)*(1-BE96)</f>
        <v>134.304515939958</v>
      </c>
      <c r="BG96" s="7"/>
      <c r="BH96" s="0" t="n">
        <f aca="false">BH95+1</f>
        <v>65</v>
      </c>
      <c r="BI96" s="40" t="n">
        <f aca="false">T103/AG103</f>
        <v>0.0149488480051743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128440156.511556</v>
      </c>
      <c r="E97" s="9"/>
      <c r="F97" s="67" t="n">
        <f aca="false">'Central pensions'!I97</f>
        <v>23345518.8210086</v>
      </c>
      <c r="G97" s="9" t="n">
        <f aca="false">'Central pensions'!K97</f>
        <v>3514326.89673108</v>
      </c>
      <c r="H97" s="9" t="n">
        <f aca="false">'Central pensions'!V97</f>
        <v>19334789.6917465</v>
      </c>
      <c r="I97" s="67" t="n">
        <f aca="false">'Central pensions'!M97</f>
        <v>108690.522579311</v>
      </c>
      <c r="J97" s="9" t="n">
        <f aca="false">'Central pensions'!W97</f>
        <v>597983.186342673</v>
      </c>
      <c r="K97" s="9"/>
      <c r="L97" s="67" t="n">
        <f aca="false">'Central pensions'!N97</f>
        <v>2547979.64481178</v>
      </c>
      <c r="M97" s="67"/>
      <c r="N97" s="67" t="n">
        <f aca="false">'Central pensions'!L97</f>
        <v>1088863.88668377</v>
      </c>
      <c r="O97" s="9"/>
      <c r="P97" s="9" t="n">
        <f aca="false">'Central pensions'!X97</f>
        <v>19212086.3272627</v>
      </c>
      <c r="Q97" s="67"/>
      <c r="R97" s="67" t="n">
        <f aca="false">'Central SIPA income'!G92</f>
        <v>28058152.8255308</v>
      </c>
      <c r="S97" s="67"/>
      <c r="T97" s="9" t="n">
        <f aca="false">'Central SIPA income'!J92</f>
        <v>107282779.176221</v>
      </c>
      <c r="U97" s="9"/>
      <c r="V97" s="67" t="n">
        <f aca="false">'Central SIPA income'!F92</f>
        <v>142855.166616846</v>
      </c>
      <c r="W97" s="67"/>
      <c r="X97" s="67" t="n">
        <f aca="false">'Central SIPA income'!M92</f>
        <v>358810.99225414</v>
      </c>
      <c r="Y97" s="9"/>
      <c r="Z97" s="9" t="n">
        <f aca="false">R97+V97-N97-L97-F97</f>
        <v>1218645.63964351</v>
      </c>
      <c r="AA97" s="9"/>
      <c r="AB97" s="9" t="n">
        <f aca="false">T97-P97-D97</f>
        <v>-40369463.6625974</v>
      </c>
      <c r="AC97" s="50"/>
      <c r="AD97" s="9"/>
      <c r="AE97" s="9"/>
      <c r="AF97" s="9"/>
      <c r="AG97" s="9" t="n">
        <f aca="false">BF97/100*$AG$53</f>
        <v>7188005908.48916</v>
      </c>
      <c r="AH97" s="40" t="n">
        <f aca="false">(AG97-AG96)/AG96</f>
        <v>0.00870452651437864</v>
      </c>
      <c r="AI97" s="40" t="n">
        <f aca="false">(AG97-AG93)/AG93</f>
        <v>0.0218451779421789</v>
      </c>
      <c r="AJ97" s="40" t="n">
        <f aca="false">AB97/AG97</f>
        <v>-0.00561622572053264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13613275</v>
      </c>
      <c r="AY97" s="40" t="n">
        <f aca="false">(AW97-AW96)/AW96</f>
        <v>0.00110727743885265</v>
      </c>
      <c r="AZ97" s="39" t="n">
        <f aca="false">workers_and_wage_central!B85</f>
        <v>7898.6610770183</v>
      </c>
      <c r="BA97" s="40" t="n">
        <f aca="false">(AZ97-AZ96)/AZ96</f>
        <v>0.00758884611743308</v>
      </c>
      <c r="BB97" s="7"/>
      <c r="BC97" s="7"/>
      <c r="BD97" s="7"/>
      <c r="BE97" s="7"/>
      <c r="BF97" s="7" t="n">
        <f aca="false">BF96*(1+AY97)*(1+BA97)*(1-BE97)</f>
        <v>135.473573159958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0.0128009841672973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128536649.192967</v>
      </c>
      <c r="E98" s="6"/>
      <c r="F98" s="8" t="n">
        <f aca="false">'Central pensions'!I98</f>
        <v>23363057.5080607</v>
      </c>
      <c r="G98" s="6" t="n">
        <f aca="false">'Central pensions'!K98</f>
        <v>3566844.49131405</v>
      </c>
      <c r="H98" s="6" t="n">
        <f aca="false">'Central pensions'!V98</f>
        <v>19623726.0019465</v>
      </c>
      <c r="I98" s="8" t="n">
        <f aca="false">'Central pensions'!M98</f>
        <v>110314.778081877</v>
      </c>
      <c r="J98" s="6" t="n">
        <f aca="false">'Central pensions'!W98</f>
        <v>606919.360884937</v>
      </c>
      <c r="K98" s="6"/>
      <c r="L98" s="8" t="n">
        <f aca="false">'Central pensions'!N98</f>
        <v>3123478.55844878</v>
      </c>
      <c r="M98" s="8"/>
      <c r="N98" s="8" t="n">
        <f aca="false">'Central pensions'!L98</f>
        <v>1090268.31491517</v>
      </c>
      <c r="O98" s="6"/>
      <c r="P98" s="6" t="n">
        <f aca="false">'Central pensions'!X98</f>
        <v>22206079.6756877</v>
      </c>
      <c r="Q98" s="8"/>
      <c r="R98" s="8" t="n">
        <f aca="false">'Central SIPA income'!G93</f>
        <v>23802767.770741</v>
      </c>
      <c r="S98" s="8"/>
      <c r="T98" s="6" t="n">
        <f aca="false">'Central SIPA income'!J93</f>
        <v>91011945.5977755</v>
      </c>
      <c r="U98" s="6"/>
      <c r="V98" s="8" t="n">
        <f aca="false">'Central SIPA income'!F93</f>
        <v>146849.512442397</v>
      </c>
      <c r="W98" s="8"/>
      <c r="X98" s="8" t="n">
        <f aca="false">'Central SIPA income'!M93</f>
        <v>368843.637366068</v>
      </c>
      <c r="Y98" s="6"/>
      <c r="Z98" s="6" t="n">
        <f aca="false">R98+V98-N98-L98-F98</f>
        <v>-3627187.09824128</v>
      </c>
      <c r="AA98" s="6"/>
      <c r="AB98" s="6" t="n">
        <f aca="false">T98-P98-D98</f>
        <v>-59730783.2708792</v>
      </c>
      <c r="AC98" s="50"/>
      <c r="AD98" s="6"/>
      <c r="AE98" s="6"/>
      <c r="AF98" s="6"/>
      <c r="AG98" s="6" t="n">
        <f aca="false">BF98/100*$AG$53</f>
        <v>7217600560.81399</v>
      </c>
      <c r="AH98" s="61" t="n">
        <f aca="false">(AG98-AG97)/AG97</f>
        <v>0.00411722704482983</v>
      </c>
      <c r="AI98" s="61"/>
      <c r="AJ98" s="61" t="n">
        <f aca="false">AB98/AG98</f>
        <v>-0.00827571195823323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0.00562723043824279</v>
      </c>
      <c r="AV98" s="5"/>
      <c r="AW98" s="65" t="n">
        <f aca="false">workers_and_wage_central!C86</f>
        <v>13688641</v>
      </c>
      <c r="AX98" s="5"/>
      <c r="AY98" s="61" t="n">
        <f aca="false">(AW98-AW97)/AW97</f>
        <v>0.0055362137325515</v>
      </c>
      <c r="AZ98" s="66" t="n">
        <f aca="false">workers_and_wage_central!B86</f>
        <v>7887.51469087522</v>
      </c>
      <c r="BA98" s="61" t="n">
        <f aca="false">(AZ98-AZ97)/AZ97</f>
        <v>-0.00141117412614532</v>
      </c>
      <c r="BB98" s="5"/>
      <c r="BC98" s="5"/>
      <c r="BD98" s="5"/>
      <c r="BE98" s="5"/>
      <c r="BF98" s="5" t="n">
        <f aca="false">BF97*(1+AY98)*(1+BA98)*(1-BE98)</f>
        <v>136.031348619232</v>
      </c>
      <c r="BG98" s="5"/>
      <c r="BH98" s="5" t="n">
        <f aca="false">BH97+1</f>
        <v>67</v>
      </c>
      <c r="BI98" s="61" t="n">
        <f aca="false">T105/AG105</f>
        <v>0.0150432674032027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128621167.654021</v>
      </c>
      <c r="E99" s="9"/>
      <c r="F99" s="67" t="n">
        <f aca="false">'Central pensions'!I99</f>
        <v>23378419.7388213</v>
      </c>
      <c r="G99" s="9" t="n">
        <f aca="false">'Central pensions'!K99</f>
        <v>3623294.03146784</v>
      </c>
      <c r="H99" s="9" t="n">
        <f aca="false">'Central pensions'!V99</f>
        <v>19934294.7165657</v>
      </c>
      <c r="I99" s="67" t="n">
        <f aca="false">'Central pensions'!M99</f>
        <v>112060.640148489</v>
      </c>
      <c r="J99" s="9" t="n">
        <f aca="false">'Central pensions'!W99</f>
        <v>616524.578862852</v>
      </c>
      <c r="K99" s="9"/>
      <c r="L99" s="67" t="n">
        <f aca="false">'Central pensions'!N99</f>
        <v>2549305.48998569</v>
      </c>
      <c r="M99" s="67"/>
      <c r="N99" s="67" t="n">
        <f aca="false">'Central pensions'!L99</f>
        <v>1091607.80776505</v>
      </c>
      <c r="O99" s="9"/>
      <c r="P99" s="9" t="n">
        <f aca="false">'Central pensions'!X99</f>
        <v>19234062.3883745</v>
      </c>
      <c r="Q99" s="67"/>
      <c r="R99" s="67" t="n">
        <f aca="false">'Central SIPA income'!G94</f>
        <v>28408797.351048</v>
      </c>
      <c r="S99" s="67"/>
      <c r="T99" s="9" t="n">
        <f aca="false">'Central SIPA income'!J94</f>
        <v>108623498.910494</v>
      </c>
      <c r="U99" s="9"/>
      <c r="V99" s="67" t="n">
        <f aca="false">'Central SIPA income'!F94</f>
        <v>147173.892938695</v>
      </c>
      <c r="W99" s="67"/>
      <c r="X99" s="67" t="n">
        <f aca="false">'Central SIPA income'!M94</f>
        <v>369658.387651277</v>
      </c>
      <c r="Y99" s="9"/>
      <c r="Z99" s="9" t="n">
        <f aca="false">R99+V99-N99-L99-F99</f>
        <v>1536638.20741468</v>
      </c>
      <c r="AA99" s="9"/>
      <c r="AB99" s="9" t="n">
        <f aca="false">T99-P99-D99</f>
        <v>-39231731.131902</v>
      </c>
      <c r="AC99" s="50"/>
      <c r="AD99" s="9"/>
      <c r="AE99" s="9"/>
      <c r="AF99" s="9"/>
      <c r="AG99" s="9" t="n">
        <f aca="false">BF99/100*$AG$53</f>
        <v>7285522089.20053</v>
      </c>
      <c r="AH99" s="40" t="n">
        <f aca="false">(AG99-AG98)/AG98</f>
        <v>0.00941054133077162</v>
      </c>
      <c r="AI99" s="40"/>
      <c r="AJ99" s="40" t="n">
        <f aca="false">AB99/AG99</f>
        <v>-0.00538488946318012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13713781</v>
      </c>
      <c r="AX99" s="7"/>
      <c r="AY99" s="40" t="n">
        <f aca="false">(AW99-AW98)/AW98</f>
        <v>0.00183655923184778</v>
      </c>
      <c r="AZ99" s="39" t="n">
        <f aca="false">workers_and_wage_central!B87</f>
        <v>7947.14507122338</v>
      </c>
      <c r="BA99" s="40" t="n">
        <f aca="false">(AZ99-AZ98)/AZ98</f>
        <v>0.00756009753200774</v>
      </c>
      <c r="BB99" s="7"/>
      <c r="BC99" s="7"/>
      <c r="BD99" s="7"/>
      <c r="BE99" s="7"/>
      <c r="BF99" s="7" t="n">
        <f aca="false">BF98*(1+AY99)*(1+BA99)*(1-BE99)</f>
        <v>137.311477247694</v>
      </c>
      <c r="BG99" s="7"/>
      <c r="BH99" s="7" t="n">
        <f aca="false">BH98+1</f>
        <v>68</v>
      </c>
      <c r="BI99" s="40" t="n">
        <f aca="false">T106/AG106</f>
        <v>0.0128101598377079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128556984.028205</v>
      </c>
      <c r="E100" s="9"/>
      <c r="F100" s="67" t="n">
        <f aca="false">'Central pensions'!I100</f>
        <v>23366753.6050733</v>
      </c>
      <c r="G100" s="9" t="n">
        <f aca="false">'Central pensions'!K100</f>
        <v>3701847.56570308</v>
      </c>
      <c r="H100" s="9" t="n">
        <f aca="false">'Central pensions'!V100</f>
        <v>20366473.0848883</v>
      </c>
      <c r="I100" s="67" t="n">
        <f aca="false">'Central pensions'!M100</f>
        <v>114490.130898034</v>
      </c>
      <c r="J100" s="9" t="n">
        <f aca="false">'Central pensions'!W100</f>
        <v>629890.920151188</v>
      </c>
      <c r="K100" s="9"/>
      <c r="L100" s="67" t="n">
        <f aca="false">'Central pensions'!N100</f>
        <v>2524728.80234961</v>
      </c>
      <c r="M100" s="67"/>
      <c r="N100" s="67" t="n">
        <f aca="false">'Central pensions'!L100</f>
        <v>1092342.77845719</v>
      </c>
      <c r="O100" s="9"/>
      <c r="P100" s="9" t="n">
        <f aca="false">'Central pensions'!X100</f>
        <v>19110577.431295</v>
      </c>
      <c r="Q100" s="67"/>
      <c r="R100" s="67" t="n">
        <f aca="false">'Central SIPA income'!G95</f>
        <v>24421011.3810984</v>
      </c>
      <c r="S100" s="67"/>
      <c r="T100" s="9" t="n">
        <f aca="false">'Central SIPA income'!J95</f>
        <v>93375853.6262017</v>
      </c>
      <c r="U100" s="9"/>
      <c r="V100" s="67" t="n">
        <f aca="false">'Central SIPA income'!F95</f>
        <v>138092.213204369</v>
      </c>
      <c r="W100" s="67"/>
      <c r="X100" s="67" t="n">
        <f aca="false">'Central SIPA income'!M95</f>
        <v>346847.826479571</v>
      </c>
      <c r="Y100" s="9"/>
      <c r="Z100" s="9" t="n">
        <f aca="false">R100+V100-N100-L100-F100</f>
        <v>-2424721.59157738</v>
      </c>
      <c r="AA100" s="9"/>
      <c r="AB100" s="9" t="n">
        <f aca="false">T100-P100-D100</f>
        <v>-54291707.8332983</v>
      </c>
      <c r="AC100" s="50"/>
      <c r="AD100" s="9"/>
      <c r="AE100" s="9"/>
      <c r="AF100" s="9"/>
      <c r="AG100" s="9" t="n">
        <f aca="false">BF100/100*$AG$53</f>
        <v>7293282222.01133</v>
      </c>
      <c r="AH100" s="40" t="n">
        <f aca="false">(AG100-AG99)/AG99</f>
        <v>0.00106514436656525</v>
      </c>
      <c r="AI100" s="40"/>
      <c r="AJ100" s="40" t="n">
        <f aca="false">AB100/AG100</f>
        <v>-0.00744407060917572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13700888</v>
      </c>
      <c r="AY100" s="40" t="n">
        <f aca="false">(AW100-AW99)/AW99</f>
        <v>-0.000940149182781904</v>
      </c>
      <c r="AZ100" s="39" t="n">
        <f aca="false">workers_and_wage_central!B88</f>
        <v>7963.09642662418</v>
      </c>
      <c r="BA100" s="40" t="n">
        <f aca="false">(AZ100-AZ99)/AZ99</f>
        <v>0.00200718059854667</v>
      </c>
      <c r="BB100" s="7"/>
      <c r="BC100" s="7"/>
      <c r="BD100" s="7"/>
      <c r="BE100" s="7"/>
      <c r="BF100" s="7" t="n">
        <f aca="false">BF99*(1+AY100)*(1+BA100)*(1-BE100)</f>
        <v>137.457733794149</v>
      </c>
      <c r="BG100" s="7"/>
      <c r="BH100" s="0" t="n">
        <f aca="false">BH99+1</f>
        <v>69</v>
      </c>
      <c r="BI100" s="40" t="n">
        <f aca="false">T107/AG107</f>
        <v>0.0150753326983453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128476914.914118</v>
      </c>
      <c r="E101" s="9"/>
      <c r="F101" s="67" t="n">
        <f aca="false">'Central pensions'!I101</f>
        <v>23352200.0957917</v>
      </c>
      <c r="G101" s="9" t="n">
        <f aca="false">'Central pensions'!K101</f>
        <v>3806775.78341587</v>
      </c>
      <c r="H101" s="9" t="n">
        <f aca="false">'Central pensions'!V101</f>
        <v>20943757.1799148</v>
      </c>
      <c r="I101" s="67" t="n">
        <f aca="false">'Central pensions'!M101</f>
        <v>117735.333507707</v>
      </c>
      <c r="J101" s="9" t="n">
        <f aca="false">'Central pensions'!W101</f>
        <v>647745.067420043</v>
      </c>
      <c r="K101" s="9"/>
      <c r="L101" s="67" t="n">
        <f aca="false">'Central pensions'!N101</f>
        <v>2533742.43688994</v>
      </c>
      <c r="M101" s="67"/>
      <c r="N101" s="67" t="n">
        <f aca="false">'Central pensions'!L101</f>
        <v>1092055.45252973</v>
      </c>
      <c r="O101" s="9"/>
      <c r="P101" s="9" t="n">
        <f aca="false">'Central pensions'!X101</f>
        <v>19155768.4412957</v>
      </c>
      <c r="Q101" s="67"/>
      <c r="R101" s="67" t="n">
        <f aca="false">'Central SIPA income'!G96</f>
        <v>28961781.6294675</v>
      </c>
      <c r="S101" s="67"/>
      <c r="T101" s="9" t="n">
        <f aca="false">'Central SIPA income'!J96</f>
        <v>110737882.227118</v>
      </c>
      <c r="U101" s="9"/>
      <c r="V101" s="67" t="n">
        <f aca="false">'Central SIPA income'!F96</f>
        <v>137178.595174886</v>
      </c>
      <c r="W101" s="67"/>
      <c r="X101" s="67" t="n">
        <f aca="false">'Central SIPA income'!M96</f>
        <v>344553.081392895</v>
      </c>
      <c r="Y101" s="9"/>
      <c r="Z101" s="9" t="n">
        <f aca="false">R101+V101-N101-L101-F101</f>
        <v>2120962.23943102</v>
      </c>
      <c r="AA101" s="9"/>
      <c r="AB101" s="9" t="n">
        <f aca="false">T101-P101-D101</f>
        <v>-36894801.1282959</v>
      </c>
      <c r="AC101" s="50"/>
      <c r="AD101" s="9"/>
      <c r="AE101" s="9"/>
      <c r="AF101" s="9"/>
      <c r="AG101" s="9" t="n">
        <f aca="false">BF101/100*$AG$53</f>
        <v>7351015909.79911</v>
      </c>
      <c r="AH101" s="40" t="n">
        <f aca="false">(AG101-AG100)/AG100</f>
        <v>0.00791600901080447</v>
      </c>
      <c r="AI101" s="40" t="n">
        <f aca="false">(AG101-AG97)/AG97</f>
        <v>0.0226780561097524</v>
      </c>
      <c r="AJ101" s="40" t="n">
        <f aca="false">AB101/AG101</f>
        <v>-0.00501900711153598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13745503</v>
      </c>
      <c r="AY101" s="40" t="n">
        <f aca="false">(AW101-AW100)/AW100</f>
        <v>0.00325635827400385</v>
      </c>
      <c r="AZ101" s="39" t="n">
        <f aca="false">workers_and_wage_central!B89</f>
        <v>8000.08123895606</v>
      </c>
      <c r="BA101" s="40" t="n">
        <f aca="false">(AZ101-AZ100)/AZ100</f>
        <v>0.00464452649452147</v>
      </c>
      <c r="BB101" s="7"/>
      <c r="BC101" s="7"/>
      <c r="BD101" s="7"/>
      <c r="BE101" s="7"/>
      <c r="BF101" s="7" t="n">
        <f aca="false">BF100*(1+AY101)*(1+BA101)*(1-BE101)</f>
        <v>138.545850453469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0.012883256464814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128955830.342324</v>
      </c>
      <c r="E102" s="6"/>
      <c r="F102" s="8" t="n">
        <f aca="false">'Central pensions'!I102</f>
        <v>23439248.6438979</v>
      </c>
      <c r="G102" s="6" t="n">
        <f aca="false">'Central pensions'!K102</f>
        <v>3865207.40617425</v>
      </c>
      <c r="H102" s="6" t="n">
        <f aca="false">'Central pensions'!V102</f>
        <v>21265230.7282155</v>
      </c>
      <c r="I102" s="8" t="n">
        <f aca="false">'Central pensions'!M102</f>
        <v>119542.497098173</v>
      </c>
      <c r="J102" s="6" t="n">
        <f aca="false">'Central pensions'!W102</f>
        <v>657687.548295329</v>
      </c>
      <c r="K102" s="6"/>
      <c r="L102" s="8" t="n">
        <f aca="false">'Central pensions'!N102</f>
        <v>3166859.60749463</v>
      </c>
      <c r="M102" s="8"/>
      <c r="N102" s="8" t="n">
        <f aca="false">'Central pensions'!L102</f>
        <v>1096662.68158848</v>
      </c>
      <c r="O102" s="6"/>
      <c r="P102" s="6" t="n">
        <f aca="false">'Central pensions'!X102</f>
        <v>22466364.0642048</v>
      </c>
      <c r="Q102" s="8"/>
      <c r="R102" s="8" t="n">
        <f aca="false">'Central SIPA income'!G97</f>
        <v>24471557.7223471</v>
      </c>
      <c r="S102" s="8"/>
      <c r="T102" s="6" t="n">
        <f aca="false">'Central SIPA income'!J97</f>
        <v>93569121.9429035</v>
      </c>
      <c r="U102" s="6"/>
      <c r="V102" s="8" t="n">
        <f aca="false">'Central SIPA income'!F97</f>
        <v>143891.654707345</v>
      </c>
      <c r="W102" s="8"/>
      <c r="X102" s="8" t="n">
        <f aca="false">'Central SIPA income'!M97</f>
        <v>361414.351509666</v>
      </c>
      <c r="Y102" s="6"/>
      <c r="Z102" s="6" t="n">
        <f aca="false">R102+V102-N102-L102-F102</f>
        <v>-3087321.55592658</v>
      </c>
      <c r="AA102" s="6"/>
      <c r="AB102" s="6" t="n">
        <f aca="false">T102-P102-D102</f>
        <v>-57853072.4636253</v>
      </c>
      <c r="AC102" s="50"/>
      <c r="AD102" s="6"/>
      <c r="AE102" s="6"/>
      <c r="AF102" s="6"/>
      <c r="AG102" s="6" t="n">
        <f aca="false">BF102/100*$AG$53</f>
        <v>7365975018.1294</v>
      </c>
      <c r="AH102" s="61" t="n">
        <f aca="false">(AG102-AG101)/AG101</f>
        <v>0.00203497156227791</v>
      </c>
      <c r="AI102" s="61"/>
      <c r="AJ102" s="61" t="n">
        <f aca="false">AB102/AG102</f>
        <v>-0.00785409566571095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0.00577934187984662</v>
      </c>
      <c r="AV102" s="5"/>
      <c r="AW102" s="65" t="n">
        <f aca="false">workers_and_wage_central!C90</f>
        <v>13753986</v>
      </c>
      <c r="AX102" s="5"/>
      <c r="AY102" s="61" t="n">
        <f aca="false">(AW102-AW101)/AW101</f>
        <v>0.000617147295373621</v>
      </c>
      <c r="AZ102" s="66" t="n">
        <f aca="false">workers_and_wage_central!B90</f>
        <v>8011.41695246893</v>
      </c>
      <c r="BA102" s="61" t="n">
        <f aca="false">(AZ102-AZ101)/AZ101</f>
        <v>0.00141694980016762</v>
      </c>
      <c r="BB102" s="5"/>
      <c r="BC102" s="5"/>
      <c r="BD102" s="5"/>
      <c r="BE102" s="5"/>
      <c r="BF102" s="5" t="n">
        <f aca="false">BF101*(1+AY102)*(1+BA102)*(1-BE102)</f>
        <v>138.827787319213</v>
      </c>
      <c r="BG102" s="5"/>
      <c r="BH102" s="5" t="n">
        <f aca="false">BH101+1</f>
        <v>71</v>
      </c>
      <c r="BI102" s="61" t="n">
        <f aca="false">T109/AG109</f>
        <v>0.0151414855941936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129198338.426348</v>
      </c>
      <c r="E103" s="9"/>
      <c r="F103" s="67" t="n">
        <f aca="false">'Central pensions'!I103</f>
        <v>23483327.358792</v>
      </c>
      <c r="G103" s="9" t="n">
        <f aca="false">'Central pensions'!K103</f>
        <v>3956584.58883451</v>
      </c>
      <c r="H103" s="9" t="n">
        <f aca="false">'Central pensions'!V103</f>
        <v>21767961.0265847</v>
      </c>
      <c r="I103" s="67" t="n">
        <f aca="false">'Central pensions'!M103</f>
        <v>122368.595530964</v>
      </c>
      <c r="J103" s="9" t="n">
        <f aca="false">'Central pensions'!W103</f>
        <v>673235.9080387</v>
      </c>
      <c r="K103" s="9"/>
      <c r="L103" s="67" t="n">
        <f aca="false">'Central pensions'!N103</f>
        <v>2537463.225042</v>
      </c>
      <c r="M103" s="67"/>
      <c r="N103" s="67" t="n">
        <f aca="false">'Central pensions'!L103</f>
        <v>1099958.93414603</v>
      </c>
      <c r="O103" s="9"/>
      <c r="P103" s="9" t="n">
        <f aca="false">'Central pensions'!X103</f>
        <v>19218558.2526535</v>
      </c>
      <c r="Q103" s="67"/>
      <c r="R103" s="67" t="n">
        <f aca="false">'Central SIPA income'!G98</f>
        <v>28917340.1893458</v>
      </c>
      <c r="S103" s="67"/>
      <c r="T103" s="9" t="n">
        <f aca="false">'Central SIPA income'!J98</f>
        <v>110567956.528997</v>
      </c>
      <c r="U103" s="9"/>
      <c r="V103" s="67" t="n">
        <f aca="false">'Central SIPA income'!F98</f>
        <v>147131.948983688</v>
      </c>
      <c r="W103" s="67"/>
      <c r="X103" s="67" t="n">
        <f aca="false">'Central SIPA income'!M98</f>
        <v>369553.036529075</v>
      </c>
      <c r="Y103" s="9"/>
      <c r="Z103" s="9" t="n">
        <f aca="false">R103+V103-N103-L103-F103</f>
        <v>1943722.62034947</v>
      </c>
      <c r="AA103" s="9"/>
      <c r="AB103" s="9" t="n">
        <f aca="false">T103-P103-D103</f>
        <v>-37848940.1500041</v>
      </c>
      <c r="AC103" s="50"/>
      <c r="AD103" s="9"/>
      <c r="AE103" s="9"/>
      <c r="AF103" s="9"/>
      <c r="AG103" s="9" t="n">
        <f aca="false">BF103/100*$AG$53</f>
        <v>7396419877.35284</v>
      </c>
      <c r="AH103" s="40" t="n">
        <f aca="false">(AG103-AG102)/AG102</f>
        <v>0.00413317437929199</v>
      </c>
      <c r="AI103" s="40"/>
      <c r="AJ103" s="40" t="n">
        <f aca="false">AB103/AG103</f>
        <v>-0.00511719734379792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13788178</v>
      </c>
      <c r="AX103" s="7"/>
      <c r="AY103" s="40" t="n">
        <f aca="false">(AW103-AW102)/AW102</f>
        <v>0.00248597024891548</v>
      </c>
      <c r="AZ103" s="39" t="n">
        <f aca="false">workers_and_wage_central!B91</f>
        <v>8024.58066696061</v>
      </c>
      <c r="BA103" s="40" t="n">
        <f aca="false">(AZ103-AZ102)/AZ102</f>
        <v>0.00164311938447123</v>
      </c>
      <c r="BB103" s="7"/>
      <c r="BC103" s="7"/>
      <c r="BD103" s="7"/>
      <c r="BE103" s="7"/>
      <c r="BF103" s="7" t="n">
        <f aca="false">BF102*(1+AY103)*(1+BA103)*(1-BE103)</f>
        <v>139.401586772895</v>
      </c>
      <c r="BG103" s="7"/>
      <c r="BH103" s="7" t="n">
        <f aca="false">BH102+1</f>
        <v>72</v>
      </c>
      <c r="BI103" s="40" t="n">
        <f aca="false">T110/AG110</f>
        <v>0.0128487365237338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129646276.151409</v>
      </c>
      <c r="E104" s="9"/>
      <c r="F104" s="67" t="n">
        <f aca="false">'Central pensions'!I104</f>
        <v>23564745.3426616</v>
      </c>
      <c r="G104" s="9" t="n">
        <f aca="false">'Central pensions'!K104</f>
        <v>4034776.60839242</v>
      </c>
      <c r="H104" s="9" t="n">
        <f aca="false">'Central pensions'!V104</f>
        <v>22198150.4478168</v>
      </c>
      <c r="I104" s="67" t="n">
        <f aca="false">'Central pensions'!M104</f>
        <v>124786.905414199</v>
      </c>
      <c r="J104" s="9" t="n">
        <f aca="false">'Central pensions'!W104</f>
        <v>686540.735499488</v>
      </c>
      <c r="K104" s="9"/>
      <c r="L104" s="67" t="n">
        <f aca="false">'Central pensions'!N104</f>
        <v>2527993.18369614</v>
      </c>
      <c r="M104" s="67"/>
      <c r="N104" s="67" t="n">
        <f aca="false">'Central pensions'!L104</f>
        <v>1104727.64843961</v>
      </c>
      <c r="O104" s="9"/>
      <c r="P104" s="9" t="n">
        <f aca="false">'Central pensions'!X104</f>
        <v>19195654.2221362</v>
      </c>
      <c r="Q104" s="67"/>
      <c r="R104" s="67" t="n">
        <f aca="false">'Central SIPA income'!G99</f>
        <v>25007156.5720327</v>
      </c>
      <c r="S104" s="67"/>
      <c r="T104" s="9" t="n">
        <f aca="false">'Central SIPA income'!J99</f>
        <v>95617030.5659394</v>
      </c>
      <c r="U104" s="9"/>
      <c r="V104" s="67" t="n">
        <f aca="false">'Central SIPA income'!F99</f>
        <v>149469.936429403</v>
      </c>
      <c r="W104" s="67"/>
      <c r="X104" s="67" t="n">
        <f aca="false">'Central SIPA income'!M99</f>
        <v>375425.386932228</v>
      </c>
      <c r="Y104" s="9"/>
      <c r="Z104" s="9" t="n">
        <f aca="false">R104+V104-N104-L104-F104</f>
        <v>-2040839.66633523</v>
      </c>
      <c r="AA104" s="9"/>
      <c r="AB104" s="9" t="n">
        <f aca="false">T104-P104-D104</f>
        <v>-53224899.8076058</v>
      </c>
      <c r="AC104" s="50"/>
      <c r="AD104" s="9"/>
      <c r="AE104" s="9"/>
      <c r="AF104" s="9"/>
      <c r="AG104" s="9" t="n">
        <f aca="false">BF104/100*$AG$53</f>
        <v>7469506197.04792</v>
      </c>
      <c r="AH104" s="40" t="n">
        <f aca="false">(AG104-AG103)/AG103</f>
        <v>0.00988131026996795</v>
      </c>
      <c r="AI104" s="40"/>
      <c r="AJ104" s="40" t="n">
        <f aca="false">AB104/AG104</f>
        <v>-0.00712562496147888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13875430</v>
      </c>
      <c r="AY104" s="40" t="n">
        <f aca="false">(AW104-AW103)/AW103</f>
        <v>0.0063280297077685</v>
      </c>
      <c r="AZ104" s="39" t="n">
        <f aca="false">workers_and_wage_central!B92</f>
        <v>8052.91495325888</v>
      </c>
      <c r="BA104" s="40" t="n">
        <f aca="false">(AZ104-AZ103)/AZ103</f>
        <v>0.00353093668992925</v>
      </c>
      <c r="BB104" s="7"/>
      <c r="BC104" s="7"/>
      <c r="BD104" s="7"/>
      <c r="BE104" s="7"/>
      <c r="BF104" s="7" t="n">
        <f aca="false">BF103*(1+AY104)*(1+BA104)*(1-BE104)</f>
        <v>140.779057103923</v>
      </c>
      <c r="BG104" s="7"/>
      <c r="BH104" s="0" t="n">
        <f aca="false">BH103+1</f>
        <v>73</v>
      </c>
      <c r="BI104" s="40" t="n">
        <f aca="false">T111/AG111</f>
        <v>0.0151100379666669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130365312.314651</v>
      </c>
      <c r="E105" s="9"/>
      <c r="F105" s="67" t="n">
        <f aca="false">'Central pensions'!I105</f>
        <v>23695438.6767236</v>
      </c>
      <c r="G105" s="9" t="n">
        <f aca="false">'Central pensions'!K105</f>
        <v>4088289.58629073</v>
      </c>
      <c r="H105" s="9" t="n">
        <f aca="false">'Central pensions'!V105</f>
        <v>22492563.0633322</v>
      </c>
      <c r="I105" s="67" t="n">
        <f aca="false">'Central pensions'!M105</f>
        <v>126441.945967754</v>
      </c>
      <c r="J105" s="9" t="n">
        <f aca="false">'Central pensions'!W105</f>
        <v>695646.280309243</v>
      </c>
      <c r="K105" s="9"/>
      <c r="L105" s="67" t="n">
        <f aca="false">'Central pensions'!N105</f>
        <v>2528286.03254304</v>
      </c>
      <c r="M105" s="67"/>
      <c r="N105" s="67" t="n">
        <f aca="false">'Central pensions'!L105</f>
        <v>1110857.06027672</v>
      </c>
      <c r="O105" s="9"/>
      <c r="P105" s="9" t="n">
        <f aca="false">'Central pensions'!X105</f>
        <v>19230896.0316539</v>
      </c>
      <c r="Q105" s="67"/>
      <c r="R105" s="67" t="n">
        <f aca="false">'Central SIPA income'!G100</f>
        <v>29595241.3712174</v>
      </c>
      <c r="S105" s="67"/>
      <c r="T105" s="9" t="n">
        <f aca="false">'Central SIPA income'!J100</f>
        <v>113159970.452731</v>
      </c>
      <c r="U105" s="9"/>
      <c r="V105" s="67" t="n">
        <f aca="false">'Central SIPA income'!F100</f>
        <v>148839.140070055</v>
      </c>
      <c r="W105" s="67"/>
      <c r="X105" s="67" t="n">
        <f aca="false">'Central SIPA income'!M100</f>
        <v>373841.008341183</v>
      </c>
      <c r="Y105" s="9"/>
      <c r="Z105" s="9" t="n">
        <f aca="false">R105+V105-N105-L105-F105</f>
        <v>2409498.74174414</v>
      </c>
      <c r="AA105" s="9"/>
      <c r="AB105" s="9" t="n">
        <f aca="false">T105-P105-D105</f>
        <v>-36436237.8935734</v>
      </c>
      <c r="AC105" s="50"/>
      <c r="AD105" s="9"/>
      <c r="AE105" s="9"/>
      <c r="AF105" s="9"/>
      <c r="AG105" s="9" t="n">
        <f aca="false">BF105/100*$AG$53</f>
        <v>7522300004.36208</v>
      </c>
      <c r="AH105" s="40" t="n">
        <f aca="false">(AG105-AG104)/AG104</f>
        <v>0.00706791130784862</v>
      </c>
      <c r="AI105" s="40" t="n">
        <f aca="false">(AG105-AG101)/AG101</f>
        <v>0.0233007378387859</v>
      </c>
      <c r="AJ105" s="40" t="n">
        <f aca="false">AB105/AG105</f>
        <v>-0.00484376292788702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13879658</v>
      </c>
      <c r="AY105" s="40" t="n">
        <f aca="false">(AW105-AW104)/AW104</f>
        <v>0.000304711277416267</v>
      </c>
      <c r="AZ105" s="39" t="n">
        <f aca="false">workers_and_wage_central!B93</f>
        <v>8107.36183733623</v>
      </c>
      <c r="BA105" s="40" t="n">
        <f aca="false">(AZ105-AZ104)/AZ104</f>
        <v>0.00676113983487654</v>
      </c>
      <c r="BB105" s="7"/>
      <c r="BC105" s="7"/>
      <c r="BD105" s="7"/>
      <c r="BE105" s="7"/>
      <c r="BF105" s="7" t="n">
        <f aca="false">BF104*(1+AY105)*(1+BA105)*(1-BE105)</f>
        <v>141.774070993536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0.0129308354621317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130676988.25313</v>
      </c>
      <c r="E106" s="6"/>
      <c r="F106" s="8" t="n">
        <f aca="false">'Central pensions'!I106</f>
        <v>23752089.4679204</v>
      </c>
      <c r="G106" s="6" t="n">
        <f aca="false">'Central pensions'!K106</f>
        <v>4157553.25421299</v>
      </c>
      <c r="H106" s="6" t="n">
        <f aca="false">'Central pensions'!V106</f>
        <v>22873631.3281546</v>
      </c>
      <c r="I106" s="8" t="n">
        <f aca="false">'Central pensions'!M106</f>
        <v>128584.12126432</v>
      </c>
      <c r="J106" s="6" t="n">
        <f aca="false">'Central pensions'!W106</f>
        <v>707431.896747052</v>
      </c>
      <c r="K106" s="6"/>
      <c r="L106" s="8" t="n">
        <f aca="false">'Central pensions'!N106</f>
        <v>3045232.69779152</v>
      </c>
      <c r="M106" s="8"/>
      <c r="N106" s="8" t="n">
        <f aca="false">'Central pensions'!L106</f>
        <v>1114889.98382976</v>
      </c>
      <c r="O106" s="6"/>
      <c r="P106" s="6" t="n">
        <f aca="false">'Central pensions'!X106</f>
        <v>21935522.6905732</v>
      </c>
      <c r="Q106" s="8"/>
      <c r="R106" s="8" t="n">
        <f aca="false">'Central SIPA income'!G101</f>
        <v>25465769.2967513</v>
      </c>
      <c r="S106" s="8"/>
      <c r="T106" s="6" t="n">
        <f aca="false">'Central SIPA income'!J101</f>
        <v>97370576.0676454</v>
      </c>
      <c r="U106" s="6"/>
      <c r="V106" s="8" t="n">
        <f aca="false">'Central SIPA income'!F101</f>
        <v>147537.481375042</v>
      </c>
      <c r="W106" s="8"/>
      <c r="X106" s="8" t="n">
        <f aca="false">'Central SIPA income'!M101</f>
        <v>370571.616977924</v>
      </c>
      <c r="Y106" s="6"/>
      <c r="Z106" s="6" t="n">
        <f aca="false">R106+V106-N106-L106-F106</f>
        <v>-2298905.37141532</v>
      </c>
      <c r="AA106" s="6"/>
      <c r="AB106" s="6" t="n">
        <f aca="false">T106-P106-D106</f>
        <v>-55241934.8760578</v>
      </c>
      <c r="AC106" s="50"/>
      <c r="AD106" s="6"/>
      <c r="AE106" s="6"/>
      <c r="AF106" s="6"/>
      <c r="AG106" s="6" t="n">
        <f aca="false">BF106/100*$AG$53</f>
        <v>7601043023.75884</v>
      </c>
      <c r="AH106" s="61" t="n">
        <f aca="false">(AG106-AG105)/AG105</f>
        <v>0.0104679445583261</v>
      </c>
      <c r="AI106" s="61"/>
      <c r="AJ106" s="61" t="n">
        <f aca="false">AB106/AG106</f>
        <v>-0.00726767822565748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0.00352013590726868</v>
      </c>
      <c r="AV106" s="5"/>
      <c r="AW106" s="65" t="n">
        <f aca="false">workers_and_wage_central!C94</f>
        <v>13917959</v>
      </c>
      <c r="AX106" s="5"/>
      <c r="AY106" s="61" t="n">
        <f aca="false">(AW106-AW105)/AW105</f>
        <v>0.0027595060339383</v>
      </c>
      <c r="AZ106" s="66" t="n">
        <f aca="false">workers_and_wage_central!B94</f>
        <v>8169.68495663055</v>
      </c>
      <c r="BA106" s="61" t="n">
        <f aca="false">(AZ106-AZ105)/AZ105</f>
        <v>0.00768722557901805</v>
      </c>
      <c r="BB106" s="5"/>
      <c r="BC106" s="5"/>
      <c r="BD106" s="5"/>
      <c r="BE106" s="5"/>
      <c r="BF106" s="5" t="n">
        <f aca="false">BF105*(1+AY106)*(1+BA106)*(1-BE106)</f>
        <v>143.258154108505</v>
      </c>
      <c r="BG106" s="5"/>
      <c r="BH106" s="5" t="n">
        <f aca="false">BH105+1</f>
        <v>75</v>
      </c>
      <c r="BI106" s="61" t="n">
        <f aca="false">T113/AG113</f>
        <v>0.015197244917836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130760590.647206</v>
      </c>
      <c r="E107" s="9"/>
      <c r="F107" s="67" t="n">
        <f aca="false">'Central pensions'!I107</f>
        <v>23767285.1926639</v>
      </c>
      <c r="G107" s="9" t="n">
        <f aca="false">'Central pensions'!K107</f>
        <v>4241185.44729149</v>
      </c>
      <c r="H107" s="9" t="n">
        <f aca="false">'Central pensions'!V107</f>
        <v>23333750.9789863</v>
      </c>
      <c r="I107" s="67" t="n">
        <f aca="false">'Central pensions'!M107</f>
        <v>131170.68393685</v>
      </c>
      <c r="J107" s="9" t="n">
        <f aca="false">'Central pensions'!W107</f>
        <v>721662.401411947</v>
      </c>
      <c r="K107" s="9"/>
      <c r="L107" s="67" t="n">
        <f aca="false">'Central pensions'!N107</f>
        <v>2571238.00676713</v>
      </c>
      <c r="M107" s="67"/>
      <c r="N107" s="67" t="n">
        <f aca="false">'Central pensions'!L107</f>
        <v>1116081.90434307</v>
      </c>
      <c r="O107" s="9"/>
      <c r="P107" s="9" t="n">
        <f aca="false">'Central pensions'!X107</f>
        <v>19482519.5805626</v>
      </c>
      <c r="Q107" s="67"/>
      <c r="R107" s="67" t="n">
        <f aca="false">'Central SIPA income'!G102</f>
        <v>30080103.8859991</v>
      </c>
      <c r="S107" s="67"/>
      <c r="T107" s="9" t="n">
        <f aca="false">'Central SIPA income'!J102</f>
        <v>115013884.301857</v>
      </c>
      <c r="U107" s="9"/>
      <c r="V107" s="67" t="n">
        <f aca="false">'Central SIPA income'!F102</f>
        <v>145823.235047054</v>
      </c>
      <c r="W107" s="67"/>
      <c r="X107" s="67" t="n">
        <f aca="false">'Central SIPA income'!M102</f>
        <v>366265.924432948</v>
      </c>
      <c r="Y107" s="9"/>
      <c r="Z107" s="9" t="n">
        <f aca="false">R107+V107-N107-L107-F107</f>
        <v>2771322.01727204</v>
      </c>
      <c r="AA107" s="9"/>
      <c r="AB107" s="9" t="n">
        <f aca="false">T107-P107-D107</f>
        <v>-35229225.9259111</v>
      </c>
      <c r="AC107" s="50"/>
      <c r="AD107" s="9"/>
      <c r="AE107" s="9"/>
      <c r="AF107" s="9"/>
      <c r="AG107" s="9" t="n">
        <f aca="false">BF107/100*$AG$53</f>
        <v>7629276686.841</v>
      </c>
      <c r="AH107" s="40" t="n">
        <f aca="false">(AG107-AG106)/AG106</f>
        <v>0.00371444589826792</v>
      </c>
      <c r="AI107" s="40"/>
      <c r="AJ107" s="40" t="n">
        <f aca="false">AB107/AG107</f>
        <v>-0.00461763642504598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13981813</v>
      </c>
      <c r="AX107" s="7"/>
      <c r="AY107" s="40" t="n">
        <f aca="false">(AW107-AW106)/AW106</f>
        <v>0.00458788533577373</v>
      </c>
      <c r="AZ107" s="39" t="n">
        <f aca="false">workers_and_wage_central!B95</f>
        <v>8162.58181997394</v>
      </c>
      <c r="BA107" s="40" t="n">
        <f aca="false">(AZ107-AZ106)/AZ106</f>
        <v>-0.000869450498314274</v>
      </c>
      <c r="BB107" s="7"/>
      <c r="BC107" s="7"/>
      <c r="BD107" s="7"/>
      <c r="BE107" s="7"/>
      <c r="BF107" s="7" t="n">
        <f aca="false">BF106*(1+AY107)*(1+BA107)*(1-BE107)</f>
        <v>143.790278771427</v>
      </c>
      <c r="BG107" s="7"/>
      <c r="BH107" s="7" t="n">
        <f aca="false">BH106+1</f>
        <v>76</v>
      </c>
      <c r="BI107" s="40" t="n">
        <f aca="false">T114/AG114</f>
        <v>0.0129057483481119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130966396.476867</v>
      </c>
      <c r="E108" s="9"/>
      <c r="F108" s="67" t="n">
        <f aca="false">'Central pensions'!I108</f>
        <v>23804692.8383747</v>
      </c>
      <c r="G108" s="9" t="n">
        <f aca="false">'Central pensions'!K108</f>
        <v>4296814.1164665</v>
      </c>
      <c r="H108" s="9" t="n">
        <f aca="false">'Central pensions'!V108</f>
        <v>23639803.5036763</v>
      </c>
      <c r="I108" s="67" t="n">
        <f aca="false">'Central pensions'!M108</f>
        <v>132891.158241231</v>
      </c>
      <c r="J108" s="9" t="n">
        <f aca="false">'Central pensions'!W108</f>
        <v>731127.943412664</v>
      </c>
      <c r="K108" s="9"/>
      <c r="L108" s="67" t="n">
        <f aca="false">'Central pensions'!N108</f>
        <v>2463477.64004243</v>
      </c>
      <c r="M108" s="67"/>
      <c r="N108" s="67" t="n">
        <f aca="false">'Central pensions'!L108</f>
        <v>1118206.68279877</v>
      </c>
      <c r="O108" s="9"/>
      <c r="P108" s="9" t="n">
        <f aca="false">'Central pensions'!X108</f>
        <v>18935040.4295091</v>
      </c>
      <c r="Q108" s="67"/>
      <c r="R108" s="67" t="n">
        <f aca="false">'Central SIPA income'!G103</f>
        <v>25702611.6985156</v>
      </c>
      <c r="S108" s="67"/>
      <c r="T108" s="9" t="n">
        <f aca="false">'Central SIPA income'!J103</f>
        <v>98276163.5183246</v>
      </c>
      <c r="U108" s="9"/>
      <c r="V108" s="67" t="n">
        <f aca="false">'Central SIPA income'!F103</f>
        <v>148457.941392032</v>
      </c>
      <c r="W108" s="67"/>
      <c r="X108" s="67" t="n">
        <f aca="false">'Central SIPA income'!M103</f>
        <v>372883.547164619</v>
      </c>
      <c r="Y108" s="9"/>
      <c r="Z108" s="9" t="n">
        <f aca="false">R108+V108-N108-L108-F108</f>
        <v>-1535307.5213083</v>
      </c>
      <c r="AA108" s="9"/>
      <c r="AB108" s="9" t="n">
        <f aca="false">T108-P108-D108</f>
        <v>-51625273.3880515</v>
      </c>
      <c r="AC108" s="50"/>
      <c r="AD108" s="9"/>
      <c r="AE108" s="9"/>
      <c r="AF108" s="9"/>
      <c r="AG108" s="9" t="n">
        <f aca="false">BF108/100*$AG$53</f>
        <v>7628208270.69078</v>
      </c>
      <c r="AH108" s="40" t="n">
        <f aca="false">(AG108-AG107)/AG107</f>
        <v>-0.000140041604738339</v>
      </c>
      <c r="AI108" s="40"/>
      <c r="AJ108" s="40" t="n">
        <f aca="false">AB108/AG108</f>
        <v>-0.00676768010994232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13960704</v>
      </c>
      <c r="AY108" s="40" t="n">
        <f aca="false">(AW108-AW107)/AW107</f>
        <v>-0.00150974698345629</v>
      </c>
      <c r="AZ108" s="39" t="n">
        <f aca="false">workers_and_wage_central!B96</f>
        <v>8173.7790571921</v>
      </c>
      <c r="BA108" s="40" t="n">
        <f aca="false">(AZ108-AZ107)/AZ107</f>
        <v>0.00137177641402081</v>
      </c>
      <c r="BB108" s="7"/>
      <c r="BC108" s="7"/>
      <c r="BD108" s="7"/>
      <c r="BE108" s="7"/>
      <c r="BF108" s="7" t="n">
        <f aca="false">BF107*(1+AY108)*(1+BA108)*(1-BE108)</f>
        <v>143.770142150042</v>
      </c>
      <c r="BG108" s="7"/>
      <c r="BH108" s="0" t="n">
        <f aca="false">BH107+1</f>
        <v>77</v>
      </c>
      <c r="BI108" s="40" t="n">
        <f aca="false">T115/AG115</f>
        <v>0.0151575888117757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131234323.865055</v>
      </c>
      <c r="E109" s="9"/>
      <c r="F109" s="67" t="n">
        <f aca="false">'Central pensions'!I109</f>
        <v>23853391.8126948</v>
      </c>
      <c r="G109" s="9" t="n">
        <f aca="false">'Central pensions'!K109</f>
        <v>4342719.5451252</v>
      </c>
      <c r="H109" s="9" t="n">
        <f aca="false">'Central pensions'!V109</f>
        <v>23892361.6278653</v>
      </c>
      <c r="I109" s="67" t="n">
        <f aca="false">'Central pensions'!M109</f>
        <v>134310.913766759</v>
      </c>
      <c r="J109" s="9" t="n">
        <f aca="false">'Central pensions'!W109</f>
        <v>738939.019418514</v>
      </c>
      <c r="K109" s="9"/>
      <c r="L109" s="67" t="n">
        <f aca="false">'Central pensions'!N109</f>
        <v>2502629.50976978</v>
      </c>
      <c r="M109" s="67"/>
      <c r="N109" s="67" t="n">
        <f aca="false">'Central pensions'!L109</f>
        <v>1122014.95849013</v>
      </c>
      <c r="O109" s="9"/>
      <c r="P109" s="9" t="n">
        <f aca="false">'Central pensions'!X109</f>
        <v>19159151.6768754</v>
      </c>
      <c r="Q109" s="67"/>
      <c r="R109" s="67" t="n">
        <f aca="false">'Central SIPA income'!G104</f>
        <v>30209022.8747108</v>
      </c>
      <c r="S109" s="67"/>
      <c r="T109" s="9" t="n">
        <f aca="false">'Central SIPA income'!J104</f>
        <v>115506817.228825</v>
      </c>
      <c r="U109" s="9"/>
      <c r="V109" s="67" t="n">
        <f aca="false">'Central SIPA income'!F104</f>
        <v>150126.88051799</v>
      </c>
      <c r="W109" s="67"/>
      <c r="X109" s="67" t="n">
        <f aca="false">'Central SIPA income'!M104</f>
        <v>377075.441080522</v>
      </c>
      <c r="Y109" s="9"/>
      <c r="Z109" s="9" t="n">
        <f aca="false">R109+V109-N109-L109-F109</f>
        <v>2881113.47427406</v>
      </c>
      <c r="AA109" s="9"/>
      <c r="AB109" s="9" t="n">
        <f aca="false">T109-P109-D109</f>
        <v>-34886658.3131058</v>
      </c>
      <c r="AC109" s="50"/>
      <c r="AD109" s="9"/>
      <c r="AE109" s="9"/>
      <c r="AF109" s="9"/>
      <c r="AG109" s="9" t="n">
        <f aca="false">BF109/100*$AG$53</f>
        <v>7628499628.40626</v>
      </c>
      <c r="AH109" s="40" t="n">
        <f aca="false">(AG109-AG108)/AG108</f>
        <v>3.81947772190896E-005</v>
      </c>
      <c r="AI109" s="40" t="n">
        <f aca="false">(AG109-AG105)/AG105</f>
        <v>0.0141179724263317</v>
      </c>
      <c r="AJ109" s="40" t="n">
        <f aca="false">AB109/AG109</f>
        <v>-0.00457320049976778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13945422</v>
      </c>
      <c r="AY109" s="40" t="n">
        <f aca="false">(AW109-AW108)/AW108</f>
        <v>-0.00109464393772692</v>
      </c>
      <c r="AZ109" s="39" t="n">
        <f aca="false">workers_and_wage_central!B97</f>
        <v>8183.04877759875</v>
      </c>
      <c r="BA109" s="40" t="n">
        <f aca="false">(AZ109-AZ108)/AZ108</f>
        <v>0.00113408012888401</v>
      </c>
      <c r="BB109" s="7"/>
      <c r="BC109" s="7"/>
      <c r="BD109" s="7"/>
      <c r="BE109" s="7"/>
      <c r="BF109" s="7" t="n">
        <f aca="false">BF108*(1+AY109)*(1+BA109)*(1-BE109)</f>
        <v>143.775633418592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0.012975482411399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132037737.870829</v>
      </c>
      <c r="E110" s="6"/>
      <c r="F110" s="8" t="n">
        <f aca="false">'Central pensions'!I110</f>
        <v>23999421.8184366</v>
      </c>
      <c r="G110" s="6" t="n">
        <f aca="false">'Central pensions'!K110</f>
        <v>4438019.48337045</v>
      </c>
      <c r="H110" s="6" t="n">
        <f aca="false">'Central pensions'!V110</f>
        <v>24416673.7700631</v>
      </c>
      <c r="I110" s="8" t="n">
        <f aca="false">'Central pensions'!M110</f>
        <v>137258.33453723</v>
      </c>
      <c r="J110" s="6" t="n">
        <f aca="false">'Central pensions'!W110</f>
        <v>755154.858867931</v>
      </c>
      <c r="K110" s="6"/>
      <c r="L110" s="8" t="n">
        <f aca="false">'Central pensions'!N110</f>
        <v>3050339.7908351</v>
      </c>
      <c r="M110" s="8"/>
      <c r="N110" s="8" t="n">
        <f aca="false">'Central pensions'!L110</f>
        <v>1130455.98202822</v>
      </c>
      <c r="O110" s="6"/>
      <c r="P110" s="6" t="n">
        <f aca="false">'Central pensions'!X110</f>
        <v>22047662.9500304</v>
      </c>
      <c r="Q110" s="8"/>
      <c r="R110" s="8" t="n">
        <f aca="false">'Central SIPA income'!G105</f>
        <v>25773175.8663705</v>
      </c>
      <c r="S110" s="8"/>
      <c r="T110" s="6" t="n">
        <f aca="false">'Central SIPA income'!J105</f>
        <v>98545971.7300343</v>
      </c>
      <c r="U110" s="6"/>
      <c r="V110" s="8" t="n">
        <f aca="false">'Central SIPA income'!F105</f>
        <v>149008.955763494</v>
      </c>
      <c r="W110" s="8"/>
      <c r="X110" s="8" t="n">
        <f aca="false">'Central SIPA income'!M105</f>
        <v>374267.536403879</v>
      </c>
      <c r="Y110" s="6"/>
      <c r="Z110" s="6" t="n">
        <f aca="false">R110+V110-N110-L110-F110</f>
        <v>-2258032.76916594</v>
      </c>
      <c r="AA110" s="6"/>
      <c r="AB110" s="6" t="n">
        <f aca="false">T110-P110-D110</f>
        <v>-55539429.0908251</v>
      </c>
      <c r="AC110" s="50"/>
      <c r="AD110" s="6"/>
      <c r="AE110" s="6"/>
      <c r="AF110" s="6"/>
      <c r="AG110" s="6" t="n">
        <f aca="false">BF110/100*$AG$53</f>
        <v>7669701339.73897</v>
      </c>
      <c r="AH110" s="61" t="n">
        <f aca="false">(AG110-AG109)/AG109</f>
        <v>0.00540102423014946</v>
      </c>
      <c r="AI110" s="61"/>
      <c r="AJ110" s="61" t="n">
        <f aca="false">AB110/AG110</f>
        <v>-0.00724140701581938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0.00494372391113996</v>
      </c>
      <c r="AV110" s="5"/>
      <c r="AW110" s="65" t="n">
        <f aca="false">workers_and_wage_central!C98</f>
        <v>13938761</v>
      </c>
      <c r="AX110" s="5"/>
      <c r="AY110" s="61" t="n">
        <f aca="false">(AW110-AW109)/AW109</f>
        <v>-0.000477647790077633</v>
      </c>
      <c r="AZ110" s="66" t="n">
        <f aca="false">workers_and_wage_central!B98</f>
        <v>8231.17722593476</v>
      </c>
      <c r="BA110" s="61" t="n">
        <f aca="false">(AZ110-AZ109)/AZ109</f>
        <v>0.00588148129677117</v>
      </c>
      <c r="BB110" s="5"/>
      <c r="BC110" s="5"/>
      <c r="BD110" s="5"/>
      <c r="BE110" s="5"/>
      <c r="BF110" s="5" t="n">
        <f aca="false">BF109*(1+AY110)*(1+BA110)*(1-BE110)</f>
        <v>144.552169098391</v>
      </c>
      <c r="BG110" s="5"/>
      <c r="BH110" s="5" t="n">
        <f aca="false">BH109+1</f>
        <v>79</v>
      </c>
      <c r="BI110" s="61" t="n">
        <f aca="false">T117/AG117</f>
        <v>0.0152446794159336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132753143.288508</v>
      </c>
      <c r="E111" s="9"/>
      <c r="F111" s="67" t="n">
        <f aca="false">'Central pensions'!I111</f>
        <v>24129455.2215147</v>
      </c>
      <c r="G111" s="9" t="n">
        <f aca="false">'Central pensions'!K111</f>
        <v>4533773.20097924</v>
      </c>
      <c r="H111" s="9" t="n">
        <f aca="false">'Central pensions'!V111</f>
        <v>24943482.4724325</v>
      </c>
      <c r="I111" s="67" t="n">
        <f aca="false">'Central pensions'!M111</f>
        <v>140219.789721008</v>
      </c>
      <c r="J111" s="9" t="n">
        <f aca="false">'Central pensions'!W111</f>
        <v>771447.911518537</v>
      </c>
      <c r="K111" s="9"/>
      <c r="L111" s="67" t="n">
        <f aca="false">'Central pensions'!N111</f>
        <v>2510535.22004734</v>
      </c>
      <c r="M111" s="67"/>
      <c r="N111" s="67" t="n">
        <f aca="false">'Central pensions'!L111</f>
        <v>1137913.86271366</v>
      </c>
      <c r="O111" s="9"/>
      <c r="P111" s="9" t="n">
        <f aca="false">'Central pensions'!X111</f>
        <v>19287645.5251906</v>
      </c>
      <c r="Q111" s="67"/>
      <c r="R111" s="67" t="n">
        <f aca="false">'Central SIPA income'!G106</f>
        <v>30375394.7095211</v>
      </c>
      <c r="S111" s="67"/>
      <c r="T111" s="9" t="n">
        <f aca="false">'Central SIPA income'!J106</f>
        <v>116142954.358952</v>
      </c>
      <c r="U111" s="9"/>
      <c r="V111" s="67" t="n">
        <f aca="false">'Central SIPA income'!F106</f>
        <v>149812.020564663</v>
      </c>
      <c r="W111" s="67"/>
      <c r="X111" s="67" t="n">
        <f aca="false">'Central SIPA income'!M106</f>
        <v>376284.603654408</v>
      </c>
      <c r="Y111" s="9"/>
      <c r="Z111" s="9" t="n">
        <f aca="false">R111+V111-N111-L111-F111</f>
        <v>2747302.42581005</v>
      </c>
      <c r="AA111" s="9"/>
      <c r="AB111" s="9" t="n">
        <f aca="false">T111-P111-D111</f>
        <v>-35897834.4547471</v>
      </c>
      <c r="AC111" s="50"/>
      <c r="AD111" s="9"/>
      <c r="AE111" s="9"/>
      <c r="AF111" s="9"/>
      <c r="AG111" s="9" t="n">
        <f aca="false">BF111/100*$AG$53</f>
        <v>7686476673.00148</v>
      </c>
      <c r="AH111" s="40" t="n">
        <f aca="false">(AG111-AG110)/AG110</f>
        <v>0.00218722118625303</v>
      </c>
      <c r="AI111" s="40"/>
      <c r="AJ111" s="40" t="n">
        <f aca="false">AB111/AG111</f>
        <v>-0.0046702586870311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14006184</v>
      </c>
      <c r="AX111" s="7"/>
      <c r="AY111" s="40" t="n">
        <f aca="false">(AW111-AW110)/AW110</f>
        <v>0.00483708702660158</v>
      </c>
      <c r="AZ111" s="39" t="n">
        <f aca="false">workers_and_wage_central!B99</f>
        <v>8209.47070689952</v>
      </c>
      <c r="BA111" s="40" t="n">
        <f aca="false">(AZ111-AZ110)/AZ110</f>
        <v>-0.00263710991021424</v>
      </c>
      <c r="BB111" s="7"/>
      <c r="BC111" s="7"/>
      <c r="BD111" s="7"/>
      <c r="BE111" s="7"/>
      <c r="BF111" s="7" t="n">
        <f aca="false">BF110*(1+AY111)*(1+BA111)*(1-BE111)</f>
        <v>144.868336665162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133038445.26911</v>
      </c>
      <c r="E112" s="9"/>
      <c r="F112" s="67" t="n">
        <f aca="false">'Central pensions'!I112</f>
        <v>24181312.2336728</v>
      </c>
      <c r="G112" s="9" t="n">
        <f aca="false">'Central pensions'!K112</f>
        <v>4580020.63395873</v>
      </c>
      <c r="H112" s="9" t="n">
        <f aca="false">'Central pensions'!V112</f>
        <v>25197922.2034869</v>
      </c>
      <c r="I112" s="67" t="n">
        <f aca="false">'Central pensions'!M112</f>
        <v>141650.122699754</v>
      </c>
      <c r="J112" s="9" t="n">
        <f aca="false">'Central pensions'!W112</f>
        <v>779317.181551141</v>
      </c>
      <c r="K112" s="9"/>
      <c r="L112" s="67" t="n">
        <f aca="false">'Central pensions'!N112</f>
        <v>2483281.84799436</v>
      </c>
      <c r="M112" s="67"/>
      <c r="N112" s="67" t="n">
        <f aca="false">'Central pensions'!L112</f>
        <v>1140399.2251577</v>
      </c>
      <c r="O112" s="9"/>
      <c r="P112" s="9" t="n">
        <f aca="false">'Central pensions'!X112</f>
        <v>19159901.3789172</v>
      </c>
      <c r="Q112" s="67"/>
      <c r="R112" s="67" t="n">
        <f aca="false">'Central SIPA income'!G107</f>
        <v>26106773.4060983</v>
      </c>
      <c r="S112" s="67"/>
      <c r="T112" s="9" t="n">
        <f aca="false">'Central SIPA income'!J107</f>
        <v>99821510.8366494</v>
      </c>
      <c r="U112" s="9"/>
      <c r="V112" s="67" t="n">
        <f aca="false">'Central SIPA income'!F107</f>
        <v>147132.775594946</v>
      </c>
      <c r="W112" s="67"/>
      <c r="X112" s="67" t="n">
        <f aca="false">'Central SIPA income'!M107</f>
        <v>369555.112738239</v>
      </c>
      <c r="Y112" s="9"/>
      <c r="Z112" s="9" t="n">
        <f aca="false">R112+V112-N112-L112-F112</f>
        <v>-1551087.12513165</v>
      </c>
      <c r="AA112" s="9"/>
      <c r="AB112" s="9" t="n">
        <f aca="false">T112-P112-D112</f>
        <v>-52376835.8113778</v>
      </c>
      <c r="AC112" s="50"/>
      <c r="AD112" s="9"/>
      <c r="AE112" s="9"/>
      <c r="AF112" s="9"/>
      <c r="AG112" s="9" t="n">
        <f aca="false">BF112/100*$AG$53</f>
        <v>7719648983.93298</v>
      </c>
      <c r="AH112" s="40" t="n">
        <f aca="false">(AG112-AG111)/AG111</f>
        <v>0.00431567184065243</v>
      </c>
      <c r="AI112" s="40"/>
      <c r="AJ112" s="40" t="n">
        <f aca="false">AB112/AG112</f>
        <v>-0.00678487272159531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14070652</v>
      </c>
      <c r="AY112" s="40" t="n">
        <f aca="false">(AW112-AW111)/AW111</f>
        <v>0.00460282400973741</v>
      </c>
      <c r="AZ112" s="39" t="n">
        <f aca="false">workers_and_wage_central!B100</f>
        <v>8207.12414041156</v>
      </c>
      <c r="BA112" s="40" t="n">
        <f aca="false">(AZ112-AZ111)/AZ111</f>
        <v>-0.000285836513915916</v>
      </c>
      <c r="BB112" s="7"/>
      <c r="BC112" s="7"/>
      <c r="BD112" s="7"/>
      <c r="BE112" s="7"/>
      <c r="BF112" s="7" t="n">
        <f aca="false">BF111*(1+AY112)*(1+BA112)*(1-BE112)</f>
        <v>145.49354086631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133778250.838022</v>
      </c>
      <c r="E113" s="9"/>
      <c r="F113" s="67" t="n">
        <f aca="false">'Central pensions'!I113</f>
        <v>24315780.6530676</v>
      </c>
      <c r="G113" s="9" t="n">
        <f aca="false">'Central pensions'!K113</f>
        <v>4625787.24429868</v>
      </c>
      <c r="H113" s="9" t="n">
        <f aca="false">'Central pensions'!V113</f>
        <v>25449716.5902442</v>
      </c>
      <c r="I113" s="67" t="n">
        <f aca="false">'Central pensions'!M113</f>
        <v>143065.584875217</v>
      </c>
      <c r="J113" s="9" t="n">
        <f aca="false">'Central pensions'!W113</f>
        <v>787104.636811676</v>
      </c>
      <c r="K113" s="9"/>
      <c r="L113" s="67" t="n">
        <f aca="false">'Central pensions'!N113</f>
        <v>2524218.41784766</v>
      </c>
      <c r="M113" s="67"/>
      <c r="N113" s="67" t="n">
        <f aca="false">'Central pensions'!L113</f>
        <v>1146500.0148288</v>
      </c>
      <c r="O113" s="9"/>
      <c r="P113" s="9" t="n">
        <f aca="false">'Central pensions'!X113</f>
        <v>19405886.1792367</v>
      </c>
      <c r="Q113" s="67"/>
      <c r="R113" s="67" t="n">
        <f aca="false">'Central SIPA income'!G108</f>
        <v>30924053.5475158</v>
      </c>
      <c r="S113" s="67"/>
      <c r="T113" s="9" t="n">
        <f aca="false">'Central SIPA income'!J108</f>
        <v>118240798.979219</v>
      </c>
      <c r="U113" s="9"/>
      <c r="V113" s="67" t="n">
        <f aca="false">'Central SIPA income'!F108</f>
        <v>148256.54818426</v>
      </c>
      <c r="W113" s="67"/>
      <c r="X113" s="67" t="n">
        <f aca="false">'Central SIPA income'!M108</f>
        <v>372377.705489967</v>
      </c>
      <c r="Y113" s="9"/>
      <c r="Z113" s="9" t="n">
        <f aca="false">R113+V113-N113-L113-F113</f>
        <v>3085811.00995603</v>
      </c>
      <c r="AA113" s="9"/>
      <c r="AB113" s="9" t="n">
        <f aca="false">T113-P113-D113</f>
        <v>-34943338.03804</v>
      </c>
      <c r="AC113" s="50"/>
      <c r="AD113" s="9"/>
      <c r="AE113" s="9"/>
      <c r="AF113" s="9"/>
      <c r="AG113" s="9" t="n">
        <f aca="false">BF113/100*$AG$53</f>
        <v>7780410174.24464</v>
      </c>
      <c r="AH113" s="40" t="n">
        <f aca="false">(AG113-AG112)/AG112</f>
        <v>0.00787097838750491</v>
      </c>
      <c r="AI113" s="40" t="n">
        <f aca="false">(AG113-AG109)/AG109</f>
        <v>0.019913554858509</v>
      </c>
      <c r="AJ113" s="40" t="n">
        <f aca="false">AB113/AG113</f>
        <v>-0.00449119484133528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14087589</v>
      </c>
      <c r="AY113" s="40" t="n">
        <f aca="false">(AW113-AW112)/AW112</f>
        <v>0.00120371110023899</v>
      </c>
      <c r="AZ113" s="39" t="n">
        <f aca="false">workers_and_wage_central!B101</f>
        <v>8261.77744392735</v>
      </c>
      <c r="BA113" s="40" t="n">
        <f aca="false">(AZ113-AZ112)/AZ112</f>
        <v>0.00665925147234962</v>
      </c>
      <c r="BB113" s="7"/>
      <c r="BC113" s="7"/>
      <c r="BD113" s="7"/>
      <c r="BE113" s="7"/>
      <c r="BF113" s="7" t="n">
        <f aca="false">BF112*(1+AY113)*(1+BA113)*(1-BE113)</f>
        <v>146.63871738199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133972720.601254</v>
      </c>
      <c r="E114" s="6"/>
      <c r="F114" s="8" t="n">
        <f aca="false">'Central pensions'!I114</f>
        <v>24351127.8345173</v>
      </c>
      <c r="G114" s="6" t="n">
        <f aca="false">'Central pensions'!K114</f>
        <v>4704344.88202818</v>
      </c>
      <c r="H114" s="6" t="n">
        <f aca="false">'Central pensions'!V114</f>
        <v>25881917.5347816</v>
      </c>
      <c r="I114" s="8" t="n">
        <f aca="false">'Central pensions'!M114</f>
        <v>145495.202536953</v>
      </c>
      <c r="J114" s="6" t="n">
        <f aca="false">'Central pensions'!W114</f>
        <v>800471.676333444</v>
      </c>
      <c r="K114" s="6"/>
      <c r="L114" s="8" t="n">
        <f aca="false">'Central pensions'!N114</f>
        <v>3127842.70761545</v>
      </c>
      <c r="M114" s="8"/>
      <c r="N114" s="8" t="n">
        <f aca="false">'Central pensions'!L114</f>
        <v>1148157.35663958</v>
      </c>
      <c r="O114" s="6"/>
      <c r="P114" s="6" t="n">
        <f aca="false">'Central pensions'!X114</f>
        <v>22547213.6939989</v>
      </c>
      <c r="Q114" s="8"/>
      <c r="R114" s="8" t="n">
        <f aca="false">'Central SIPA income'!G109</f>
        <v>26298461.0411763</v>
      </c>
      <c r="S114" s="8"/>
      <c r="T114" s="6" t="n">
        <f aca="false">'Central SIPA income'!J109</f>
        <v>100554445.123263</v>
      </c>
      <c r="U114" s="6"/>
      <c r="V114" s="8" t="n">
        <f aca="false">'Central SIPA income'!F109</f>
        <v>144560.475457622</v>
      </c>
      <c r="W114" s="8"/>
      <c r="X114" s="8" t="n">
        <f aca="false">'Central SIPA income'!M109</f>
        <v>363094.236407988</v>
      </c>
      <c r="Y114" s="6"/>
      <c r="Z114" s="6" t="n">
        <f aca="false">R114+V114-N114-L114-F114</f>
        <v>-2184106.38213842</v>
      </c>
      <c r="AA114" s="6"/>
      <c r="AB114" s="6" t="n">
        <f aca="false">T114-P114-D114</f>
        <v>-55965489.1719895</v>
      </c>
      <c r="AC114" s="50"/>
      <c r="AD114" s="6"/>
      <c r="AE114" s="6"/>
      <c r="AF114" s="6"/>
      <c r="AG114" s="6" t="n">
        <f aca="false">BF114/100*$AG$53</f>
        <v>7791446292.84317</v>
      </c>
      <c r="AH114" s="61" t="n">
        <f aca="false">(AG114-AG113)/AG113</f>
        <v>0.00141844945849472</v>
      </c>
      <c r="AI114" s="61"/>
      <c r="AJ114" s="61" t="n">
        <f aca="false">AB114/AG114</f>
        <v>-0.0071829397352577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0.00411610649228841</v>
      </c>
      <c r="AV114" s="5"/>
      <c r="AW114" s="65" t="n">
        <f aca="false">workers_and_wage_central!C102</f>
        <v>14090749</v>
      </c>
      <c r="AX114" s="5"/>
      <c r="AY114" s="61" t="n">
        <f aca="false">(AW114-AW113)/AW113</f>
        <v>0.00022431091650956</v>
      </c>
      <c r="AZ114" s="66" t="n">
        <f aca="false">workers_and_wage_central!B102</f>
        <v>8271.64093830898</v>
      </c>
      <c r="BA114" s="61" t="n">
        <f aca="false">(AZ114-AZ113)/AZ113</f>
        <v>0.00119387074374397</v>
      </c>
      <c r="BB114" s="5"/>
      <c r="BC114" s="5"/>
      <c r="BD114" s="5"/>
      <c r="BE114" s="5"/>
      <c r="BF114" s="5" t="n">
        <f aca="false">BF113*(1+AY114)*(1+BA114)*(1-BE114)</f>
        <v>146.846716991255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134353069.354699</v>
      </c>
      <c r="E115" s="9"/>
      <c r="F115" s="67" t="n">
        <f aca="false">'Central pensions'!I115</f>
        <v>24420260.7227297</v>
      </c>
      <c r="G115" s="9" t="n">
        <f aca="false">'Central pensions'!K115</f>
        <v>4745787.79634119</v>
      </c>
      <c r="H115" s="9" t="n">
        <f aca="false">'Central pensions'!V115</f>
        <v>26109924.2216952</v>
      </c>
      <c r="I115" s="67" t="n">
        <f aca="false">'Central pensions'!M115</f>
        <v>146776.942154882</v>
      </c>
      <c r="J115" s="9" t="n">
        <f aca="false">'Central pensions'!W115</f>
        <v>807523.429536968</v>
      </c>
      <c r="K115" s="9"/>
      <c r="L115" s="67" t="n">
        <f aca="false">'Central pensions'!N115</f>
        <v>2451165.0621927</v>
      </c>
      <c r="M115" s="67"/>
      <c r="N115" s="67" t="n">
        <f aca="false">'Central pensions'!L115</f>
        <v>1151256.79241819</v>
      </c>
      <c r="O115" s="9"/>
      <c r="P115" s="9" t="n">
        <f aca="false">'Central pensions'!X115</f>
        <v>19052982.3562826</v>
      </c>
      <c r="Q115" s="67"/>
      <c r="R115" s="67" t="n">
        <f aca="false">'Central SIPA income'!G110</f>
        <v>31083141.3676002</v>
      </c>
      <c r="S115" s="67"/>
      <c r="T115" s="9" t="n">
        <f aca="false">'Central SIPA income'!J110</f>
        <v>118849085.047723</v>
      </c>
      <c r="U115" s="9"/>
      <c r="V115" s="67" t="n">
        <f aca="false">'Central SIPA income'!F110</f>
        <v>146293.762773746</v>
      </c>
      <c r="W115" s="67"/>
      <c r="X115" s="67" t="n">
        <f aca="false">'Central SIPA income'!M110</f>
        <v>367447.754425492</v>
      </c>
      <c r="Y115" s="9"/>
      <c r="Z115" s="9" t="n">
        <f aca="false">R115+V115-N115-L115-F115</f>
        <v>3206752.55303333</v>
      </c>
      <c r="AA115" s="9"/>
      <c r="AB115" s="9" t="n">
        <f aca="false">T115-P115-D115</f>
        <v>-34556966.6632586</v>
      </c>
      <c r="AC115" s="50"/>
      <c r="AD115" s="9"/>
      <c r="AE115" s="9"/>
      <c r="AF115" s="9"/>
      <c r="AG115" s="9" t="n">
        <f aca="false">BF115/100*$AG$53</f>
        <v>7840896499.01247</v>
      </c>
      <c r="AH115" s="40" t="n">
        <f aca="false">(AG115-AG114)/AG114</f>
        <v>0.00634673003069089</v>
      </c>
      <c r="AI115" s="40"/>
      <c r="AJ115" s="40" t="n">
        <f aca="false">AB115/AG115</f>
        <v>-0.00440727239131532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14140801</v>
      </c>
      <c r="AX115" s="7"/>
      <c r="AY115" s="40" t="n">
        <f aca="false">(AW115-AW114)/AW114</f>
        <v>0.00355211777599615</v>
      </c>
      <c r="AZ115" s="39" t="n">
        <f aca="false">workers_and_wage_central!B103</f>
        <v>8294.67514721869</v>
      </c>
      <c r="BA115" s="40" t="n">
        <f aca="false">(AZ115-AZ114)/AZ114</f>
        <v>0.00278472059915349</v>
      </c>
      <c r="BB115" s="7"/>
      <c r="BC115" s="7"/>
      <c r="BD115" s="7"/>
      <c r="BE115" s="7"/>
      <c r="BF115" s="7" t="n">
        <f aca="false">BF114*(1+AY115)*(1+BA115)*(1-BE115)</f>
        <v>147.778713459892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134997997.712182</v>
      </c>
      <c r="E116" s="9"/>
      <c r="F116" s="67" t="n">
        <f aca="false">'Central pensions'!I116</f>
        <v>24537484.0858643</v>
      </c>
      <c r="G116" s="9" t="n">
        <f aca="false">'Central pensions'!K116</f>
        <v>4820729.5616201</v>
      </c>
      <c r="H116" s="9" t="n">
        <f aca="false">'Central pensions'!V116</f>
        <v>26522231.7028643</v>
      </c>
      <c r="I116" s="67" t="n">
        <f aca="false">'Central pensions'!M116</f>
        <v>149094.7287099</v>
      </c>
      <c r="J116" s="9" t="n">
        <f aca="false">'Central pensions'!W116</f>
        <v>820275.207305081</v>
      </c>
      <c r="K116" s="9"/>
      <c r="L116" s="67" t="n">
        <f aca="false">'Central pensions'!N116</f>
        <v>2487461.70336266</v>
      </c>
      <c r="M116" s="67"/>
      <c r="N116" s="67" t="n">
        <f aca="false">'Central pensions'!L116</f>
        <v>1157905.46432524</v>
      </c>
      <c r="O116" s="9"/>
      <c r="P116" s="9" t="n">
        <f aca="false">'Central pensions'!X116</f>
        <v>19277904.8310177</v>
      </c>
      <c r="Q116" s="67"/>
      <c r="R116" s="67" t="n">
        <f aca="false">'Central SIPA income'!G111</f>
        <v>26677393.7322765</v>
      </c>
      <c r="S116" s="67"/>
      <c r="T116" s="9" t="n">
        <f aca="false">'Central SIPA income'!J111</f>
        <v>102003327.110426</v>
      </c>
      <c r="U116" s="9"/>
      <c r="V116" s="67" t="n">
        <f aca="false">'Central SIPA income'!F111</f>
        <v>146996.401610177</v>
      </c>
      <c r="W116" s="67"/>
      <c r="X116" s="67" t="n">
        <f aca="false">'Central SIPA income'!M111</f>
        <v>369212.58060621</v>
      </c>
      <c r="Y116" s="9"/>
      <c r="Z116" s="9" t="n">
        <f aca="false">R116+V116-N116-L116-F116</f>
        <v>-1358461.11966552</v>
      </c>
      <c r="AA116" s="9"/>
      <c r="AB116" s="9" t="n">
        <f aca="false">T116-P116-D116</f>
        <v>-52272575.4327741</v>
      </c>
      <c r="AC116" s="50"/>
      <c r="AD116" s="9"/>
      <c r="AE116" s="9"/>
      <c r="AF116" s="9"/>
      <c r="AG116" s="9" t="n">
        <f aca="false">BF116/100*$AG$53</f>
        <v>7861235819.70373</v>
      </c>
      <c r="AH116" s="40" t="n">
        <f aca="false">(AG116-AG115)/AG115</f>
        <v>0.00259400448581578</v>
      </c>
      <c r="AI116" s="40"/>
      <c r="AJ116" s="40" t="n">
        <f aca="false">AB116/AG116</f>
        <v>-0.00664940940987369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14162820</v>
      </c>
      <c r="AY116" s="40" t="n">
        <f aca="false">(AW116-AW115)/AW115</f>
        <v>0.00155712537076224</v>
      </c>
      <c r="AZ116" s="39" t="n">
        <f aca="false">workers_and_wage_central!B104</f>
        <v>8303.26235129167</v>
      </c>
      <c r="BA116" s="40" t="n">
        <f aca="false">(AZ116-AZ115)/AZ115</f>
        <v>0.00103526707442648</v>
      </c>
      <c r="BB116" s="7"/>
      <c r="BC116" s="7"/>
      <c r="BD116" s="7"/>
      <c r="BE116" s="7"/>
      <c r="BF116" s="7" t="n">
        <f aca="false">BF115*(1+AY116)*(1+BA116)*(1-BE116)</f>
        <v>148.162052105515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135458748.579409</v>
      </c>
      <c r="E117" s="9"/>
      <c r="F117" s="67" t="n">
        <f aca="false">'Central pensions'!I117</f>
        <v>24621231.0099946</v>
      </c>
      <c r="G117" s="9" t="n">
        <f aca="false">'Central pensions'!K117</f>
        <v>4894532.91817749</v>
      </c>
      <c r="H117" s="9" t="n">
        <f aca="false">'Central pensions'!V117</f>
        <v>26928275.9951325</v>
      </c>
      <c r="I117" s="67" t="n">
        <f aca="false">'Central pensions'!M117</f>
        <v>151377.306747757</v>
      </c>
      <c r="J117" s="9" t="n">
        <f aca="false">'Central pensions'!W117</f>
        <v>832833.27819997</v>
      </c>
      <c r="K117" s="9"/>
      <c r="L117" s="67" t="n">
        <f aca="false">'Central pensions'!N117</f>
        <v>2428687.89688548</v>
      </c>
      <c r="M117" s="67"/>
      <c r="N117" s="67" t="n">
        <f aca="false">'Central pensions'!L117</f>
        <v>1163391.49662161</v>
      </c>
      <c r="O117" s="9"/>
      <c r="P117" s="9" t="n">
        <f aca="false">'Central pensions'!X117</f>
        <v>19003109.8008621</v>
      </c>
      <c r="Q117" s="67"/>
      <c r="R117" s="67" t="n">
        <f aca="false">'Central SIPA income'!G112</f>
        <v>31534183.6787217</v>
      </c>
      <c r="S117" s="67"/>
      <c r="T117" s="9" t="n">
        <f aca="false">'Central SIPA income'!J112</f>
        <v>120573684.4169</v>
      </c>
      <c r="U117" s="9"/>
      <c r="V117" s="67" t="n">
        <f aca="false">'Central SIPA income'!F112</f>
        <v>151030.79043627</v>
      </c>
      <c r="W117" s="67"/>
      <c r="X117" s="67" t="n">
        <f aca="false">'Central SIPA income'!M112</f>
        <v>379345.80219078</v>
      </c>
      <c r="Y117" s="9"/>
      <c r="Z117" s="9" t="n">
        <f aca="false">R117+V117-N117-L117-F117</f>
        <v>3471904.06565629</v>
      </c>
      <c r="AA117" s="9"/>
      <c r="AB117" s="9" t="n">
        <f aca="false">T117-P117-D117</f>
        <v>-33888173.9633711</v>
      </c>
      <c r="AC117" s="50"/>
      <c r="AD117" s="9"/>
      <c r="AE117" s="9"/>
      <c r="AF117" s="9"/>
      <c r="AG117" s="9" t="n">
        <f aca="false">BF117/100*$AG$53</f>
        <v>7909230566.75612</v>
      </c>
      <c r="AH117" s="40" t="n">
        <f aca="false">(AG117-AG116)/AG116</f>
        <v>0.00610524199415226</v>
      </c>
      <c r="AI117" s="40" t="n">
        <f aca="false">(AG117-AG113)/AG113</f>
        <v>0.0165570181554057</v>
      </c>
      <c r="AJ117" s="40" t="n">
        <f aca="false">AB117/AG117</f>
        <v>-0.00428463599301417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14222591</v>
      </c>
      <c r="AY117" s="40" t="n">
        <f aca="false">(AW117-AW116)/AW116</f>
        <v>0.00422027534064544</v>
      </c>
      <c r="AZ117" s="39" t="n">
        <f aca="false">workers_and_wage_central!B105</f>
        <v>8318.84794842791</v>
      </c>
      <c r="BA117" s="40" t="n">
        <f aca="false">(AZ117-AZ116)/AZ116</f>
        <v>0.00187704500675129</v>
      </c>
      <c r="BB117" s="7"/>
      <c r="BC117" s="7"/>
      <c r="BD117" s="7"/>
      <c r="BE117" s="7"/>
      <c r="BF117" s="7" t="n">
        <f aca="false">BF116*(1+AY117)*(1+BA117)*(1-BE117)</f>
        <v>149.066617287969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0.0210158525563355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0.0184661505220734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5380456394.84132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5451543455.22836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5510121542.25029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5564692381.32858</v>
      </c>
      <c r="AJ170" s="32" t="n">
        <f aca="false">(AG170-AG166)/AG166</f>
        <v>0.0487870628267677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5614216198.83253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5638013617.68023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5686094871.59583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5721104601.78429</v>
      </c>
      <c r="AJ174" s="32" t="n">
        <f aca="false">(AG174-AG170)/AG170</f>
        <v>0.0281079725054583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5767567407.72806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5799330893.34944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5850343102.31359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5906774294.74644</v>
      </c>
      <c r="AJ178" s="32" t="n">
        <f aca="false">(AG178-AG174)/AG174</f>
        <v>0.032453469370974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5973047980.60672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6006087398.90405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6060136397.32923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6103876456.33471</v>
      </c>
      <c r="AJ182" s="32" t="n">
        <f aca="false">(AG182-AG178)/AG178</f>
        <v>0.0333688324206967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6142531634.31949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6161750569.86937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6188435629.41519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6216954797.25353</v>
      </c>
      <c r="AJ186" s="32" t="n">
        <f aca="false">(AG186-AG182)/AG182</f>
        <v>0.0185256601649367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6276465984.77176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6326512170.56955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6350497370.10036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6387021638.19353</v>
      </c>
      <c r="AJ190" s="32" t="n">
        <f aca="false">(AG190-AG186)/AG186</f>
        <v>0.0273553285308002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6426100035.11008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6455265612.84464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6508842544.56547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6534543251.51234</v>
      </c>
      <c r="AJ194" s="32" t="n">
        <f aca="false">(AG194-AG190)/AG190</f>
        <v>0.0230970899545182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6581786846.21931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6629620232.16027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6663702452.29392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6714707151.83035</v>
      </c>
      <c r="AJ198" s="32" t="n">
        <f aca="false">(AG198-AG194)/AG194</f>
        <v>0.0275710012748503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6727754189.35766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6747532923.15624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6808905558.28943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6865971379.22275</v>
      </c>
      <c r="AJ202" s="32" t="n">
        <f aca="false">(AG202-AG198)/AG198</f>
        <v>0.0225273007403099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6919892368.71838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6957750945.58435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6989330559.01051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7034339510.1835</v>
      </c>
      <c r="AJ206" s="32" t="n">
        <f aca="false">(AG206-AG202)/AG202</f>
        <v>0.0245221137201733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7046419622.17495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7084801795.80365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7125977647.11894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7188005908.48916</v>
      </c>
      <c r="AJ210" s="32" t="n">
        <f aca="false">(AG210-AG206)/AG206</f>
        <v>0.0218451779421789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7217600560.81399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7285522089.20053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7293282222.01133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7351015909.79911</v>
      </c>
      <c r="AJ214" s="32" t="n">
        <f aca="false">(AG214-AG210)/AG210</f>
        <v>0.0226780561097524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7365975018.1294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7396419877.35284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7469506197.04792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7522300004.36208</v>
      </c>
      <c r="AJ218" s="32" t="n">
        <f aca="false">(AG218-AG214)/AG214</f>
        <v>0.0233007378387859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7601043023.75884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7629276686.841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7628208270.69078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7628499628.40626</v>
      </c>
      <c r="AJ222" s="32" t="n">
        <f aca="false">(AG222-AG218)/AG218</f>
        <v>0.0141179724263317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7669701339.73897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7686476673.00148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7719648983.93298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7780410174.24464</v>
      </c>
      <c r="AJ226" s="32" t="n">
        <f aca="false">(AG226-AG222)/AG222</f>
        <v>0.019913554858509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7791446292.84317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7840896499.01247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7861235819.70373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7909230566.75612</v>
      </c>
      <c r="AJ230" s="32" t="n">
        <f aca="false">(AG230-AG226)/AG226</f>
        <v>0.0165570181554057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2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-0.0328674520568729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-0.0328674520568729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-0.0327691279382022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-0.0328090959106515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-0.0370532229927497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-0.0368194514270904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-0.0377706255122322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-0.0387018810277337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-0.0538831285816872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0.0531131809487226</v>
      </c>
      <c r="BL9" s="51" t="n">
        <f aca="false">SUM(P34:P37)/AVERAGE(AG34:AG37)</f>
        <v>0.0185740751946983</v>
      </c>
      <c r="BM9" s="51" t="n">
        <f aca="false">SUM(D34:D37)/AVERAGE(AG34:AG37)</f>
        <v>0.0884222343357115</v>
      </c>
      <c r="BN9" s="51" t="n">
        <f aca="false">(SUM(H34:H37)+SUM(J34:J37))/AVERAGE(AG34:AG37)</f>
        <v>0.00137759215474062</v>
      </c>
      <c r="BO9" s="52" t="n">
        <f aca="false">AL9-BN9</f>
        <v>-0.0552607207364278</v>
      </c>
      <c r="BP9" s="32" t="n">
        <f aca="false">BN9+BM9</f>
        <v>0.0897998264904521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-0.0510052774138613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0.0479904796243405</v>
      </c>
      <c r="BL10" s="51" t="n">
        <f aca="false">SUM(P38:P41)/AVERAGE(AG38:AG41)</f>
        <v>0.0170494663919832</v>
      </c>
      <c r="BM10" s="51" t="n">
        <f aca="false">SUM(D38:D41)/AVERAGE(AG38:AG41)</f>
        <v>0.0819462906462186</v>
      </c>
      <c r="BN10" s="51" t="n">
        <f aca="false">(SUM(H38:H41)+SUM(J38:J41))/AVERAGE(AG38:AG41)</f>
        <v>0.0016575643014096</v>
      </c>
      <c r="BO10" s="52" t="n">
        <f aca="false">AL10-BN10</f>
        <v>-0.0526628417152709</v>
      </c>
      <c r="BP10" s="32" t="n">
        <f aca="false">BN10+BM10</f>
        <v>0.0836038549476282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-0.0540398105453604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0.0455207980564706</v>
      </c>
      <c r="BL11" s="51" t="n">
        <f aca="false">SUM(P42:P45)/AVERAGE(AG42:AG45)</f>
        <v>0.0170639674368475</v>
      </c>
      <c r="BM11" s="51" t="n">
        <f aca="false">SUM(D42:D45)/AVERAGE(AG42:AG45)</f>
        <v>0.0824966411649835</v>
      </c>
      <c r="BN11" s="51" t="n">
        <f aca="false">(SUM(H42:H45)+SUM(J42:J45))/AVERAGE(AG42:AG45)</f>
        <v>0.0019812624435441</v>
      </c>
      <c r="BO11" s="52" t="n">
        <f aca="false">AL11-BN11</f>
        <v>-0.0560210729889045</v>
      </c>
      <c r="BP11" s="32" t="n">
        <f aca="false">BN11+BM11</f>
        <v>0.0844779036085276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-0.053634229991884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0.045688762465136</v>
      </c>
      <c r="BL12" s="51" t="n">
        <f aca="false">SUM(P46:P49)/AVERAGE(AG46:AG49)</f>
        <v>0.0166790096128348</v>
      </c>
      <c r="BM12" s="51" t="n">
        <f aca="false">SUM(D46:D49)/AVERAGE(AG46:AG49)</f>
        <v>0.0826439828441851</v>
      </c>
      <c r="BN12" s="51" t="n">
        <f aca="false">(SUM(H46:H49)+SUM(J46:J49))/AVERAGE(AG46:AG49)</f>
        <v>0.00225588746163535</v>
      </c>
      <c r="BO12" s="52" t="n">
        <f aca="false">AL12-BN12</f>
        <v>-0.0558901174535193</v>
      </c>
      <c r="BP12" s="32" t="n">
        <f aca="false">BN12+BM12</f>
        <v>0.0848998703058204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-0.0522715615673319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0.0466661479319207</v>
      </c>
      <c r="BL13" s="32" t="n">
        <f aca="false">SUM(P50:P53)/AVERAGE(AG50:AG53)</f>
        <v>0.0163110962794239</v>
      </c>
      <c r="BM13" s="32" t="n">
        <f aca="false">SUM(D50:D53)/AVERAGE(AG50:AG53)</f>
        <v>0.0826266132198286</v>
      </c>
      <c r="BN13" s="32" t="n">
        <f aca="false">(SUM(H50:H53)+SUM(J50:J53))/AVERAGE(AG50:AG53)</f>
        <v>0.00267079249939185</v>
      </c>
      <c r="BO13" s="59" t="n">
        <f aca="false">AL13-BN13</f>
        <v>-0.0549423540667237</v>
      </c>
      <c r="BP13" s="32" t="n">
        <f aca="false">BN13+BM13</f>
        <v>0.0852974057192205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-2405877.29922826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-0.0083164756847844</v>
      </c>
      <c r="AK14" s="62" t="n">
        <f aca="false">AK13+1</f>
        <v>2025</v>
      </c>
      <c r="AL14" s="63" t="n">
        <f aca="false">SUM(AB54:AB57)/AVERAGE(AG54:AG57)</f>
        <v>-0.0505609192653288</v>
      </c>
      <c r="AM14" s="6" t="n">
        <f aca="false">'Central scenario'!AM13</f>
        <v>14900507.1403892</v>
      </c>
      <c r="AN14" s="63" t="n">
        <f aca="false">AM14/AVERAGE(AG54:AG57)</f>
        <v>0.0027862128959964</v>
      </c>
      <c r="AO14" s="63" t="n">
        <f aca="false">'GDP evolution by scenario'!G53</f>
        <v>0.0439172493541375</v>
      </c>
      <c r="AP14" s="63"/>
      <c r="AQ14" s="6" t="n">
        <f aca="false">AQ13*(1+AO14)</f>
        <v>445468999.40344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341499870.476533</v>
      </c>
      <c r="AS14" s="64" t="n">
        <f aca="false">AQ14/AG57</f>
        <v>0.0817079558593389</v>
      </c>
      <c r="AT14" s="64" t="n">
        <f aca="false">AR14/AG57</f>
        <v>0.0626379307656284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0.0469907757939094</v>
      </c>
      <c r="BL14" s="61" t="n">
        <f aca="false">SUM(P54:P57)/AVERAGE(AG54:AG57)</f>
        <v>0.0158205389108838</v>
      </c>
      <c r="BM14" s="61" t="n">
        <f aca="false">SUM(D54:D57)/AVERAGE(AG54:AG57)</f>
        <v>0.0817311561483546</v>
      </c>
      <c r="BN14" s="61" t="n">
        <f aca="false">(SUM(H54:H57)+SUM(J54:J57))/AVERAGE(AG54:AG57)</f>
        <v>0.00362779996608635</v>
      </c>
      <c r="BO14" s="63" t="n">
        <f aca="false">AL14-BN14</f>
        <v>-0.0541887192314152</v>
      </c>
      <c r="BP14" s="32" t="n">
        <f aca="false">BN14+BM14</f>
        <v>0.0853589561144409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-40890705.7450199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</v>
      </c>
      <c r="AK15" s="68" t="n">
        <f aca="false">AK14+1</f>
        <v>2026</v>
      </c>
      <c r="AL15" s="69" t="n">
        <f aca="false">SUM(AB58:AB61)/AVERAGE(AG58:AG61)</f>
        <v>-0.0482856930058703</v>
      </c>
      <c r="AM15" s="9" t="n">
        <f aca="false">'Central scenario'!AM14</f>
        <v>13946867.9480024</v>
      </c>
      <c r="AN15" s="69" t="n">
        <f aca="false">AM15/AVERAGE(AG58:AG61)</f>
        <v>0.00249007608042946</v>
      </c>
      <c r="AO15" s="69" t="n">
        <f aca="false">'GDP evolution by scenario'!G57</f>
        <v>0.034355316296597</v>
      </c>
      <c r="AP15" s="69"/>
      <c r="AQ15" s="9" t="n">
        <f aca="false">AQ14*(1+AO15)</f>
        <v>460773227.778274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339067067.955129</v>
      </c>
      <c r="AS15" s="70" t="n">
        <f aca="false">AQ15/AG61</f>
        <v>0.0811730149910249</v>
      </c>
      <c r="AT15" s="70" t="n">
        <f aca="false">AR15/AG61</f>
        <v>0.0597324118043784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0.0470625842003743</v>
      </c>
      <c r="BL15" s="40" t="n">
        <f aca="false">SUM(P58:P61)/AVERAGE(AG58:AG61)</f>
        <v>0.0151297629211208</v>
      </c>
      <c r="BM15" s="40" t="n">
        <f aca="false">SUM(D58:D61)/AVERAGE(AG58:AG61)</f>
        <v>0.0802185142851237</v>
      </c>
      <c r="BN15" s="40" t="n">
        <f aca="false">(SUM(H58:H61)+SUM(J58:J61))/AVERAGE(AG58:AG61)</f>
        <v>0.00480990682343946</v>
      </c>
      <c r="BO15" s="69" t="n">
        <f aca="false">AL15-BN15</f>
        <v>-0.0530955998293098</v>
      </c>
      <c r="BP15" s="32" t="n">
        <f aca="false">BN15+BM15</f>
        <v>0.0850284211085632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-2436605.48644629</v>
      </c>
      <c r="AA16" s="9"/>
      <c r="AB16" s="9" t="n">
        <f aca="false">T16-P16-D16</f>
        <v>-47106469.9829404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-0.00887718703767838</v>
      </c>
      <c r="AK16" s="68" t="n">
        <f aca="false">AK15+1</f>
        <v>2027</v>
      </c>
      <c r="AL16" s="69" t="n">
        <f aca="false">SUM(AB62:AB65)/AVERAGE(AG62:AG65)</f>
        <v>-0.0469377585084868</v>
      </c>
      <c r="AM16" s="9" t="n">
        <f aca="false">'Central scenario'!AM15</f>
        <v>13032040.9288315</v>
      </c>
      <c r="AN16" s="69" t="n">
        <f aca="false">AM16/AVERAGE(AG62:AG65)</f>
        <v>0.00224917220700909</v>
      </c>
      <c r="AO16" s="69" t="n">
        <f aca="false">'GDP evolution by scenario'!G61</f>
        <v>0.0293293533452352</v>
      </c>
      <c r="AP16" s="69"/>
      <c r="AQ16" s="9" t="n">
        <f aca="false">AQ15*(1+AO16)</f>
        <v>474287408.587808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335805374.439944</v>
      </c>
      <c r="AS16" s="70" t="n">
        <f aca="false">AQ16/AG65</f>
        <v>0.0808341041573124</v>
      </c>
      <c r="AT16" s="70" t="n">
        <f aca="false">AR16/AG65</f>
        <v>0.0572322311800067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0.0470983001637276</v>
      </c>
      <c r="BL16" s="40" t="n">
        <f aca="false">SUM(P62:P65)/AVERAGE(AG62:AG65)</f>
        <v>0.0146745455469992</v>
      </c>
      <c r="BM16" s="40" t="n">
        <f aca="false">SUM(D62:D65)/AVERAGE(AG62:AG65)</f>
        <v>0.0793615131252151</v>
      </c>
      <c r="BN16" s="40" t="n">
        <f aca="false">(SUM(H62:H65)+SUM(J62:J65))/AVERAGE(AG62:AG65)</f>
        <v>0.00573009618998583</v>
      </c>
      <c r="BO16" s="69" t="n">
        <f aca="false">AL16-BN16</f>
        <v>-0.0526678546984727</v>
      </c>
      <c r="BP16" s="32" t="n">
        <f aca="false">BN16+BM16</f>
        <v>0.085091609315201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-412252.970530525</v>
      </c>
      <c r="AA17" s="9"/>
      <c r="AB17" s="9" t="n">
        <f aca="false">T17-P17-D17</f>
        <v>-41849549.5840387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-0.00797317912334387</v>
      </c>
      <c r="AK17" s="68" t="n">
        <f aca="false">AK16+1</f>
        <v>2028</v>
      </c>
      <c r="AL17" s="69" t="n">
        <f aca="false">SUM(AB66:AB69)/AVERAGE(AG66:AG69)</f>
        <v>-0.0466080363547219</v>
      </c>
      <c r="AM17" s="9" t="n">
        <f aca="false">'Central scenario'!AM16</f>
        <v>12139889.4651339</v>
      </c>
      <c r="AN17" s="69" t="n">
        <f aca="false">AM17/AVERAGE(AG66:AG69)</f>
        <v>0.00204265484195726</v>
      </c>
      <c r="AO17" s="69" t="n">
        <f aca="false">'GDP evolution by scenario'!G65</f>
        <v>0.0351197043270126</v>
      </c>
      <c r="AP17" s="69"/>
      <c r="AQ17" s="9" t="n">
        <f aca="false">AQ16*(1+AO17)</f>
        <v>490944242.143437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335264678.147913</v>
      </c>
      <c r="AS17" s="70" t="n">
        <f aca="false">AQ17/AG69</f>
        <v>0.0824095043834952</v>
      </c>
      <c r="AT17" s="70" t="n">
        <f aca="false">AR17/AG69</f>
        <v>0.0562772583762971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0.0471361033169539</v>
      </c>
      <c r="BL17" s="40" t="n">
        <f aca="false">SUM(P66:P69)/AVERAGE(AG66:AG69)</f>
        <v>0.014484522779549</v>
      </c>
      <c r="BM17" s="40" t="n">
        <f aca="false">SUM(D66:D69)/AVERAGE(AG66:AG69)</f>
        <v>0.0792596168921267</v>
      </c>
      <c r="BN17" s="40" t="n">
        <f aca="false">(SUM(H66:H69)+SUM(J66:J69))/AVERAGE(AG66:AG69)</f>
        <v>0.0064168968582531</v>
      </c>
      <c r="BO17" s="69" t="n">
        <f aca="false">AL17-BN17</f>
        <v>-0.053024933212975</v>
      </c>
      <c r="BP17" s="32" t="n">
        <f aca="false">BN17+BM17</f>
        <v>0.0856765137503798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-2220879.62547498</v>
      </c>
      <c r="AA18" s="6"/>
      <c r="AB18" s="6" t="n">
        <f aca="false">T18-P18-D18</f>
        <v>-44392077.6581182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-0.0456869722811701</v>
      </c>
      <c r="AM18" s="6" t="n">
        <f aca="false">'Central scenario'!AM17</f>
        <v>11273018.6820578</v>
      </c>
      <c r="AN18" s="63" t="n">
        <f aca="false">AM18/AVERAGE(AG70:AG73)</f>
        <v>0.001865535058671</v>
      </c>
      <c r="AO18" s="63" t="n">
        <f aca="false">'GDP evolution by scenario'!G69</f>
        <v>0.0234652246762255</v>
      </c>
      <c r="AP18" s="63"/>
      <c r="AQ18" s="6" t="n">
        <f aca="false">AQ17*(1+AO18)</f>
        <v>502464359.088832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331737988.065114</v>
      </c>
      <c r="AS18" s="64" t="n">
        <f aca="false">AQ18/AG73</f>
        <v>0.0822661435445241</v>
      </c>
      <c r="AT18" s="64" t="n">
        <f aca="false">AR18/AG73</f>
        <v>0.0543139119256646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0.0470534704658852</v>
      </c>
      <c r="BL18" s="61" t="n">
        <f aca="false">SUM(P70:P73)/AVERAGE(AG70:AG73)</f>
        <v>0.0141792878831874</v>
      </c>
      <c r="BM18" s="61" t="n">
        <f aca="false">SUM(D70:D73)/AVERAGE(AG70:AG73)</f>
        <v>0.0785611548638679</v>
      </c>
      <c r="BN18" s="61" t="n">
        <f aca="false">(SUM(H70:H73)+SUM(J70:J73))/AVERAGE(AG70:AG73)</f>
        <v>0.00728950245667296</v>
      </c>
      <c r="BO18" s="63" t="n">
        <f aca="false">AL18-BN18</f>
        <v>-0.052976474737843</v>
      </c>
      <c r="BP18" s="32" t="n">
        <f aca="false">BN18+BM18</f>
        <v>0.0858506573205408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-125275.553437583</v>
      </c>
      <c r="AA19" s="9"/>
      <c r="AB19" s="9" t="n">
        <f aca="false">T19-P19-D19</f>
        <v>-37407950.3167705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-0.00731452374960325</v>
      </c>
      <c r="AK19" s="68" t="n">
        <f aca="false">AK18+1</f>
        <v>2030</v>
      </c>
      <c r="AL19" s="69" t="n">
        <f aca="false">SUM(AB74:AB77)/AVERAGE(AG74:AG77)</f>
        <v>-0.0441556833237596</v>
      </c>
      <c r="AM19" s="9" t="n">
        <f aca="false">'Central scenario'!AM18</f>
        <v>10452476.7322336</v>
      </c>
      <c r="AN19" s="69" t="n">
        <f aca="false">AM19/AVERAGE(AG74:AG77)</f>
        <v>0.00170383664447561</v>
      </c>
      <c r="AO19" s="69" t="n">
        <f aca="false">'GDP evolution by scenario'!G73</f>
        <v>0.0255294573182592</v>
      </c>
      <c r="AP19" s="69"/>
      <c r="AQ19" s="9" t="n">
        <f aca="false">AQ18*(1+AO19)</f>
        <v>515292001.498136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329632854.375039</v>
      </c>
      <c r="AS19" s="70" t="n">
        <f aca="false">AQ19/AG77</f>
        <v>0.0837705070762383</v>
      </c>
      <c r="AT19" s="70" t="n">
        <f aca="false">AR19/AG77</f>
        <v>0.0535880845805923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0.0473160911121274</v>
      </c>
      <c r="BL19" s="40" t="n">
        <f aca="false">SUM(P74:P77)/AVERAGE(AG74:AG77)</f>
        <v>0.0137567919025824</v>
      </c>
      <c r="BM19" s="40" t="n">
        <f aca="false">SUM(D74:D77)/AVERAGE(AG74:AG77)</f>
        <v>0.0777149825333046</v>
      </c>
      <c r="BN19" s="40" t="n">
        <f aca="false">(SUM(H74:H77)+SUM(J74:J77))/AVERAGE(AG74:AG77)</f>
        <v>0.0079253698364385</v>
      </c>
      <c r="BO19" s="69" t="n">
        <f aca="false">AL19-BN19</f>
        <v>-0.0520810531601981</v>
      </c>
      <c r="BP19" s="32" t="n">
        <f aca="false">BN19+BM19</f>
        <v>0.0856403523697431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-1705618.08952209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-0.00808704175609567</v>
      </c>
      <c r="AK20" s="68" t="n">
        <f aca="false">AK19+1</f>
        <v>2031</v>
      </c>
      <c r="AL20" s="69" t="n">
        <f aca="false">SUM(AB78:AB81)/AVERAGE(AG78:AG81)</f>
        <v>-0.0437941131794899</v>
      </c>
      <c r="AM20" s="9" t="n">
        <f aca="false">'Central scenario'!AM19</f>
        <v>9649081.86791266</v>
      </c>
      <c r="AN20" s="69" t="n">
        <f aca="false">AM20/AVERAGE(AG78:AG81)</f>
        <v>0.00155823384191781</v>
      </c>
      <c r="AO20" s="69" t="n">
        <f aca="false">'GDP evolution by scenario'!G77</f>
        <v>0.0230561490812327</v>
      </c>
      <c r="AP20" s="69"/>
      <c r="AQ20" s="9" t="n">
        <f aca="false">AQ19*(1+AO20)</f>
        <v>527172650.705044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327482290.667526</v>
      </c>
      <c r="AS20" s="70" t="n">
        <f aca="false">AQ20/AG81</f>
        <v>0.0852166055855382</v>
      </c>
      <c r="AT20" s="70" t="n">
        <f aca="false">AR20/AG81</f>
        <v>0.0529369821494727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0.0474363124605156</v>
      </c>
      <c r="BL20" s="40" t="n">
        <f aca="false">SUM(P78:P81)/AVERAGE(AG78:AG81)</f>
        <v>0.0133977307726818</v>
      </c>
      <c r="BM20" s="40" t="n">
        <f aca="false">SUM(D78:D81)/AVERAGE(AG78:AG81)</f>
        <v>0.0778326948673238</v>
      </c>
      <c r="BN20" s="40" t="n">
        <f aca="false">(SUM(H78:H81)+SUM(J78:J81))/AVERAGE(AG78:AG81)</f>
        <v>0.00845050481620502</v>
      </c>
      <c r="BO20" s="69" t="n">
        <f aca="false">AL20-BN20</f>
        <v>-0.0522446179956949</v>
      </c>
      <c r="BP20" s="32" t="n">
        <f aca="false">BN20+BM20</f>
        <v>0.0862831996835288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-1508623.44584688</v>
      </c>
      <c r="AA21" s="9"/>
      <c r="AB21" s="9" t="n">
        <f aca="false">T21-P21-D21</f>
        <v>-45612798.395512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-0.00882681291346407</v>
      </c>
      <c r="AK21" s="68" t="n">
        <f aca="false">AK20+1</f>
        <v>2032</v>
      </c>
      <c r="AL21" s="69" t="n">
        <f aca="false">SUM(AB82:AB85)/AVERAGE(AG82:AG85)</f>
        <v>-0.0432644150309126</v>
      </c>
      <c r="AM21" s="9" t="n">
        <f aca="false">'Central scenario'!AM20</f>
        <v>8873587.4679367</v>
      </c>
      <c r="AN21" s="69" t="n">
        <f aca="false">AM21/AVERAGE(AG82:AG85)</f>
        <v>0.00142644261659174</v>
      </c>
      <c r="AO21" s="69" t="n">
        <f aca="false">'GDP evolution by scenario'!G81</f>
        <v>0.0256536784897274</v>
      </c>
      <c r="AP21" s="69"/>
      <c r="AQ21" s="9" t="n">
        <f aca="false">AQ20*(1+AO21)</f>
        <v>540696568.394809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326905970.693284</v>
      </c>
      <c r="AS21" s="70" t="n">
        <f aca="false">AQ21/AG85</f>
        <v>0.0867197379832957</v>
      </c>
      <c r="AT21" s="70" t="n">
        <f aca="false">AR21/AG85</f>
        <v>0.0524308859733624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0.04748792446174</v>
      </c>
      <c r="BL21" s="40" t="n">
        <f aca="false">SUM(P82:P85)/AVERAGE(AG82:AG85)</f>
        <v>0.0130290204907697</v>
      </c>
      <c r="BM21" s="40" t="n">
        <f aca="false">SUM(D82:D85)/AVERAGE(AG82:AG85)</f>
        <v>0.0777233190018829</v>
      </c>
      <c r="BN21" s="40" t="n">
        <f aca="false">(SUM(H82:H85)+SUM(J82:J85))/AVERAGE(AG82:AG85)</f>
        <v>0.00957013436341783</v>
      </c>
      <c r="BO21" s="69" t="n">
        <f aca="false">AL21-BN21</f>
        <v>-0.0528345493943304</v>
      </c>
      <c r="BP21" s="32" t="n">
        <f aca="false">BN21+BM21</f>
        <v>0.0872934533653007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-4053430.84410705</v>
      </c>
      <c r="AA22" s="6"/>
      <c r="AB22" s="6" t="n">
        <f aca="false">T22-P22-D22</f>
        <v>-54242957.9676752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-0.0420078052578092</v>
      </c>
      <c r="AM22" s="6" t="n">
        <f aca="false">'Central scenario'!AM21</f>
        <v>8126011.66426731</v>
      </c>
      <c r="AN22" s="63" t="n">
        <f aca="false">AM22/AVERAGE(AG86:AG89)</f>
        <v>0.00128811523566728</v>
      </c>
      <c r="AO22" s="63" t="n">
        <f aca="false">'GDP evolution by scenario'!G85</f>
        <v>0.0210737582064997</v>
      </c>
      <c r="AP22" s="63"/>
      <c r="AQ22" s="6" t="n">
        <f aca="false">AQ21*(1+AO22)</f>
        <v>552091077.140245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325590904.381256</v>
      </c>
      <c r="AS22" s="64" t="n">
        <f aca="false">AQ22/AG89</f>
        <v>0.0869699256586767</v>
      </c>
      <c r="AT22" s="64" t="n">
        <f aca="false">AR22/AG89</f>
        <v>0.0512897562044568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0.0476712518481709</v>
      </c>
      <c r="BL22" s="61" t="n">
        <f aca="false">SUM(P86:P89)/AVERAGE(AG86:AG89)</f>
        <v>0.0130304207202915</v>
      </c>
      <c r="BM22" s="61" t="n">
        <f aca="false">SUM(D86:D89)/AVERAGE(AG86:AG89)</f>
        <v>0.0766486363856884</v>
      </c>
      <c r="BN22" s="61" t="n">
        <f aca="false">(SUM(H86:H89)+SUM(J86:J89))/AVERAGE(AG86:AG89)</f>
        <v>0.0105405780758573</v>
      </c>
      <c r="BO22" s="63" t="n">
        <f aca="false">AL22-BN22</f>
        <v>-0.0525483833336665</v>
      </c>
      <c r="BP22" s="32" t="n">
        <f aca="false">BN22+BM22</f>
        <v>0.0871892144615457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-1158729.71357974</v>
      </c>
      <c r="AA23" s="9"/>
      <c r="AB23" s="9" t="n">
        <f aca="false">T23-P23-D23</f>
        <v>-44886871.3770016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-0.00853469463406067</v>
      </c>
      <c r="AK23" s="68" t="n">
        <f aca="false">AK22+1</f>
        <v>2034</v>
      </c>
      <c r="AL23" s="69" t="n">
        <f aca="false">SUM(AB90:AB93)/AVERAGE(AG90:AG93)</f>
        <v>-0.0404590124953952</v>
      </c>
      <c r="AM23" s="9" t="n">
        <f aca="false">'Central scenario'!AM22</f>
        <v>7406781.38079157</v>
      </c>
      <c r="AN23" s="69" t="n">
        <f aca="false">AM23/AVERAGE(AG90:AG93)</f>
        <v>0.00115500115643428</v>
      </c>
      <c r="AO23" s="69" t="n">
        <f aca="false">'GDP evolution by scenario'!G89</f>
        <v>0.0276664749460305</v>
      </c>
      <c r="AP23" s="69"/>
      <c r="AQ23" s="9" t="n">
        <f aca="false">AQ22*(1+AO23)</f>
        <v>567365491.093873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327098616.937795</v>
      </c>
      <c r="AS23" s="70" t="n">
        <f aca="false">AQ23/AG93</f>
        <v>0.0881997878927442</v>
      </c>
      <c r="AT23" s="70" t="n">
        <f aca="false">AR23/AG93</f>
        <v>0.0508491071219383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0.0479007451661026</v>
      </c>
      <c r="BL23" s="40" t="n">
        <f aca="false">SUM(P90:P93)/AVERAGE(AG90:AG93)</f>
        <v>0.0126962855268513</v>
      </c>
      <c r="BM23" s="40" t="n">
        <f aca="false">SUM(D90:D93)/AVERAGE(AG90:AG93)</f>
        <v>0.0756634721346464</v>
      </c>
      <c r="BN23" s="40" t="n">
        <f aca="false">(SUM(H90:H93)+SUM(J90:J93))/AVERAGE(AG90:AG93)</f>
        <v>0.0112410726613744</v>
      </c>
      <c r="BO23" s="69" t="n">
        <f aca="false">AL23-BN23</f>
        <v>-0.0517000851567696</v>
      </c>
      <c r="BP23" s="32" t="n">
        <f aca="false">BN23+BM23</f>
        <v>0.0869045447960208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-2616379.16893454</v>
      </c>
      <c r="AA24" s="9"/>
      <c r="AB24" s="9" t="n">
        <f aca="false">T24-P24-D24</f>
        <v>-48576884.218995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-0.00911532272814052</v>
      </c>
      <c r="AK24" s="68" t="n">
        <f aca="false">AK23+1</f>
        <v>2035</v>
      </c>
      <c r="AL24" s="69" t="n">
        <f aca="false">SUM(AB94:AB97)/AVERAGE(AG94:AG97)</f>
        <v>-0.0397697592295704</v>
      </c>
      <c r="AM24" s="9" t="n">
        <f aca="false">'Central scenario'!AM23</f>
        <v>6738583.40306814</v>
      </c>
      <c r="AN24" s="69" t="n">
        <f aca="false">AM24/AVERAGE(AG94:AG97)</f>
        <v>0.00104010865147853</v>
      </c>
      <c r="AO24" s="69" t="n">
        <f aca="false">'GDP evolution by scenario'!G93</f>
        <v>0.0194934045797164</v>
      </c>
      <c r="AP24" s="69"/>
      <c r="AQ24" s="9" t="n">
        <f aca="false">AQ23*(1+AO24)</f>
        <v>578425376.156335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326676303.355463</v>
      </c>
      <c r="AS24" s="70" t="n">
        <f aca="false">AQ24/AG97</f>
        <v>0.0887783908472674</v>
      </c>
      <c r="AT24" s="70" t="n">
        <f aca="false">AR24/AG97</f>
        <v>0.0501392188782417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0.0480381667471013</v>
      </c>
      <c r="BL24" s="40" t="n">
        <f aca="false">SUM(P94:P97)/AVERAGE(AG94:AG97)</f>
        <v>0.0126496331177889</v>
      </c>
      <c r="BM24" s="40" t="n">
        <f aca="false">SUM(D94:D97)/AVERAGE(AG94:AG97)</f>
        <v>0.0751582928588828</v>
      </c>
      <c r="BN24" s="40" t="n">
        <f aca="false">(SUM(H94:H97)+SUM(J94:J97))/AVERAGE(AG94:AG97)</f>
        <v>0.0121222194018848</v>
      </c>
      <c r="BO24" s="69" t="n">
        <f aca="false">AL24-BN24</f>
        <v>-0.0518919786314552</v>
      </c>
      <c r="BP24" s="32" t="n">
        <f aca="false">BN24+BM24</f>
        <v>0.0872805122607675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-983416.453331191</v>
      </c>
      <c r="AA25" s="9"/>
      <c r="AB25" s="9" t="n">
        <f aca="false">T25-P25-D25</f>
        <v>-45804029.7135294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-0.00849682370842819</v>
      </c>
      <c r="AK25" s="68" t="n">
        <f aca="false">AK24+1</f>
        <v>2036</v>
      </c>
      <c r="AL25" s="69" t="n">
        <f aca="false">SUM(AB98:AB101)/AVERAGE(AG98:AG101)</f>
        <v>-0.038510565421384</v>
      </c>
      <c r="AM25" s="9" t="n">
        <f aca="false">'Central scenario'!AM24</f>
        <v>6098422.29766839</v>
      </c>
      <c r="AN25" s="69" t="n">
        <f aca="false">AM25/AVERAGE(AG98:AG101)</f>
        <v>0.000930635419879228</v>
      </c>
      <c r="AO25" s="69" t="n">
        <f aca="false">'GDP evolution by scenario'!G97</f>
        <v>0.0246866144536593</v>
      </c>
      <c r="AP25" s="69"/>
      <c r="AQ25" s="9" t="n">
        <f aca="false">AQ24*(1+AO25)</f>
        <v>592704740.407719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328573715.025637</v>
      </c>
      <c r="AS25" s="70" t="n">
        <f aca="false">AQ25/AG101</f>
        <v>0.0900535721916138</v>
      </c>
      <c r="AT25" s="70" t="n">
        <f aca="false">AR25/AG101</f>
        <v>0.0499223892590662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0.0481097070917734</v>
      </c>
      <c r="BL25" s="40" t="n">
        <f aca="false">SUM(P98:P101)/AVERAGE(AG98:AG101)</f>
        <v>0.0124038214193836</v>
      </c>
      <c r="BM25" s="40" t="n">
        <f aca="false">SUM(D98:D101)/AVERAGE(AG98:AG101)</f>
        <v>0.074216451093774</v>
      </c>
      <c r="BN25" s="40" t="n">
        <f aca="false">(SUM(H98:H101)+SUM(J98:J101))/AVERAGE(AG98:AG101)</f>
        <v>0.0129706543742519</v>
      </c>
      <c r="BO25" s="69" t="n">
        <f aca="false">AL25-BN25</f>
        <v>-0.0514812197956359</v>
      </c>
      <c r="BP25" s="32" t="n">
        <f aca="false">BN25+BM25</f>
        <v>0.0871871054680259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73942133.2250191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-4771616.50076669</v>
      </c>
      <c r="AA26" s="6"/>
      <c r="AB26" s="6" t="n">
        <f aca="false">T26-P26-D26</f>
        <v>-58082333.4706363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-0.0375324516372592</v>
      </c>
      <c r="AM26" s="6" t="n">
        <f aca="false">'Central scenario'!AM25</f>
        <v>5493111.4769607</v>
      </c>
      <c r="AN26" s="63" t="n">
        <f aca="false">AM26/AVERAGE(AG102:AG105)</f>
        <v>0.000829983203385714</v>
      </c>
      <c r="AO26" s="63" t="n">
        <f aca="false">'GDP evolution by scenario'!G101</f>
        <v>0.0208176332173329</v>
      </c>
      <c r="AP26" s="63"/>
      <c r="AQ26" s="6" t="n">
        <f aca="false">AQ25*(1+AO26)</f>
        <v>605043450.299702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329868513.554783</v>
      </c>
      <c r="AS26" s="64" t="n">
        <f aca="false">AQ26/AG105</f>
        <v>0.0912552258777914</v>
      </c>
      <c r="AT26" s="64" t="n">
        <f aca="false">AR26/AG105</f>
        <v>0.0497521718473313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0.0481996202464069</v>
      </c>
      <c r="BL26" s="61" t="n">
        <f aca="false">SUM(P102:P105)/AVERAGE(AG102:AG105)</f>
        <v>0.0120756044779042</v>
      </c>
      <c r="BM26" s="61" t="n">
        <f aca="false">SUM(D102:D105)/AVERAGE(AG102:AG105)</f>
        <v>0.0736564674057617</v>
      </c>
      <c r="BN26" s="61" t="n">
        <f aca="false">(SUM(H102:H105)+SUM(J102:J105))/AVERAGE(AG102:AG105)</f>
        <v>0.0139265539283124</v>
      </c>
      <c r="BO26" s="63" t="n">
        <f aca="false">AL26-BN26</f>
        <v>-0.0514590055655716</v>
      </c>
      <c r="BP26" s="32" t="n">
        <f aca="false">BN26+BM26</f>
        <v>0.0875830213340741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-1595087.19534659</v>
      </c>
      <c r="AA27" s="9"/>
      <c r="AB27" s="9" t="n">
        <f aca="false">T27-P27-D27</f>
        <v>-45306203.7063849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-0.00886520318181761</v>
      </c>
      <c r="AK27" s="68" t="n">
        <f aca="false">AK26+1</f>
        <v>2038</v>
      </c>
      <c r="AL27" s="69" t="n">
        <f aca="false">SUM(AB106:AB109)/AVERAGE(AG106:AG109)</f>
        <v>-0.0372305911844348</v>
      </c>
      <c r="AM27" s="9" t="n">
        <f aca="false">'Central scenario'!AM26</f>
        <v>4920541.96276278</v>
      </c>
      <c r="AN27" s="69" t="n">
        <f aca="false">AM27/AVERAGE(AG106:AG109)</f>
        <v>0.000737664995748482</v>
      </c>
      <c r="AO27" s="69" t="n">
        <f aca="false">'GDP evolution by scenario'!G105</f>
        <v>0.0246293459675908</v>
      </c>
      <c r="AP27" s="69"/>
      <c r="AQ27" s="9" t="n">
        <f aca="false">AQ26*(1+AO27)</f>
        <v>619945274.762558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333017116.055881</v>
      </c>
      <c r="AS27" s="70" t="n">
        <f aca="false">AQ27/AG109</f>
        <v>0.0926210352627088</v>
      </c>
      <c r="AT27" s="70" t="n">
        <f aca="false">AR27/AG109</f>
        <v>0.0497534077683081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0.0481947608561122</v>
      </c>
      <c r="BL27" s="40" t="n">
        <f aca="false">SUM(P106:P109)/AVERAGE(AG106:AG109)</f>
        <v>0.0121037477451332</v>
      </c>
      <c r="BM27" s="40" t="n">
        <f aca="false">SUM(D106:D109)/AVERAGE(AG106:AG109)</f>
        <v>0.0733216042954138</v>
      </c>
      <c r="BN27" s="40" t="n">
        <f aca="false">(SUM(H106:H109)+SUM(J106:J109))/AVERAGE(AG106:AG109)</f>
        <v>0.0148627301667345</v>
      </c>
      <c r="BO27" s="69" t="n">
        <f aca="false">AL27-BN27</f>
        <v>-0.0520933213511693</v>
      </c>
      <c r="BP27" s="32" t="n">
        <f aca="false">BN27+BM27</f>
        <v>0.0881843344621483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69093385.2191728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-3940202.3660989</v>
      </c>
      <c r="AA28" s="9"/>
      <c r="AB28" s="9" t="n">
        <f aca="false">T28-P28-D28</f>
        <v>-51586308.3116163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-0.0101007904719079</v>
      </c>
      <c r="AK28" s="68" t="n">
        <f aca="false">AK27+1</f>
        <v>2039</v>
      </c>
      <c r="AL28" s="69" t="n">
        <f aca="false">SUM(AB110:AB113)/AVERAGE(AG110:AG113)</f>
        <v>-0.0360021089483257</v>
      </c>
      <c r="AM28" s="9" t="n">
        <f aca="false">'Central scenario'!AM27</f>
        <v>4379286.21321994</v>
      </c>
      <c r="AN28" s="69" t="n">
        <f aca="false">AM28/AVERAGE(AG110:AG113)</f>
        <v>0.000645647125755133</v>
      </c>
      <c r="AO28" s="69" t="n">
        <f aca="false">'GDP evolution by scenario'!G109</f>
        <v>0.0121103823550108</v>
      </c>
      <c r="AP28" s="69"/>
      <c r="AQ28" s="9" t="n">
        <f aca="false">AQ27*(1+AO28)</f>
        <v>627453049.079115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332646539.649817</v>
      </c>
      <c r="AS28" s="70" t="n">
        <f aca="false">AQ28/AG113</f>
        <v>0.0916542430377504</v>
      </c>
      <c r="AT28" s="70" t="n">
        <f aca="false">AR28/AG113</f>
        <v>0.0485908337452142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0.0162522440499938</v>
      </c>
      <c r="BJ28" s="7" t="n">
        <f aca="false">BJ27+1</f>
        <v>2039</v>
      </c>
      <c r="BK28" s="40" t="n">
        <f aca="false">SUM(T110:T113)/AVERAGE(AG110:AG113)</f>
        <v>0.0485887524796128</v>
      </c>
      <c r="BL28" s="40" t="n">
        <f aca="false">SUM(P110:P113)/AVERAGE(AG110:AG113)</f>
        <v>0.0119394197728632</v>
      </c>
      <c r="BM28" s="40" t="n">
        <f aca="false">SUM(D110:D113)/AVERAGE(AG110:AG113)</f>
        <v>0.0726514416550754</v>
      </c>
      <c r="BN28" s="40" t="n">
        <f aca="false">(SUM(H110:H113)+SUM(J110:J113))/AVERAGE(AG110:AG113)</f>
        <v>0.0154228244219018</v>
      </c>
      <c r="BO28" s="69" t="n">
        <f aca="false">AL28-BN28</f>
        <v>-0.0514249333702275</v>
      </c>
      <c r="BP28" s="32" t="n">
        <f aca="false">BN28+BM28</f>
        <v>0.0880742660769772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-425412.919952005</v>
      </c>
      <c r="AA29" s="9"/>
      <c r="AB29" s="9" t="n">
        <f aca="false">T29-P29-D29</f>
        <v>-35167660.5863745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-0.00695756284412173</v>
      </c>
      <c r="AK29" s="68" t="n">
        <f aca="false">AK28+1</f>
        <v>2040</v>
      </c>
      <c r="AL29" s="69" t="n">
        <f aca="false">SUM(AB114:AB117)/AVERAGE(AG114:AG117)</f>
        <v>-0.0354834925577218</v>
      </c>
      <c r="AM29" s="9" t="n">
        <f aca="false">'Central scenario'!AM28</f>
        <v>3887732.69163583</v>
      </c>
      <c r="AN29" s="69" t="n">
        <f aca="false">AM29/AVERAGE(AG114:AG117)</f>
        <v>0.000568645642136446</v>
      </c>
      <c r="AO29" s="69" t="n">
        <f aca="false">'GDP evolution by scenario'!G113</f>
        <v>0.0177135016291796</v>
      </c>
      <c r="AP29" s="69"/>
      <c r="AQ29" s="9" t="n">
        <f aca="false">AQ28*(1+AO29)</f>
        <v>638567439.686211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334619678.754288</v>
      </c>
      <c r="AS29" s="70" t="n">
        <f aca="false">AQ29/AG117</f>
        <v>0.0934531791330971</v>
      </c>
      <c r="AT29" s="70" t="n">
        <f aca="false">AR29/AG117</f>
        <v>0.0489709791583648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0.0119051590953331</v>
      </c>
      <c r="BJ29" s="7" t="n">
        <f aca="false">BJ28+1</f>
        <v>2040</v>
      </c>
      <c r="BK29" s="40" t="n">
        <f aca="false">SUM(T114:T117)/AVERAGE(AG114:AG117)</f>
        <v>0.0488731728560318</v>
      </c>
      <c r="BL29" s="40" t="n">
        <f aca="false">SUM(P114:P117)/AVERAGE(AG114:AG117)</f>
        <v>0.0116692160375983</v>
      </c>
      <c r="BM29" s="40" t="n">
        <f aca="false">SUM(D114:D117)/AVERAGE(AG114:AG117)</f>
        <v>0.0726874493761553</v>
      </c>
      <c r="BN29" s="40" t="n">
        <f aca="false">(SUM(H114:H117)+SUM(J114:J117))/AVERAGE(AG114:AG117)</f>
        <v>0.0158133836507756</v>
      </c>
      <c r="BO29" s="69" t="n">
        <f aca="false">AL29-BN29</f>
        <v>-0.0512968762084974</v>
      </c>
      <c r="BP29" s="32" t="n">
        <f aca="false">BN29+BM29</f>
        <v>0.0885008330269309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-4849004.91129588</v>
      </c>
      <c r="AA30" s="6"/>
      <c r="AB30" s="6" t="n">
        <f aca="false">T30-P30-D30</f>
        <v>-52629775.9009973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-0.423740682654768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0.0135014763984194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-1749994.54773751</v>
      </c>
      <c r="AA31" s="9"/>
      <c r="AB31" s="9" t="n">
        <f aca="false">T31-P31-D31</f>
        <v>-40603883.0456289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-0.00805234704531494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0.0106766272720935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3177620.63583763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-4991461.82707357</v>
      </c>
      <c r="AA32" s="9"/>
      <c r="AB32" s="9" t="n">
        <f aca="false">T32-P32-D32</f>
        <v>-53563994.184958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-0.0105365629778959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0.0127713523384319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275896.14826391</v>
      </c>
      <c r="Y33" s="9"/>
      <c r="Z33" s="9" t="n">
        <f aca="false">R33+V33-N33-L33-F33</f>
        <v>-2689725.11110033</v>
      </c>
      <c r="AA33" s="9"/>
      <c r="AB33" s="9" t="n">
        <f aca="false">T33-P33-D33</f>
        <v>-44518302.532521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-0.00883697470352274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0.0112095069150933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17165616.6200289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7210.32911297161</v>
      </c>
      <c r="J34" s="80" t="n">
        <f aca="false">'Low pensions'!W34</f>
        <v>39669.1033885488</v>
      </c>
      <c r="K34" s="6"/>
      <c r="L34" s="80" t="n">
        <f aca="false">'Low pensions'!N34</f>
        <v>3557927.96491552</v>
      </c>
      <c r="M34" s="8"/>
      <c r="N34" s="80" t="n">
        <f aca="false">'Low pensions'!L34</f>
        <v>716524.263313189</v>
      </c>
      <c r="O34" s="6"/>
      <c r="P34" s="80" t="n">
        <f aca="false">'Low pensions'!X34</f>
        <v>22404210.2115379</v>
      </c>
      <c r="Q34" s="8"/>
      <c r="R34" s="80" t="n">
        <f aca="false">'Low SIPA income'!G29</f>
        <v>14846618.972188</v>
      </c>
      <c r="S34" s="8"/>
      <c r="T34" s="80" t="n">
        <f aca="false">'Low SIPA income'!J29</f>
        <v>56767334.4218663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-6482251.42519082</v>
      </c>
      <c r="AA34" s="6"/>
      <c r="AB34" s="6" t="n">
        <f aca="false">T34-P34-D34</f>
        <v>-60077033.7573675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0.0133037656388715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96532506.4849508</v>
      </c>
      <c r="E35" s="9"/>
      <c r="F35" s="67" t="n">
        <f aca="false">'Low pensions'!I35</f>
        <v>17545925.7306401</v>
      </c>
      <c r="G35" s="81" t="n">
        <f aca="false">'Low pensions'!K35</f>
        <v>255384.418710298</v>
      </c>
      <c r="H35" s="81" t="n">
        <f aca="false">'Low pensions'!V35</f>
        <v>1405049.7211587</v>
      </c>
      <c r="I35" s="81" t="n">
        <f aca="false">'Low pensions'!M35</f>
        <v>7898.48717660722</v>
      </c>
      <c r="J35" s="81" t="n">
        <f aca="false">'Low pensions'!W35</f>
        <v>43455.146015218</v>
      </c>
      <c r="K35" s="9"/>
      <c r="L35" s="81" t="n">
        <f aca="false">'Low pensions'!N35</f>
        <v>2867782.79624757</v>
      </c>
      <c r="M35" s="67"/>
      <c r="N35" s="81" t="n">
        <f aca="false">'Low pensions'!L35</f>
        <v>733948.15064884</v>
      </c>
      <c r="O35" s="9"/>
      <c r="P35" s="81" t="n">
        <f aca="false">'Low pensions'!X35</f>
        <v>18918904.7377506</v>
      </c>
      <c r="Q35" s="67"/>
      <c r="R35" s="81" t="n">
        <f aca="false">'Low SIPA income'!G30</f>
        <v>17086888.8283782</v>
      </c>
      <c r="S35" s="67"/>
      <c r="T35" s="81" t="n">
        <f aca="false">'Low SIPA income'!J30</f>
        <v>65333200.3850065</v>
      </c>
      <c r="U35" s="9"/>
      <c r="V35" s="81" t="n">
        <f aca="false">'Low SIPA income'!F30</f>
        <v>91294.9024029826</v>
      </c>
      <c r="W35" s="67"/>
      <c r="X35" s="81" t="n">
        <f aca="false">'Low SIPA income'!M30</f>
        <v>229306.47378557</v>
      </c>
      <c r="Y35" s="9"/>
      <c r="Z35" s="9" t="n">
        <f aca="false">R35+V35-N35-L35-F35</f>
        <v>-3969472.94675534</v>
      </c>
      <c r="AA35" s="9"/>
      <c r="AB35" s="9" t="n">
        <f aca="false">T35-P35-D35</f>
        <v>-50118210.8376949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-0.0124673732357093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6266.99511411579</v>
      </c>
      <c r="BA35" s="40" t="n">
        <f aca="false">(AZ35-AZ34)/AZ34</f>
        <v>0.0463613754942297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0.0103484763291307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101702894.04643</v>
      </c>
      <c r="E36" s="9"/>
      <c r="F36" s="67" t="n">
        <f aca="false">'Low pensions'!I36</f>
        <v>18485704.8729799</v>
      </c>
      <c r="G36" s="81" t="n">
        <f aca="false">'Low pensions'!K36</f>
        <v>288692.940874954</v>
      </c>
      <c r="H36" s="81" t="n">
        <f aca="false">'Low pensions'!V36</f>
        <v>1588303.38250579</v>
      </c>
      <c r="I36" s="81" t="n">
        <f aca="false">'Low pensions'!M36</f>
        <v>8928.64765592647</v>
      </c>
      <c r="J36" s="81" t="n">
        <f aca="false">'Low pensions'!W36</f>
        <v>49122.7850259525</v>
      </c>
      <c r="K36" s="9"/>
      <c r="L36" s="81" t="n">
        <f aca="false">'Low pensions'!N36</f>
        <v>3167751.43001385</v>
      </c>
      <c r="M36" s="67"/>
      <c r="N36" s="81" t="n">
        <f aca="false">'Low pensions'!L36</f>
        <v>775722.95829495</v>
      </c>
      <c r="O36" s="9"/>
      <c r="P36" s="81" t="n">
        <f aca="false">'Low pensions'!X36</f>
        <v>20705276.0704627</v>
      </c>
      <c r="Q36" s="67"/>
      <c r="R36" s="81" t="n">
        <f aca="false">'Low SIPA income'!G31</f>
        <v>13788238.3768925</v>
      </c>
      <c r="S36" s="67"/>
      <c r="T36" s="81" t="n">
        <f aca="false">'Low SIPA income'!J31</f>
        <v>52720524.4841086</v>
      </c>
      <c r="U36" s="9"/>
      <c r="V36" s="81" t="n">
        <f aca="false">'Low SIPA income'!F31</f>
        <v>81657.4462889457</v>
      </c>
      <c r="W36" s="67"/>
      <c r="X36" s="81" t="n">
        <f aca="false">'Low SIPA income'!M31</f>
        <v>205099.962582807</v>
      </c>
      <c r="Y36" s="9"/>
      <c r="Z36" s="9" t="n">
        <f aca="false">R36+V36-N36-L36-F36</f>
        <v>-8559283.43810727</v>
      </c>
      <c r="AA36" s="9"/>
      <c r="AB36" s="9" t="n">
        <f aca="false">T36-P36-D36</f>
        <v>-69687645.6327842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-0.0157366133276532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5788.342654354</v>
      </c>
      <c r="BA36" s="40" t="n">
        <f aca="false">(AZ36-AZ35)/AZ35</f>
        <v>-0.0763767086212768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0.0121049191829188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100118750.134393</v>
      </c>
      <c r="E37" s="9"/>
      <c r="F37" s="67" t="n">
        <f aca="false">'Low pensions'!I37</f>
        <v>18197767.9650993</v>
      </c>
      <c r="G37" s="81" t="n">
        <f aca="false">'Low pensions'!K37</f>
        <v>301732.408181407</v>
      </c>
      <c r="H37" s="81" t="n">
        <f aca="false">'Low pensions'!V37</f>
        <v>1660042.68436105</v>
      </c>
      <c r="I37" s="81" t="n">
        <f aca="false">'Low pensions'!M37</f>
        <v>9331.93014994054</v>
      </c>
      <c r="J37" s="81" t="n">
        <f aca="false">'Low pensions'!W37</f>
        <v>51341.5263204456</v>
      </c>
      <c r="K37" s="9"/>
      <c r="L37" s="81" t="n">
        <f aca="false">'Low pensions'!N37</f>
        <v>3135185.79162227</v>
      </c>
      <c r="M37" s="67"/>
      <c r="N37" s="81" t="n">
        <f aca="false">'Low pensions'!L37</f>
        <v>765932.492811091</v>
      </c>
      <c r="O37" s="9"/>
      <c r="P37" s="81" t="n">
        <f aca="false">'Low pensions'!X37</f>
        <v>20482428.5656004</v>
      </c>
      <c r="Q37" s="67"/>
      <c r="R37" s="81" t="n">
        <f aca="false">'Low SIPA income'!G32</f>
        <v>15985345.0050279</v>
      </c>
      <c r="S37" s="67"/>
      <c r="T37" s="81" t="n">
        <f aca="false">'Low SIPA income'!J32</f>
        <v>61121352.1037508</v>
      </c>
      <c r="U37" s="9"/>
      <c r="V37" s="81" t="n">
        <f aca="false">'Low SIPA income'!F32</f>
        <v>81463.5333796132</v>
      </c>
      <c r="W37" s="67"/>
      <c r="X37" s="81" t="n">
        <f aca="false">'Low SIPA income'!M32</f>
        <v>204612.909261207</v>
      </c>
      <c r="Y37" s="9"/>
      <c r="Z37" s="9" t="n">
        <f aca="false">R37+V37-N37-L37-F37</f>
        <v>-6032077.71112516</v>
      </c>
      <c r="AA37" s="9"/>
      <c r="AB37" s="9" t="n">
        <f aca="false">T37-P37-D37</f>
        <v>-59479826.5962426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-0.0131388695984356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10332519</v>
      </c>
      <c r="AX37" s="7"/>
      <c r="AY37" s="40" t="n">
        <f aca="false">(AW37-AW36)/AW36</f>
        <v>0.0277782613137215</v>
      </c>
      <c r="AZ37" s="39" t="n">
        <f aca="false">workers_and_wage_low!B25</f>
        <v>5572.2348221338</v>
      </c>
      <c r="BA37" s="40" t="n">
        <f aca="false">(AZ37-AZ36)/AZ36</f>
        <v>-0.0373350102308894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0.0105507768713858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94223515.1534213</v>
      </c>
      <c r="E38" s="6"/>
      <c r="F38" s="8" t="n">
        <f aca="false">'Low pensions'!I38</f>
        <v>17126239.2240847</v>
      </c>
      <c r="G38" s="80" t="n">
        <f aca="false">'Low pensions'!K38</f>
        <v>309862.318938922</v>
      </c>
      <c r="H38" s="80" t="n">
        <f aca="false">'Low pensions'!V38</f>
        <v>1704771.05463743</v>
      </c>
      <c r="I38" s="80" t="n">
        <f aca="false">'Low pensions'!M38</f>
        <v>9583.3706888326</v>
      </c>
      <c r="J38" s="80" t="n">
        <f aca="false">'Low pensions'!W38</f>
        <v>52724.877978477</v>
      </c>
      <c r="K38" s="6"/>
      <c r="L38" s="80" t="n">
        <f aca="false">'Low pensions'!N38</f>
        <v>3471760.85033348</v>
      </c>
      <c r="M38" s="8"/>
      <c r="N38" s="80" t="n">
        <f aca="false">'Low pensions'!L38</f>
        <v>723290.212410588</v>
      </c>
      <c r="O38" s="6"/>
      <c r="P38" s="80" t="n">
        <f aca="false">'Low pensions'!X38</f>
        <v>21994312.9000066</v>
      </c>
      <c r="Q38" s="8"/>
      <c r="R38" s="80" t="n">
        <f aca="false">'Low SIPA income'!G33</f>
        <v>12850036.8659565</v>
      </c>
      <c r="S38" s="8"/>
      <c r="T38" s="80" t="n">
        <f aca="false">'Low SIPA income'!J33</f>
        <v>49133229.6915251</v>
      </c>
      <c r="U38" s="6"/>
      <c r="V38" s="80" t="n">
        <f aca="false">'Low SIPA income'!F33</f>
        <v>86694.0257085274</v>
      </c>
      <c r="W38" s="8"/>
      <c r="X38" s="80" t="n">
        <f aca="false">'Low SIPA income'!M33</f>
        <v>217750.397998657</v>
      </c>
      <c r="Y38" s="6"/>
      <c r="Z38" s="6" t="n">
        <f aca="false">R38+V38-N38-L38-F38</f>
        <v>-8384559.3951637</v>
      </c>
      <c r="AA38" s="6"/>
      <c r="AB38" s="6" t="n">
        <f aca="false">T38-P38-D38</f>
        <v>-67084598.3619028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-0.014577451083613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10739431</v>
      </c>
      <c r="AX38" s="5"/>
      <c r="AY38" s="61" t="n">
        <f aca="false">(AW38-AW37)/AW37</f>
        <v>0.0393816841759497</v>
      </c>
      <c r="AZ38" s="66" t="n">
        <f aca="false">workers_and_wage_low!B26</f>
        <v>5555.62085727119</v>
      </c>
      <c r="BA38" s="61" t="n">
        <f aca="false">(AZ38-AZ37)/AZ37</f>
        <v>-0.00298156222645597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0.0124938832204179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93747154.986622</v>
      </c>
      <c r="E39" s="9"/>
      <c r="F39" s="67" t="n">
        <f aca="false">'Low pensions'!I39</f>
        <v>17039655.1249864</v>
      </c>
      <c r="G39" s="81" t="n">
        <f aca="false">'Low pensions'!K39</f>
        <v>322114.491501227</v>
      </c>
      <c r="H39" s="81" t="n">
        <f aca="false">'Low pensions'!V39</f>
        <v>1772178.8930999</v>
      </c>
      <c r="I39" s="81" t="n">
        <f aca="false">'Low pensions'!M39</f>
        <v>9962.30386086274</v>
      </c>
      <c r="J39" s="81" t="n">
        <f aca="false">'Low pensions'!W39</f>
        <v>54809.6564876259</v>
      </c>
      <c r="K39" s="9"/>
      <c r="L39" s="81" t="n">
        <f aca="false">'Low pensions'!N39</f>
        <v>2843433.10216841</v>
      </c>
      <c r="M39" s="67"/>
      <c r="N39" s="81" t="n">
        <f aca="false">'Low pensions'!L39</f>
        <v>721161.488559902</v>
      </c>
      <c r="O39" s="9"/>
      <c r="P39" s="81" t="n">
        <f aca="false">'Low pensions'!X39</f>
        <v>18722205.6172822</v>
      </c>
      <c r="Q39" s="67"/>
      <c r="R39" s="81" t="n">
        <f aca="false">'Low SIPA income'!G34</f>
        <v>15508454.8230205</v>
      </c>
      <c r="S39" s="67"/>
      <c r="T39" s="81" t="n">
        <f aca="false">'Low SIPA income'!J34</f>
        <v>59297921.1599629</v>
      </c>
      <c r="U39" s="9"/>
      <c r="V39" s="81" t="n">
        <f aca="false">'Low SIPA income'!F34</f>
        <v>91149.786288508</v>
      </c>
      <c r="W39" s="67"/>
      <c r="X39" s="81" t="n">
        <f aca="false">'Low SIPA income'!M34</f>
        <v>228941.983944147</v>
      </c>
      <c r="Y39" s="9"/>
      <c r="Z39" s="9" t="n">
        <f aca="false">R39+V39-N39-L39-F39</f>
        <v>-5004645.10640568</v>
      </c>
      <c r="AA39" s="9"/>
      <c r="AB39" s="9" t="n">
        <f aca="false">T39-P39-D39</f>
        <v>-53171439.4439413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-0.0114518548744449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11024844</v>
      </c>
      <c r="AX39" s="7"/>
      <c r="AY39" s="40" t="n">
        <f aca="false">(AW39-AW38)/AW38</f>
        <v>0.0265761752182215</v>
      </c>
      <c r="AZ39" s="39" t="n">
        <f aca="false">workers_and_wage_low!B27</f>
        <v>5565.15576402147</v>
      </c>
      <c r="BA39" s="40" t="n">
        <f aca="false">(AZ39-AZ38)/AZ38</f>
        <v>0.00171626304156629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0.0102356214929164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96350210.5624636</v>
      </c>
      <c r="E40" s="9"/>
      <c r="F40" s="67" t="n">
        <f aca="false">'Low pensions'!I40</f>
        <v>17512791.2888502</v>
      </c>
      <c r="G40" s="81" t="n">
        <f aca="false">'Low pensions'!K40</f>
        <v>352635.845866756</v>
      </c>
      <c r="H40" s="81" t="n">
        <f aca="false">'Low pensions'!V40</f>
        <v>1940098.37956363</v>
      </c>
      <c r="I40" s="81" t="n">
        <f aca="false">'Low pensions'!M40</f>
        <v>10906.2632742296</v>
      </c>
      <c r="J40" s="81" t="n">
        <f aca="false">'Low pensions'!W40</f>
        <v>60003.0426669166</v>
      </c>
      <c r="K40" s="9"/>
      <c r="L40" s="81" t="n">
        <f aca="false">'Low pensions'!N40</f>
        <v>2893388.12500805</v>
      </c>
      <c r="M40" s="67"/>
      <c r="N40" s="81" t="n">
        <f aca="false">'Low pensions'!L40</f>
        <v>743457.565126684</v>
      </c>
      <c r="O40" s="9"/>
      <c r="P40" s="81" t="n">
        <f aca="false">'Low pensions'!X40</f>
        <v>19104088.9031376</v>
      </c>
      <c r="Q40" s="67"/>
      <c r="R40" s="81" t="n">
        <f aca="false">'Low SIPA income'!G35</f>
        <v>13729049.3093187</v>
      </c>
      <c r="S40" s="67"/>
      <c r="T40" s="81" t="n">
        <f aca="false">'Low SIPA income'!J35</f>
        <v>52494209.9542233</v>
      </c>
      <c r="U40" s="9"/>
      <c r="V40" s="81" t="n">
        <f aca="false">'Low SIPA income'!F35</f>
        <v>93066.0392753185</v>
      </c>
      <c r="W40" s="67"/>
      <c r="X40" s="81" t="n">
        <f aca="false">'Low SIPA income'!M35</f>
        <v>233755.058975949</v>
      </c>
      <c r="Y40" s="9"/>
      <c r="Z40" s="9" t="n">
        <f aca="false">R40+V40-N40-L40-F40</f>
        <v>-7327521.63039087</v>
      </c>
      <c r="AA40" s="9"/>
      <c r="AB40" s="9" t="n">
        <f aca="false">T40-P40-D40</f>
        <v>-62960089.511378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-0.0134443695670079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11360199</v>
      </c>
      <c r="AX40" s="7"/>
      <c r="AY40" s="40" t="n">
        <f aca="false">(AW40-AW39)/AW39</f>
        <v>0.030418117480846</v>
      </c>
      <c r="AZ40" s="39" t="n">
        <f aca="false">workers_and_wage_low!B28</f>
        <v>5555.32957593788</v>
      </c>
      <c r="BA40" s="40" t="n">
        <f aca="false">(AZ40-AZ39)/AZ39</f>
        <v>-0.00176566272360611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0.0121311905635825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97906945.3905711</v>
      </c>
      <c r="E41" s="9"/>
      <c r="F41" s="67" t="n">
        <f aca="false">'Low pensions'!I41</f>
        <v>17795746.2712792</v>
      </c>
      <c r="G41" s="81" t="n">
        <f aca="false">'Low pensions'!K41</f>
        <v>378519.062855971</v>
      </c>
      <c r="H41" s="81" t="n">
        <f aca="false">'Low pensions'!V41</f>
        <v>2082500.20265465</v>
      </c>
      <c r="I41" s="81" t="n">
        <f aca="false">'Low pensions'!M41</f>
        <v>11706.7751398755</v>
      </c>
      <c r="J41" s="81" t="n">
        <f aca="false">'Low pensions'!W41</f>
        <v>64407.2227625154</v>
      </c>
      <c r="K41" s="9"/>
      <c r="L41" s="81" t="n">
        <f aca="false">'Low pensions'!N41</f>
        <v>2995015.52304958</v>
      </c>
      <c r="M41" s="67"/>
      <c r="N41" s="81" t="n">
        <f aca="false">'Low pensions'!L41</f>
        <v>756722.454847045</v>
      </c>
      <c r="O41" s="9"/>
      <c r="P41" s="81" t="n">
        <f aca="false">'Low pensions'!X41</f>
        <v>19704413.4641577</v>
      </c>
      <c r="Q41" s="67"/>
      <c r="R41" s="81" t="n">
        <f aca="false">'Low SIPA income'!G36</f>
        <v>16455752.617952</v>
      </c>
      <c r="S41" s="67"/>
      <c r="T41" s="81" t="n">
        <f aca="false">'Low SIPA income'!J36</f>
        <v>62919996.3827937</v>
      </c>
      <c r="U41" s="9"/>
      <c r="V41" s="81" t="n">
        <f aca="false">'Low SIPA income'!F36</f>
        <v>96055.7880522656</v>
      </c>
      <c r="W41" s="67"/>
      <c r="X41" s="81" t="n">
        <f aca="false">'Low SIPA income'!M36</f>
        <v>241264.445935149</v>
      </c>
      <c r="Y41" s="9"/>
      <c r="Z41" s="9" t="n">
        <f aca="false">R41+V41-N41-L41-F41</f>
        <v>-4995675.84317156</v>
      </c>
      <c r="AA41" s="9"/>
      <c r="AB41" s="9" t="n">
        <f aca="false">T41-P41-D41</f>
        <v>-54691362.4719351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-0.0115639083062021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11398743</v>
      </c>
      <c r="AX41" s="7"/>
      <c r="AY41" s="40" t="n">
        <f aca="false">(AW41-AW40)/AW40</f>
        <v>0.0033928983110243</v>
      </c>
      <c r="AZ41" s="39" t="n">
        <f aca="false">workers_and_wage_low!B29</f>
        <v>5603.394364573</v>
      </c>
      <c r="BA41" s="40" t="n">
        <f aca="false">(AZ41-AZ40)/AZ40</f>
        <v>0.00865201388650332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0.0106447913106884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99171020.5901347</v>
      </c>
      <c r="E42" s="6"/>
      <c r="F42" s="8" t="n">
        <f aca="false">'Low pensions'!I42</f>
        <v>18025506.9019425</v>
      </c>
      <c r="G42" s="80" t="n">
        <f aca="false">'Low pensions'!K42</f>
        <v>399618.530761345</v>
      </c>
      <c r="H42" s="80" t="n">
        <f aca="false">'Low pensions'!V42</f>
        <v>2198583.24972054</v>
      </c>
      <c r="I42" s="80" t="n">
        <f aca="false">'Low pensions'!M42</f>
        <v>12359.3360029283</v>
      </c>
      <c r="J42" s="80" t="n">
        <f aca="false">'Low pensions'!W42</f>
        <v>67997.4200944501</v>
      </c>
      <c r="K42" s="6"/>
      <c r="L42" s="80" t="n">
        <f aca="false">'Low pensions'!N42</f>
        <v>3675783.16197439</v>
      </c>
      <c r="M42" s="8"/>
      <c r="N42" s="80" t="n">
        <f aca="false">'Low pensions'!L42</f>
        <v>768163.794950321</v>
      </c>
      <c r="O42" s="6"/>
      <c r="P42" s="80" t="n">
        <f aca="false">'Low pensions'!X42</f>
        <v>23299866.8562788</v>
      </c>
      <c r="Q42" s="8"/>
      <c r="R42" s="80" t="n">
        <f aca="false">'Low SIPA income'!G37</f>
        <v>12953288.6092897</v>
      </c>
      <c r="S42" s="8"/>
      <c r="T42" s="80" t="n">
        <f aca="false">'Low SIPA income'!J37</f>
        <v>49528021.6811634</v>
      </c>
      <c r="U42" s="6"/>
      <c r="V42" s="80" t="n">
        <f aca="false">'Low SIPA income'!F37</f>
        <v>96848.2735190598</v>
      </c>
      <c r="W42" s="8"/>
      <c r="X42" s="80" t="n">
        <f aca="false">'Low SIPA income'!M37</f>
        <v>243254.940947836</v>
      </c>
      <c r="Y42" s="6"/>
      <c r="Z42" s="6" t="n">
        <f aca="false">R42+V42-N42-L42-F42</f>
        <v>-9419316.97605848</v>
      </c>
      <c r="AA42" s="6"/>
      <c r="AB42" s="6" t="n">
        <f aca="false">T42-P42-D42</f>
        <v>-72942865.7652501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-0.0152408170996608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11397522</v>
      </c>
      <c r="AX42" s="5"/>
      <c r="AY42" s="61" t="n">
        <f aca="false">(AW42-AW41)/AW41</f>
        <v>-0.000107117074224763</v>
      </c>
      <c r="AZ42" s="66" t="n">
        <f aca="false">workers_and_wage_low!B30</f>
        <v>5628.45569804907</v>
      </c>
      <c r="BA42" s="61" t="n">
        <f aca="false">(AZ42-AZ41)/AZ41</f>
        <v>0.00447252715863087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0.0126584214805653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99637615.6309513</v>
      </c>
      <c r="E43" s="9"/>
      <c r="F43" s="67" t="n">
        <f aca="false">'Low pensions'!I43</f>
        <v>18110316.0738014</v>
      </c>
      <c r="G43" s="81" t="n">
        <f aca="false">'Low pensions'!K43</f>
        <v>418926.442826869</v>
      </c>
      <c r="H43" s="81" t="n">
        <f aca="false">'Low pensions'!V43</f>
        <v>2304809.68515001</v>
      </c>
      <c r="I43" s="81" t="n">
        <f aca="false">'Low pensions'!M43</f>
        <v>12956.4879224805</v>
      </c>
      <c r="J43" s="81" t="n">
        <f aca="false">'Low pensions'!W43</f>
        <v>71282.7737675261</v>
      </c>
      <c r="K43" s="9"/>
      <c r="L43" s="81" t="n">
        <f aca="false">'Low pensions'!N43</f>
        <v>3007644.06946839</v>
      </c>
      <c r="M43" s="67"/>
      <c r="N43" s="81" t="n">
        <f aca="false">'Low pensions'!L43</f>
        <v>773230.969148219</v>
      </c>
      <c r="O43" s="9"/>
      <c r="P43" s="81" t="n">
        <f aca="false">'Low pensions'!X43</f>
        <v>19860768.0264443</v>
      </c>
      <c r="Q43" s="67"/>
      <c r="R43" s="81" t="n">
        <f aca="false">'Low SIPA income'!G38</f>
        <v>15360658.2716443</v>
      </c>
      <c r="S43" s="67"/>
      <c r="T43" s="81" t="n">
        <f aca="false">'Low SIPA income'!J38</f>
        <v>58732808.2359976</v>
      </c>
      <c r="U43" s="9"/>
      <c r="V43" s="81" t="n">
        <f aca="false">'Low SIPA income'!F38</f>
        <v>94364.0465377221</v>
      </c>
      <c r="W43" s="67"/>
      <c r="X43" s="81" t="n">
        <f aca="false">'Low SIPA income'!M38</f>
        <v>237015.278993229</v>
      </c>
      <c r="Y43" s="9"/>
      <c r="Z43" s="9" t="n">
        <f aca="false">R43+V43-N43-L43-F43</f>
        <v>-6436168.79423596</v>
      </c>
      <c r="AA43" s="9"/>
      <c r="AB43" s="9" t="n">
        <f aca="false">T43-P43-D43</f>
        <v>-60765575.421398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-0.0125238755249702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11392714</v>
      </c>
      <c r="AX43" s="7"/>
      <c r="AY43" s="40" t="n">
        <f aca="false">(AW43-AW42)/AW42</f>
        <v>-0.00042184608198168</v>
      </c>
      <c r="AZ43" s="39" t="n">
        <f aca="false">workers_and_wage_low!B31</f>
        <v>5637.19315456656</v>
      </c>
      <c r="BA43" s="40" t="n">
        <f aca="false">(AZ43-AZ42)/AZ42</f>
        <v>0.00155237190914019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0.0105322621447008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99947069.5675447</v>
      </c>
      <c r="E44" s="9"/>
      <c r="F44" s="67" t="n">
        <f aca="false">'Low pensions'!I44</f>
        <v>18166562.9898531</v>
      </c>
      <c r="G44" s="81" t="n">
        <f aca="false">'Low pensions'!K44</f>
        <v>428289.050798758</v>
      </c>
      <c r="H44" s="81" t="n">
        <f aca="false">'Low pensions'!V44</f>
        <v>2356319.99179539</v>
      </c>
      <c r="I44" s="81" t="n">
        <f aca="false">'Low pensions'!M44</f>
        <v>13246.0531174874</v>
      </c>
      <c r="J44" s="81" t="n">
        <f aca="false">'Low pensions'!W44</f>
        <v>72875.8760349093</v>
      </c>
      <c r="K44" s="9"/>
      <c r="L44" s="81" t="n">
        <f aca="false">'Low pensions'!N44</f>
        <v>2968018.02408175</v>
      </c>
      <c r="M44" s="67"/>
      <c r="N44" s="81" t="n">
        <f aca="false">'Low pensions'!L44</f>
        <v>777046.865238071</v>
      </c>
      <c r="O44" s="9"/>
      <c r="P44" s="81" t="n">
        <f aca="false">'Low pensions'!X44</f>
        <v>19676142.2229738</v>
      </c>
      <c r="Q44" s="67"/>
      <c r="R44" s="81" t="n">
        <f aca="false">'Low SIPA income'!G39</f>
        <v>13426225.6457566</v>
      </c>
      <c r="S44" s="67"/>
      <c r="T44" s="81" t="n">
        <f aca="false">'Low SIPA income'!J39</f>
        <v>51336337.4303515</v>
      </c>
      <c r="U44" s="9"/>
      <c r="V44" s="81" t="n">
        <f aca="false">'Low SIPA income'!F39</f>
        <v>97366.8033088631</v>
      </c>
      <c r="W44" s="67"/>
      <c r="X44" s="81" t="n">
        <f aca="false">'Low SIPA income'!M39</f>
        <v>244557.338283536</v>
      </c>
      <c r="Y44" s="9"/>
      <c r="Z44" s="9" t="n">
        <f aca="false">R44+V44-N44-L44-F44</f>
        <v>-8388035.4301075</v>
      </c>
      <c r="AA44" s="9"/>
      <c r="AB44" s="9" t="n">
        <f aca="false">T44-P44-D44</f>
        <v>-68286874.360167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-0.014034495070786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11437569</v>
      </c>
      <c r="AX44" s="7"/>
      <c r="AY44" s="40" t="n">
        <f aca="false">(AW44-AW43)/AW43</f>
        <v>0.00393716545504434</v>
      </c>
      <c r="AZ44" s="39" t="n">
        <f aca="false">workers_and_wage_low!B32</f>
        <v>5656.54263515777</v>
      </c>
      <c r="BA44" s="40" t="n">
        <f aca="false">(AZ44-AZ43)/AZ43</f>
        <v>0.00343246719788852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0.0124999074449413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101430953.379993</v>
      </c>
      <c r="E45" s="9"/>
      <c r="F45" s="67" t="n">
        <f aca="false">'Low pensions'!I45</f>
        <v>18436276.4378322</v>
      </c>
      <c r="G45" s="81" t="n">
        <f aca="false">'Low pensions'!K45</f>
        <v>447670.705006502</v>
      </c>
      <c r="H45" s="81" t="n">
        <f aca="false">'Low pensions'!V45</f>
        <v>2462952.13473391</v>
      </c>
      <c r="I45" s="81" t="n">
        <f aca="false">'Low pensions'!M45</f>
        <v>13845.4857218506</v>
      </c>
      <c r="J45" s="81" t="n">
        <f aca="false">'Low pensions'!W45</f>
        <v>76173.7773629044</v>
      </c>
      <c r="K45" s="9"/>
      <c r="L45" s="81" t="n">
        <f aca="false">'Low pensions'!N45</f>
        <v>3003628.11697862</v>
      </c>
      <c r="M45" s="67"/>
      <c r="N45" s="81" t="n">
        <f aca="false">'Low pensions'!L45</f>
        <v>791345.200028654</v>
      </c>
      <c r="O45" s="9"/>
      <c r="P45" s="81" t="n">
        <f aca="false">'Low pensions'!X45</f>
        <v>19939588.3836259</v>
      </c>
      <c r="Q45" s="67"/>
      <c r="R45" s="81" t="n">
        <f aca="false">'Low SIPA income'!G40</f>
        <v>16011593.3612838</v>
      </c>
      <c r="S45" s="67" t="n">
        <f aca="false">SUM(T42:T45)/AVERAGE(AG42:AG45)</f>
        <v>0.0455207980564706</v>
      </c>
      <c r="T45" s="81" t="n">
        <f aca="false">'Low SIPA income'!J40</f>
        <v>61221714.9688849</v>
      </c>
      <c r="U45" s="9"/>
      <c r="V45" s="81" t="n">
        <f aca="false">'Low SIPA income'!F40</f>
        <v>96691.6741545985</v>
      </c>
      <c r="W45" s="67"/>
      <c r="X45" s="81" t="n">
        <f aca="false">'Low SIPA income'!M40</f>
        <v>242861.608493159</v>
      </c>
      <c r="Y45" s="9"/>
      <c r="Z45" s="9" t="n">
        <f aca="false">R45+V45-N45-L45-F45</f>
        <v>-6122964.71940108</v>
      </c>
      <c r="AA45" s="9"/>
      <c r="AB45" s="9" t="n">
        <f aca="false">T45-P45-D45</f>
        <v>-60148826.794734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-0.0122749324843397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11495750</v>
      </c>
      <c r="AX45" s="7"/>
      <c r="AY45" s="40" t="n">
        <f aca="false">(AW45-AW44)/AW44</f>
        <v>0.00508683270020054</v>
      </c>
      <c r="AZ45" s="39" t="n">
        <f aca="false">workers_and_wage_low!B33</f>
        <v>5681.27362573417</v>
      </c>
      <c r="BA45" s="40" t="n">
        <f aca="false">(AZ45-AZ44)/AZ44</f>
        <v>0.00437210362787377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0.0108390660069531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102408130.656244</v>
      </c>
      <c r="E46" s="6"/>
      <c r="F46" s="8" t="n">
        <f aca="false">'Low pensions'!I46</f>
        <v>18613889.9748581</v>
      </c>
      <c r="G46" s="80" t="n">
        <f aca="false">'Low pensions'!K46</f>
        <v>466487.071669242</v>
      </c>
      <c r="H46" s="80" t="n">
        <f aca="false">'Low pensions'!V46</f>
        <v>2566474.23238659</v>
      </c>
      <c r="I46" s="80" t="n">
        <f aca="false">'Low pensions'!M46</f>
        <v>14427.4352062652</v>
      </c>
      <c r="J46" s="80" t="n">
        <f aca="false">'Low pensions'!W46</f>
        <v>79375.4917232969</v>
      </c>
      <c r="K46" s="6"/>
      <c r="L46" s="80" t="n">
        <f aca="false">'Low pensions'!N46</f>
        <v>3661370.27221026</v>
      </c>
      <c r="M46" s="8"/>
      <c r="N46" s="80" t="n">
        <f aca="false">'Low pensions'!L46</f>
        <v>800109.231470797</v>
      </c>
      <c r="O46" s="6"/>
      <c r="P46" s="80" t="n">
        <f aca="false">'Low pensions'!X46</f>
        <v>23400832.6690849</v>
      </c>
      <c r="Q46" s="8"/>
      <c r="R46" s="80" t="n">
        <f aca="false">'Low SIPA income'!G41</f>
        <v>13234824.0063449</v>
      </c>
      <c r="S46" s="8"/>
      <c r="T46" s="80" t="n">
        <f aca="false">'Low SIPA income'!J41</f>
        <v>50604496.6729554</v>
      </c>
      <c r="U46" s="6"/>
      <c r="V46" s="80" t="n">
        <f aca="false">'Low SIPA income'!F41</f>
        <v>96718.9933733501</v>
      </c>
      <c r="W46" s="8"/>
      <c r="X46" s="80" t="n">
        <f aca="false">'Low SIPA income'!M41</f>
        <v>242930.226494314</v>
      </c>
      <c r="Y46" s="6"/>
      <c r="Z46" s="6" t="n">
        <f aca="false">R46+V46-N46-L46-F46</f>
        <v>-9743826.47882094</v>
      </c>
      <c r="AA46" s="6"/>
      <c r="AB46" s="6" t="n">
        <f aca="false">T46-P46-D46</f>
        <v>-75204466.6523735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-0.0152113844784417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11474433</v>
      </c>
      <c r="AX46" s="5"/>
      <c r="AY46" s="61" t="n">
        <f aca="false">(AW46-AW45)/AW45</f>
        <v>-0.0018543374725442</v>
      </c>
      <c r="AZ46" s="66" t="n">
        <f aca="false">workers_and_wage_low!B34</f>
        <v>5707.85874544021</v>
      </c>
      <c r="BA46" s="61" t="n">
        <f aca="false">(AZ46-AZ45)/AZ45</f>
        <v>0.00467942955354553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0.0127719273179654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103108764.801692</v>
      </c>
      <c r="E47" s="9"/>
      <c r="F47" s="67" t="n">
        <f aca="false">'Low pensions'!I47</f>
        <v>18741238.5243572</v>
      </c>
      <c r="G47" s="81" t="n">
        <f aca="false">'Low pensions'!K47</f>
        <v>477428.827837358</v>
      </c>
      <c r="H47" s="81" t="n">
        <f aca="false">'Low pensions'!V47</f>
        <v>2626672.54648358</v>
      </c>
      <c r="I47" s="81" t="n">
        <f aca="false">'Low pensions'!M47</f>
        <v>14765.8400362068</v>
      </c>
      <c r="J47" s="81" t="n">
        <f aca="false">'Low pensions'!W47</f>
        <v>81237.2952520687</v>
      </c>
      <c r="K47" s="9"/>
      <c r="L47" s="81" t="n">
        <f aca="false">'Low pensions'!N47</f>
        <v>3022952.86963018</v>
      </c>
      <c r="M47" s="67"/>
      <c r="N47" s="81" t="n">
        <f aca="false">'Low pensions'!L47</f>
        <v>807121.340594109</v>
      </c>
      <c r="O47" s="9"/>
      <c r="P47" s="81" t="n">
        <f aca="false">'Low pensions'!X47</f>
        <v>20126660.287678</v>
      </c>
      <c r="Q47" s="67"/>
      <c r="R47" s="81" t="n">
        <f aca="false">'Low SIPA income'!G42</f>
        <v>15871209.4665962</v>
      </c>
      <c r="S47" s="67"/>
      <c r="T47" s="81" t="n">
        <f aca="false">'Low SIPA income'!J42</f>
        <v>60684944.9802361</v>
      </c>
      <c r="U47" s="9"/>
      <c r="V47" s="81" t="n">
        <f aca="false">'Low SIPA income'!F42</f>
        <v>98084.2668956981</v>
      </c>
      <c r="W47" s="67"/>
      <c r="X47" s="81" t="n">
        <f aca="false">'Low SIPA income'!M42</f>
        <v>246359.399963174</v>
      </c>
      <c r="Y47" s="9"/>
      <c r="Z47" s="9" t="n">
        <f aca="false">R47+V47-N47-L47-F47</f>
        <v>-6602019.0010896</v>
      </c>
      <c r="AA47" s="9"/>
      <c r="AB47" s="9" t="n">
        <f aca="false">T47-P47-D47</f>
        <v>-62550480.1091339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-0.0125041193379117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11538771</v>
      </c>
      <c r="AX47" s="7"/>
      <c r="AY47" s="40" t="n">
        <f aca="false">(AW47-AW46)/AW46</f>
        <v>0.00560707444106389</v>
      </c>
      <c r="AZ47" s="39" t="n">
        <f aca="false">workers_and_wage_low!B35</f>
        <v>5761.81297519619</v>
      </c>
      <c r="BA47" s="40" t="n">
        <f aca="false">(AZ47-AZ46)/AZ46</f>
        <v>0.00945262175576553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0.0106857006151732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103384469.902915</v>
      </c>
      <c r="E48" s="9"/>
      <c r="F48" s="67" t="n">
        <f aca="false">'Low pensions'!I48</f>
        <v>18791351.1900879</v>
      </c>
      <c r="G48" s="81" t="n">
        <f aca="false">'Low pensions'!K48</f>
        <v>508459.625092763</v>
      </c>
      <c r="H48" s="81" t="n">
        <f aca="false">'Low pensions'!V48</f>
        <v>2797394.83741746</v>
      </c>
      <c r="I48" s="81" t="n">
        <f aca="false">'Low pensions'!M48</f>
        <v>15725.5554152401</v>
      </c>
      <c r="J48" s="81" t="n">
        <f aca="false">'Low pensions'!W48</f>
        <v>86517.3661056946</v>
      </c>
      <c r="K48" s="9"/>
      <c r="L48" s="81" t="n">
        <f aca="false">'Low pensions'!N48</f>
        <v>2976865.45314599</v>
      </c>
      <c r="M48" s="67"/>
      <c r="N48" s="81" t="n">
        <f aca="false">'Low pensions'!L48</f>
        <v>809852.831337985</v>
      </c>
      <c r="O48" s="9"/>
      <c r="P48" s="81" t="n">
        <f aca="false">'Low pensions'!X48</f>
        <v>19902540.3206039</v>
      </c>
      <c r="Q48" s="67"/>
      <c r="R48" s="81" t="n">
        <f aca="false">'Low SIPA income'!G43</f>
        <v>13952238.1134989</v>
      </c>
      <c r="S48" s="67"/>
      <c r="T48" s="81" t="n">
        <f aca="false">'Low SIPA income'!J43</f>
        <v>53347591.691159</v>
      </c>
      <c r="U48" s="9"/>
      <c r="V48" s="81" t="n">
        <f aca="false">'Low SIPA income'!F43</f>
        <v>97071.7597770462</v>
      </c>
      <c r="W48" s="67"/>
      <c r="X48" s="81" t="n">
        <f aca="false">'Low SIPA income'!M43</f>
        <v>243816.273995022</v>
      </c>
      <c r="Y48" s="9"/>
      <c r="Z48" s="9" t="n">
        <f aca="false">R48+V48-N48-L48-F48</f>
        <v>-8528759.60129596</v>
      </c>
      <c r="AA48" s="9"/>
      <c r="AB48" s="9" t="n">
        <f aca="false">T48-P48-D48</f>
        <v>-69939418.5323599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-0.0139554662369369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11599283</v>
      </c>
      <c r="AX48" s="7"/>
      <c r="AY48" s="40" t="n">
        <f aca="false">(AW48-AW47)/AW47</f>
        <v>0.00524423268301277</v>
      </c>
      <c r="AZ48" s="39" t="n">
        <f aca="false">workers_and_wage_low!B36</f>
        <v>5799.37981218334</v>
      </c>
      <c r="BA48" s="40" t="n">
        <f aca="false">(AZ48-AZ47)/AZ47</f>
        <v>0.00651996813309711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0.0126050061119257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104027082.338265</v>
      </c>
      <c r="E49" s="9"/>
      <c r="F49" s="67" t="n">
        <f aca="false">'Low pensions'!I49</f>
        <v>18908153.6069607</v>
      </c>
      <c r="G49" s="81" t="n">
        <f aca="false">'Low pensions'!K49</f>
        <v>534887.871389256</v>
      </c>
      <c r="H49" s="81" t="n">
        <f aca="false">'Low pensions'!V49</f>
        <v>2942795.25094747</v>
      </c>
      <c r="I49" s="81" t="n">
        <f aca="false">'Low pensions'!M49</f>
        <v>16542.9238573997</v>
      </c>
      <c r="J49" s="81" t="n">
        <f aca="false">'Low pensions'!W49</f>
        <v>91014.2861117779</v>
      </c>
      <c r="K49" s="9"/>
      <c r="L49" s="81" t="n">
        <f aca="false">'Low pensions'!N49</f>
        <v>2970134.3432016</v>
      </c>
      <c r="M49" s="67"/>
      <c r="N49" s="81" t="n">
        <f aca="false">'Low pensions'!L49</f>
        <v>816865.049632236</v>
      </c>
      <c r="O49" s="9"/>
      <c r="P49" s="81" t="n">
        <f aca="false">'Low pensions'!X49</f>
        <v>19906191.7152202</v>
      </c>
      <c r="Q49" s="67"/>
      <c r="R49" s="81" t="n">
        <f aca="false">'Low SIPA income'!G44</f>
        <v>16645534.8282505</v>
      </c>
      <c r="S49" s="67"/>
      <c r="T49" s="81" t="n">
        <f aca="false">'Low SIPA income'!J44</f>
        <v>63645645.1126168</v>
      </c>
      <c r="U49" s="9"/>
      <c r="V49" s="81" t="n">
        <f aca="false">'Low SIPA income'!F44</f>
        <v>98033.4762938805</v>
      </c>
      <c r="W49" s="67"/>
      <c r="X49" s="81" t="n">
        <f aca="false">'Low SIPA income'!M44</f>
        <v>246231.828614745</v>
      </c>
      <c r="Y49" s="9"/>
      <c r="Z49" s="9" t="n">
        <f aca="false">R49+V49-N49-L49-F49</f>
        <v>-5951584.69525015</v>
      </c>
      <c r="AA49" s="9"/>
      <c r="AB49" s="9" t="n">
        <f aca="false">T49-P49-D49</f>
        <v>-60287628.9408684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-0.0119905488560467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11638266</v>
      </c>
      <c r="AX49" s="7"/>
      <c r="AY49" s="40" t="n">
        <f aca="false">(AW49-AW48)/AW48</f>
        <v>0.00336081118117387</v>
      </c>
      <c r="AZ49" s="39" t="n">
        <f aca="false">workers_and_wage_low!B37</f>
        <v>5843.17902860875</v>
      </c>
      <c r="BA49" s="40" t="n">
        <f aca="false">(AZ49-AZ48)/AZ48</f>
        <v>0.00755239660858256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0.0108627830683303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104759371.978117</v>
      </c>
      <c r="E50" s="6"/>
      <c r="F50" s="8" t="n">
        <f aca="false">'Low pensions'!I50</f>
        <v>19041255.917281</v>
      </c>
      <c r="G50" s="80" t="n">
        <f aca="false">'Low pensions'!K50</f>
        <v>554957.951080848</v>
      </c>
      <c r="H50" s="80" t="n">
        <f aca="false">'Low pensions'!V50</f>
        <v>3053214.90777976</v>
      </c>
      <c r="I50" s="80" t="n">
        <f aca="false">'Low pensions'!M50</f>
        <v>17163.6479715726</v>
      </c>
      <c r="J50" s="80" t="n">
        <f aca="false">'Low pensions'!W50</f>
        <v>94429.3270447347</v>
      </c>
      <c r="K50" s="6"/>
      <c r="L50" s="80" t="n">
        <f aca="false">'Low pensions'!N50</f>
        <v>3639335.53184859</v>
      </c>
      <c r="M50" s="8"/>
      <c r="N50" s="80" t="n">
        <f aca="false">'Low pensions'!L50</f>
        <v>824066.41462576</v>
      </c>
      <c r="O50" s="6"/>
      <c r="P50" s="80" t="n">
        <f aca="false">'Low pensions'!X50</f>
        <v>23418299.6498063</v>
      </c>
      <c r="Q50" s="8"/>
      <c r="R50" s="80" t="n">
        <f aca="false">'Low SIPA income'!G45</f>
        <v>13999699.9476228</v>
      </c>
      <c r="S50" s="8"/>
      <c r="T50" s="80" t="n">
        <f aca="false">'Low SIPA income'!J45</f>
        <v>53529066.1275299</v>
      </c>
      <c r="U50" s="6"/>
      <c r="V50" s="80" t="n">
        <f aca="false">'Low SIPA income'!F45</f>
        <v>98192.9593462558</v>
      </c>
      <c r="W50" s="8"/>
      <c r="X50" s="80" t="n">
        <f aca="false">'Low SIPA income'!M45</f>
        <v>246632.404062071</v>
      </c>
      <c r="Y50" s="6"/>
      <c r="Z50" s="6" t="n">
        <f aca="false">R50+V50-N50-L50-F50</f>
        <v>-9406764.95678625</v>
      </c>
      <c r="AA50" s="6"/>
      <c r="AB50" s="6" t="n">
        <f aca="false">T50-P50-D50</f>
        <v>-74648605.5003934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-0.0146876965869977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11658149</v>
      </c>
      <c r="AX50" s="5"/>
      <c r="AY50" s="61" t="n">
        <f aca="false">(AW50-AW49)/AW49</f>
        <v>0.00170841601317585</v>
      </c>
      <c r="AZ50" s="66" t="n">
        <f aca="false">workers_and_wage_low!B38</f>
        <v>5901.26751371886</v>
      </c>
      <c r="BA50" s="61" t="n">
        <f aca="false">(AZ50-AZ49)/AZ49</f>
        <v>0.00994124684965086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0.0128090878093013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105912934.049682</v>
      </c>
      <c r="E51" s="9"/>
      <c r="F51" s="67" t="n">
        <f aca="false">'Low pensions'!I51</f>
        <v>19250929.4787619</v>
      </c>
      <c r="G51" s="81" t="n">
        <f aca="false">'Low pensions'!K51</f>
        <v>580911.800146208</v>
      </c>
      <c r="H51" s="81" t="n">
        <f aca="false">'Low pensions'!V51</f>
        <v>3196005.3277139</v>
      </c>
      <c r="I51" s="81" t="n">
        <f aca="false">'Low pensions'!M51</f>
        <v>17966.3443344189</v>
      </c>
      <c r="J51" s="81" t="n">
        <f aca="false">'Low pensions'!W51</f>
        <v>98845.5255993994</v>
      </c>
      <c r="K51" s="9"/>
      <c r="L51" s="81" t="n">
        <f aca="false">'Low pensions'!N51</f>
        <v>2998301.82960051</v>
      </c>
      <c r="M51" s="67"/>
      <c r="N51" s="81" t="n">
        <f aca="false">'Low pensions'!L51</f>
        <v>835346.372257762</v>
      </c>
      <c r="O51" s="9"/>
      <c r="P51" s="81" t="n">
        <f aca="false">'Low pensions'!X51</f>
        <v>20154031.7202607</v>
      </c>
      <c r="Q51" s="67"/>
      <c r="R51" s="81" t="n">
        <f aca="false">'Low SIPA income'!G46</f>
        <v>16762440.96078</v>
      </c>
      <c r="S51" s="67"/>
      <c r="T51" s="81" t="n">
        <f aca="false">'Low SIPA income'!J46</f>
        <v>64092645.8427965</v>
      </c>
      <c r="U51" s="9"/>
      <c r="V51" s="81" t="n">
        <f aca="false">'Low SIPA income'!F46</f>
        <v>101216.422587295</v>
      </c>
      <c r="W51" s="67"/>
      <c r="X51" s="81" t="n">
        <f aca="false">'Low SIPA income'!M46</f>
        <v>254226.472034922</v>
      </c>
      <c r="Y51" s="9"/>
      <c r="Z51" s="9" t="n">
        <f aca="false">R51+V51-N51-L51-F51</f>
        <v>-6220920.29725288</v>
      </c>
      <c r="AA51" s="9"/>
      <c r="AB51" s="9" t="n">
        <f aca="false">T51-P51-D51</f>
        <v>-61974319.9271462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-0.0120867730277915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11704399</v>
      </c>
      <c r="AX51" s="7"/>
      <c r="AY51" s="40" t="n">
        <f aca="false">(AW51-AW50)/AW50</f>
        <v>0.00396718209726089</v>
      </c>
      <c r="AZ51" s="39" t="n">
        <f aca="false">workers_and_wage_low!B39</f>
        <v>5969.42506323371</v>
      </c>
      <c r="BA51" s="40" t="n">
        <f aca="false">(AZ51-AZ50)/AZ50</f>
        <v>0.0115496457932824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0.0107299759683548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106986728.646228</v>
      </c>
      <c r="E52" s="9"/>
      <c r="F52" s="67" t="n">
        <f aca="false">'Low pensions'!I52</f>
        <v>19446104.3574324</v>
      </c>
      <c r="G52" s="81" t="n">
        <f aca="false">'Low pensions'!K52</f>
        <v>611245.966452912</v>
      </c>
      <c r="H52" s="81" t="n">
        <f aca="false">'Low pensions'!V52</f>
        <v>3362894.96070738</v>
      </c>
      <c r="I52" s="81" t="n">
        <f aca="false">'Low pensions'!M52</f>
        <v>18904.5144263788</v>
      </c>
      <c r="J52" s="81" t="n">
        <f aca="false">'Low pensions'!W52</f>
        <v>104007.060640435</v>
      </c>
      <c r="K52" s="9"/>
      <c r="L52" s="81" t="n">
        <f aca="false">'Low pensions'!N52</f>
        <v>2997127.84490267</v>
      </c>
      <c r="M52" s="67"/>
      <c r="N52" s="81" t="n">
        <f aca="false">'Low pensions'!L52</f>
        <v>845465.037978698</v>
      </c>
      <c r="O52" s="9"/>
      <c r="P52" s="81" t="n">
        <f aca="false">'Low pensions'!X52</f>
        <v>20203609.8213902</v>
      </c>
      <c r="Q52" s="67"/>
      <c r="R52" s="81" t="n">
        <f aca="false">'Low SIPA income'!G47</f>
        <v>14633082.2471122</v>
      </c>
      <c r="S52" s="67"/>
      <c r="T52" s="81" t="n">
        <f aca="false">'Low SIPA income'!J47</f>
        <v>55950858.2459481</v>
      </c>
      <c r="U52" s="9"/>
      <c r="V52" s="81" t="n">
        <f aca="false">'Low SIPA income'!F47</f>
        <v>107538.390447677</v>
      </c>
      <c r="W52" s="67"/>
      <c r="X52" s="81" t="n">
        <f aca="false">'Low SIPA income'!M47</f>
        <v>270105.432626291</v>
      </c>
      <c r="Y52" s="9"/>
      <c r="Z52" s="9" t="n">
        <f aca="false">R52+V52-N52-L52-F52</f>
        <v>-8548076.60275389</v>
      </c>
      <c r="AA52" s="9"/>
      <c r="AB52" s="9" t="n">
        <f aca="false">T52-P52-D52</f>
        <v>-71239480.2216701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-0.0138008504718448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11759415</v>
      </c>
      <c r="AX52" s="7"/>
      <c r="AY52" s="40" t="n">
        <f aca="false">(AW52-AW51)/AW51</f>
        <v>0.00470045493151763</v>
      </c>
      <c r="AZ52" s="39" t="n">
        <f aca="false">workers_and_wage_low!B40</f>
        <v>6005.77277436756</v>
      </c>
      <c r="BA52" s="40" t="n">
        <f aca="false">(AZ52-AZ51)/AZ51</f>
        <v>0.00608898021984089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0.0126237308567709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107567875.9871</v>
      </c>
      <c r="E53" s="9"/>
      <c r="F53" s="67" t="n">
        <f aca="false">'Low pensions'!I53</f>
        <v>19551734.7658076</v>
      </c>
      <c r="G53" s="81" t="n">
        <f aca="false">'Low pensions'!K53</f>
        <v>676229.999011515</v>
      </c>
      <c r="H53" s="81" t="n">
        <f aca="false">'Low pensions'!V53</f>
        <v>3720417.93445548</v>
      </c>
      <c r="I53" s="81" t="n">
        <f aca="false">'Low pensions'!M53</f>
        <v>20914.3298663357</v>
      </c>
      <c r="J53" s="81" t="n">
        <f aca="false">'Low pensions'!W53</f>
        <v>115064.472199655</v>
      </c>
      <c r="K53" s="9"/>
      <c r="L53" s="81" t="n">
        <f aca="false">'Low pensions'!N53</f>
        <v>2982591.88966558</v>
      </c>
      <c r="M53" s="67"/>
      <c r="N53" s="81" t="n">
        <f aca="false">'Low pensions'!L53</f>
        <v>852512.067330468</v>
      </c>
      <c r="O53" s="9"/>
      <c r="P53" s="81" t="n">
        <f aca="false">'Low pensions'!X53</f>
        <v>20166953.3568476</v>
      </c>
      <c r="Q53" s="67"/>
      <c r="R53" s="81" t="n">
        <f aca="false">'Low SIPA income'!G48</f>
        <v>17415212.2180393</v>
      </c>
      <c r="S53" s="67"/>
      <c r="T53" s="81" t="n">
        <f aca="false">'Low SIPA income'!J48</f>
        <v>66588573.321722</v>
      </c>
      <c r="U53" s="9"/>
      <c r="V53" s="81" t="n">
        <f aca="false">'Low SIPA income'!F48</f>
        <v>105967.333580525</v>
      </c>
      <c r="W53" s="67"/>
      <c r="X53" s="81" t="n">
        <f aca="false">'Low SIPA income'!M48</f>
        <v>266159.390724268</v>
      </c>
      <c r="Y53" s="9"/>
      <c r="Z53" s="9" t="n">
        <f aca="false">R53+V53-N53-L53-F53</f>
        <v>-5865659.17118385</v>
      </c>
      <c r="AA53" s="9"/>
      <c r="AB53" s="9" t="n">
        <f aca="false">T53-P53-D53</f>
        <v>-61146256.0222256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-0.0117280713300222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11812088</v>
      </c>
      <c r="AX53" s="7"/>
      <c r="AY53" s="40" t="n">
        <f aca="false">(AW53-AW52)/AW52</f>
        <v>0.00447921941695229</v>
      </c>
      <c r="AZ53" s="39" t="n">
        <f aca="false">workers_and_wage_low!B41</f>
        <v>6031.71497608822</v>
      </c>
      <c r="BA53" s="40" t="n">
        <f aca="false">(AZ53-AZ52)/AZ52</f>
        <v>0.0043195443276476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0.010864727874415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108234807.33134</v>
      </c>
      <c r="E54" s="6"/>
      <c r="F54" s="8" t="n">
        <f aca="false">'Low pensions'!I54</f>
        <v>19672957.4322396</v>
      </c>
      <c r="G54" s="80" t="n">
        <f aca="false">'Low pensions'!K54</f>
        <v>739129.209684362</v>
      </c>
      <c r="H54" s="80" t="n">
        <f aca="false">'Low pensions'!V54</f>
        <v>4066470.83331004</v>
      </c>
      <c r="I54" s="80" t="n">
        <f aca="false">'Low pensions'!M54</f>
        <v>22859.6662788978</v>
      </c>
      <c r="J54" s="80" t="n">
        <f aca="false">'Low pensions'!W54</f>
        <v>125767.139174537</v>
      </c>
      <c r="K54" s="6"/>
      <c r="L54" s="80" t="n">
        <f aca="false">'Low pensions'!N54</f>
        <v>3644480.71826062</v>
      </c>
      <c r="M54" s="8"/>
      <c r="N54" s="80" t="n">
        <f aca="false">'Low pensions'!L54</f>
        <v>859638.310673621</v>
      </c>
      <c r="O54" s="6"/>
      <c r="P54" s="80" t="n">
        <f aca="false">'Low pensions'!X54</f>
        <v>23640704.1232067</v>
      </c>
      <c r="Q54" s="8"/>
      <c r="R54" s="80" t="n">
        <f aca="false">'Low SIPA income'!G49</f>
        <v>14690084.6614214</v>
      </c>
      <c r="S54" s="8"/>
      <c r="T54" s="80" t="n">
        <f aca="false">'Low SIPA income'!J49</f>
        <v>56168811.9175556</v>
      </c>
      <c r="U54" s="6"/>
      <c r="V54" s="80" t="n">
        <f aca="false">'Low SIPA income'!F49</f>
        <v>106137.160467462</v>
      </c>
      <c r="W54" s="8"/>
      <c r="X54" s="80" t="n">
        <f aca="false">'Low SIPA income'!M49</f>
        <v>266585.946901804</v>
      </c>
      <c r="Y54" s="6"/>
      <c r="Z54" s="6" t="n">
        <f aca="false">R54+V54-N54-L54-F54</f>
        <v>-9380854.63928494</v>
      </c>
      <c r="AA54" s="6"/>
      <c r="AB54" s="6" t="n">
        <f aca="false">T54-P54-D54</f>
        <v>-75706699.5369911</v>
      </c>
      <c r="AC54" s="50"/>
      <c r="AD54" s="6"/>
      <c r="AE54" s="6"/>
      <c r="AF54" s="6"/>
      <c r="AG54" s="6" t="n">
        <f aca="false">BF54/100*$AG$53</f>
        <v>5256446342.67581</v>
      </c>
      <c r="AH54" s="61" t="n">
        <f aca="false">(AG54-AG53)/AG53</f>
        <v>0.00820527142215121</v>
      </c>
      <c r="AI54" s="61"/>
      <c r="AJ54" s="61" t="n">
        <f aca="false">AB54/AG54</f>
        <v>-0.0144026390838135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0.0112386089937077</v>
      </c>
      <c r="AV54" s="5"/>
      <c r="AW54" s="65" t="n">
        <f aca="false">workers_and_wage_low!C42</f>
        <v>11813769</v>
      </c>
      <c r="AX54" s="5"/>
      <c r="AY54" s="61" t="n">
        <f aca="false">(AW54-AW53)/AW53</f>
        <v>0.000142311841902973</v>
      </c>
      <c r="AZ54" s="66" t="n">
        <f aca="false">workers_and_wage_low!B42</f>
        <v>6080.34153000555</v>
      </c>
      <c r="BA54" s="61" t="n">
        <f aca="false">(AZ54-AZ53)/AZ53</f>
        <v>0.00806181228889214</v>
      </c>
      <c r="BB54" s="61"/>
      <c r="BC54" s="61"/>
      <c r="BD54" s="61"/>
      <c r="BE54" s="61"/>
      <c r="BF54" s="5" t="n">
        <f aca="false">BF53*(1+AY54)*(1+BA54)*(1-BE54)</f>
        <v>100.820527142215</v>
      </c>
      <c r="BG54" s="5"/>
      <c r="BH54" s="5"/>
      <c r="BI54" s="61" t="n">
        <f aca="false">T61/AG61</f>
        <v>0.0128239633864356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108844262.022971</v>
      </c>
      <c r="E55" s="9"/>
      <c r="F55" s="67" t="n">
        <f aca="false">'Low pensions'!I55</f>
        <v>19783733.0366959</v>
      </c>
      <c r="G55" s="81" t="n">
        <f aca="false">'Low pensions'!K55</f>
        <v>830178.899509879</v>
      </c>
      <c r="H55" s="81" t="n">
        <f aca="false">'Low pensions'!V55</f>
        <v>4567399.36272847</v>
      </c>
      <c r="I55" s="81" t="n">
        <f aca="false">'Low pensions'!M55</f>
        <v>25675.6360673158</v>
      </c>
      <c r="J55" s="81" t="n">
        <f aca="false">'Low pensions'!W55</f>
        <v>141259.774105004</v>
      </c>
      <c r="K55" s="9"/>
      <c r="L55" s="81" t="n">
        <f aca="false">'Low pensions'!N55</f>
        <v>2995618.31390919</v>
      </c>
      <c r="M55" s="67"/>
      <c r="N55" s="81" t="n">
        <f aca="false">'Low pensions'!L55</f>
        <v>866711.524320446</v>
      </c>
      <c r="O55" s="9"/>
      <c r="P55" s="81" t="n">
        <f aca="false">'Low pensions'!X55</f>
        <v>20312668.7570144</v>
      </c>
      <c r="Q55" s="67"/>
      <c r="R55" s="81" t="n">
        <f aca="false">'Low SIPA income'!G50</f>
        <v>17501859.2788742</v>
      </c>
      <c r="S55" s="67"/>
      <c r="T55" s="81" t="n">
        <f aca="false">'Low SIPA income'!J50</f>
        <v>66919875.8686723</v>
      </c>
      <c r="U55" s="9"/>
      <c r="V55" s="81" t="n">
        <f aca="false">'Low SIPA income'!F50</f>
        <v>105428.67760453</v>
      </c>
      <c r="W55" s="67"/>
      <c r="X55" s="81" t="n">
        <f aca="false">'Low SIPA income'!M50</f>
        <v>264806.442211396</v>
      </c>
      <c r="Y55" s="9"/>
      <c r="Z55" s="9" t="n">
        <f aca="false">R55+V55-N55-L55-F55</f>
        <v>-6038774.91844682</v>
      </c>
      <c r="AA55" s="9"/>
      <c r="AB55" s="9" t="n">
        <f aca="false">T55-P55-D55</f>
        <v>-62237054.9113131</v>
      </c>
      <c r="AC55" s="50"/>
      <c r="AD55" s="9"/>
      <c r="AE55" s="9"/>
      <c r="AF55" s="9"/>
      <c r="AG55" s="9" t="n">
        <f aca="false">BF55/100*$AG$53</f>
        <v>5308991941.33345</v>
      </c>
      <c r="AH55" s="40" t="n">
        <f aca="false">(AG55-AG54)/AG54</f>
        <v>0.00999641111734301</v>
      </c>
      <c r="AI55" s="40"/>
      <c r="AJ55" s="40" t="n">
        <f aca="false">AB55/AG55</f>
        <v>-0.0117229514753569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11805483</v>
      </c>
      <c r="AX55" s="7"/>
      <c r="AY55" s="40" t="n">
        <f aca="false">(AW55-AW54)/AW54</f>
        <v>-0.000701384968675111</v>
      </c>
      <c r="AZ55" s="39" t="n">
        <f aca="false">workers_and_wage_low!B43</f>
        <v>6145.43343831296</v>
      </c>
      <c r="BA55" s="40" t="n">
        <f aca="false">(AZ55-AZ54)/AZ54</f>
        <v>0.0107053046257677</v>
      </c>
      <c r="BB55" s="40"/>
      <c r="BC55" s="40"/>
      <c r="BD55" s="40"/>
      <c r="BE55" s="40"/>
      <c r="BF55" s="7" t="n">
        <f aca="false">BF54*(1+AY55)*(1+BA55)*(1-BE55)</f>
        <v>101.828370580596</v>
      </c>
      <c r="BG55" s="7"/>
      <c r="BH55" s="7"/>
      <c r="BI55" s="40" t="n">
        <f aca="false">T62/AG62</f>
        <v>0.0107841176282544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109554141.238104</v>
      </c>
      <c r="E56" s="9"/>
      <c r="F56" s="67" t="n">
        <f aca="false">'Low pensions'!I56</f>
        <v>19912761.9870463</v>
      </c>
      <c r="G56" s="81" t="n">
        <f aca="false">'Low pensions'!K56</f>
        <v>877679.951093724</v>
      </c>
      <c r="H56" s="81" t="n">
        <f aca="false">'Low pensions'!V56</f>
        <v>4828736.13346676</v>
      </c>
      <c r="I56" s="81" t="n">
        <f aca="false">'Low pensions'!M56</f>
        <v>27144.7407554761</v>
      </c>
      <c r="J56" s="81" t="n">
        <f aca="false">'Low pensions'!W56</f>
        <v>149342.354643302</v>
      </c>
      <c r="K56" s="9"/>
      <c r="L56" s="81" t="n">
        <f aca="false">'Low pensions'!N56</f>
        <v>3008896.79700982</v>
      </c>
      <c r="M56" s="67"/>
      <c r="N56" s="81" t="n">
        <f aca="false">'Low pensions'!L56</f>
        <v>873896.477574695</v>
      </c>
      <c r="O56" s="9"/>
      <c r="P56" s="81" t="n">
        <f aca="false">'Low pensions'!X56</f>
        <v>20421100.3618478</v>
      </c>
      <c r="Q56" s="67"/>
      <c r="R56" s="81" t="n">
        <f aca="false">'Low SIPA income'!G51</f>
        <v>15268538.6245942</v>
      </c>
      <c r="S56" s="67"/>
      <c r="T56" s="81" t="n">
        <f aca="false">'Low SIPA income'!J51</f>
        <v>58380580.7813349</v>
      </c>
      <c r="U56" s="9"/>
      <c r="V56" s="81" t="n">
        <f aca="false">'Low SIPA income'!F51</f>
        <v>105455.495411993</v>
      </c>
      <c r="W56" s="67"/>
      <c r="X56" s="81" t="n">
        <f aca="false">'Low SIPA income'!M51</f>
        <v>264873.800811956</v>
      </c>
      <c r="Y56" s="9"/>
      <c r="Z56" s="9" t="n">
        <f aca="false">R56+V56-N56-L56-F56</f>
        <v>-8421561.14162466</v>
      </c>
      <c r="AA56" s="9"/>
      <c r="AB56" s="9" t="n">
        <f aca="false">T56-P56-D56</f>
        <v>-71594660.8186169</v>
      </c>
      <c r="AC56" s="50"/>
      <c r="AD56" s="9"/>
      <c r="AE56" s="9"/>
      <c r="AF56" s="9"/>
      <c r="AG56" s="9" t="n">
        <f aca="false">BF56/100*$AG$53</f>
        <v>5374366809.50939</v>
      </c>
      <c r="AH56" s="40" t="n">
        <f aca="false">(AG56-AG55)/AG55</f>
        <v>0.0123139889640743</v>
      </c>
      <c r="AI56" s="40"/>
      <c r="AJ56" s="40" t="n">
        <f aca="false">AB56/AG56</f>
        <v>-0.0133215062083104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11945058</v>
      </c>
      <c r="AX56" s="7"/>
      <c r="AY56" s="40" t="n">
        <f aca="false">(AW56-AW55)/AW55</f>
        <v>0.0118228961915408</v>
      </c>
      <c r="AZ56" s="39" t="n">
        <f aca="false">workers_and_wage_low!B44</f>
        <v>6148.41615194496</v>
      </c>
      <c r="BA56" s="40" t="n">
        <f aca="false">(AZ56-AZ55)/AZ55</f>
        <v>0.000485354476936575</v>
      </c>
      <c r="BB56" s="40"/>
      <c r="BC56" s="40"/>
      <c r="BD56" s="40"/>
      <c r="BE56" s="40"/>
      <c r="BF56" s="7" t="n">
        <f aca="false">BF55*(1+AY56)*(1+BA56)*(1-BE56)</f>
        <v>103.082284012155</v>
      </c>
      <c r="BG56" s="7"/>
      <c r="BH56" s="7"/>
      <c r="BI56" s="40" t="n">
        <f aca="false">T63/AG63</f>
        <v>0.0126518747123682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110460335.823499</v>
      </c>
      <c r="E57" s="9"/>
      <c r="F57" s="67" t="n">
        <f aca="false">'Low pensions'!I57</f>
        <v>20077473.5797711</v>
      </c>
      <c r="G57" s="81" t="n">
        <f aca="false">'Low pensions'!K57</f>
        <v>973629.511833005</v>
      </c>
      <c r="H57" s="81" t="n">
        <f aca="false">'Low pensions'!V57</f>
        <v>5356622.30695708</v>
      </c>
      <c r="I57" s="81" t="n">
        <f aca="false">'Low pensions'!M57</f>
        <v>30112.2529432888</v>
      </c>
      <c r="J57" s="81" t="n">
        <f aca="false">'Low pensions'!W57</f>
        <v>165668.731143002</v>
      </c>
      <c r="K57" s="9"/>
      <c r="L57" s="81" t="n">
        <f aca="false">'Low pensions'!N57</f>
        <v>2962728.09427892</v>
      </c>
      <c r="M57" s="67"/>
      <c r="N57" s="81" t="n">
        <f aca="false">'Low pensions'!L57</f>
        <v>883226.831884112</v>
      </c>
      <c r="O57" s="9"/>
      <c r="P57" s="81" t="n">
        <f aca="false">'Low pensions'!X57</f>
        <v>20232863.6004112</v>
      </c>
      <c r="Q57" s="67"/>
      <c r="R57" s="81" t="n">
        <f aca="false">'Low SIPA income'!G52</f>
        <v>18264189.5050871</v>
      </c>
      <c r="S57" s="67"/>
      <c r="T57" s="81" t="n">
        <f aca="false">'Low SIPA income'!J52</f>
        <v>69834711.5610541</v>
      </c>
      <c r="U57" s="9"/>
      <c r="V57" s="81" t="n">
        <f aca="false">'Low SIPA income'!F52</f>
        <v>107000.308145055</v>
      </c>
      <c r="W57" s="67"/>
      <c r="X57" s="81" t="n">
        <f aca="false">'Low SIPA income'!M52</f>
        <v>268753.925015539</v>
      </c>
      <c r="Y57" s="9"/>
      <c r="Z57" s="9" t="n">
        <f aca="false">R57+V57-N57-L57-F57</f>
        <v>-5552238.69270197</v>
      </c>
      <c r="AA57" s="9"/>
      <c r="AB57" s="9" t="n">
        <f aca="false">T57-P57-D57</f>
        <v>-60858487.8628561</v>
      </c>
      <c r="AC57" s="50"/>
      <c r="AD57" s="9"/>
      <c r="AE57" s="9"/>
      <c r="AF57" s="9"/>
      <c r="AG57" s="9" t="n">
        <f aca="false">BF57/100*$AG$53</f>
        <v>5451966026.05406</v>
      </c>
      <c r="AH57" s="40" t="n">
        <f aca="false">(AG57-AG56)/AG56</f>
        <v>0.0144387644712624</v>
      </c>
      <c r="AI57" s="40" t="n">
        <f aca="false">(AG57-AG53)/AG53</f>
        <v>0.0457066483216635</v>
      </c>
      <c r="AJ57" s="40" t="n">
        <f aca="false">AB57/AG57</f>
        <v>-0.0111626682140027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12005041</v>
      </c>
      <c r="AX57" s="7"/>
      <c r="AY57" s="40" t="n">
        <f aca="false">(AW57-AW56)/AW56</f>
        <v>0.00502157461269757</v>
      </c>
      <c r="AZ57" s="39" t="n">
        <f aca="false">workers_and_wage_low!B45</f>
        <v>6206.02765372257</v>
      </c>
      <c r="BA57" s="40" t="n">
        <f aca="false">(AZ57-AZ56)/AZ56</f>
        <v>0.00937013701640574</v>
      </c>
      <c r="BB57" s="40"/>
      <c r="BC57" s="40"/>
      <c r="BD57" s="40"/>
      <c r="BE57" s="40"/>
      <c r="BF57" s="7" t="n">
        <f aca="false">BF56*(1+AY57)*(1+BA57)*(1-BE57)</f>
        <v>104.570664832166</v>
      </c>
      <c r="BG57" s="73" t="n">
        <f aca="false">(BB57-BB53)/BB53</f>
        <v>-1</v>
      </c>
      <c r="BH57" s="7"/>
      <c r="BI57" s="40" t="n">
        <f aca="false">T64/AG64</f>
        <v>0.0108625168519454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111136857.549765</v>
      </c>
      <c r="E58" s="6"/>
      <c r="F58" s="8" t="n">
        <f aca="false">'Low pensions'!I58</f>
        <v>20200439.4116598</v>
      </c>
      <c r="G58" s="80" t="n">
        <f aca="false">'Low pensions'!K58</f>
        <v>1082111.83092986</v>
      </c>
      <c r="H58" s="80" t="n">
        <f aca="false">'Low pensions'!V58</f>
        <v>5953460.01916922</v>
      </c>
      <c r="I58" s="80" t="n">
        <f aca="false">'Low pensions'!M58</f>
        <v>33467.3762143257</v>
      </c>
      <c r="J58" s="80" t="n">
        <f aca="false">'Low pensions'!W58</f>
        <v>184127.629458843</v>
      </c>
      <c r="K58" s="6"/>
      <c r="L58" s="80" t="n">
        <f aca="false">'Low pensions'!N58</f>
        <v>3625578.17827571</v>
      </c>
      <c r="M58" s="8"/>
      <c r="N58" s="80" t="n">
        <f aca="false">'Low pensions'!L58</f>
        <v>890788.087442238</v>
      </c>
      <c r="O58" s="6"/>
      <c r="P58" s="80" t="n">
        <f aca="false">'Low pensions'!X58</f>
        <v>23713995.634477</v>
      </c>
      <c r="Q58" s="8"/>
      <c r="R58" s="80" t="n">
        <f aca="false">'Low SIPA income'!G53</f>
        <v>15503806.8772071</v>
      </c>
      <c r="S58" s="8"/>
      <c r="T58" s="80" t="n">
        <f aca="false">'Low SIPA income'!J53</f>
        <v>59280149.3362998</v>
      </c>
      <c r="U58" s="6"/>
      <c r="V58" s="80" t="n">
        <f aca="false">'Low SIPA income'!F53</f>
        <v>111619.077517513</v>
      </c>
      <c r="W58" s="8"/>
      <c r="X58" s="80" t="n">
        <f aca="false">'Low SIPA income'!M53</f>
        <v>280354.942050991</v>
      </c>
      <c r="Y58" s="6"/>
      <c r="Z58" s="6" t="n">
        <f aca="false">R58+V58-N58-L58-F58</f>
        <v>-9101379.72265316</v>
      </c>
      <c r="AA58" s="6"/>
      <c r="AB58" s="6" t="n">
        <f aca="false">T58-P58-D58</f>
        <v>-75570703.8479422</v>
      </c>
      <c r="AC58" s="50"/>
      <c r="AD58" s="6"/>
      <c r="AE58" s="6"/>
      <c r="AF58" s="6"/>
      <c r="AG58" s="6" t="n">
        <f aca="false">BF58/100*$AG$53</f>
        <v>5524723402.09619</v>
      </c>
      <c r="AH58" s="61" t="n">
        <f aca="false">(AG58-AG57)/AG57</f>
        <v>0.0133451631382939</v>
      </c>
      <c r="AI58" s="61"/>
      <c r="AJ58" s="61" t="n">
        <f aca="false">AB58/AG58</f>
        <v>-0.0136786402409339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0.010139476203664</v>
      </c>
      <c r="AV58" s="5"/>
      <c r="AW58" s="65" t="n">
        <f aca="false">workers_and_wage_low!C46</f>
        <v>12055178</v>
      </c>
      <c r="AX58" s="5"/>
      <c r="AY58" s="61" t="n">
        <f aca="false">(AW58-AW57)/AW57</f>
        <v>0.00417632892715652</v>
      </c>
      <c r="AZ58" s="66" t="n">
        <f aca="false">workers_and_wage_low!B46</f>
        <v>6262.69303910116</v>
      </c>
      <c r="BA58" s="61" t="n">
        <f aca="false">(AZ58-AZ57)/AZ57</f>
        <v>0.00913070139876065</v>
      </c>
      <c r="BB58" s="61"/>
      <c r="BC58" s="61"/>
      <c r="BD58" s="61"/>
      <c r="BE58" s="61"/>
      <c r="BF58" s="5" t="n">
        <f aca="false">BF57*(1+AY58)*(1+BA58)*(1-BE58)</f>
        <v>105.966177413831</v>
      </c>
      <c r="BG58" s="5"/>
      <c r="BH58" s="5"/>
      <c r="BI58" s="61" t="n">
        <f aca="false">T65/AG65</f>
        <v>0.0127755540341027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112051716.686694</v>
      </c>
      <c r="E59" s="9"/>
      <c r="F59" s="67" t="n">
        <f aca="false">'Low pensions'!I59</f>
        <v>20366725.8891902</v>
      </c>
      <c r="G59" s="81" t="n">
        <f aca="false">'Low pensions'!K59</f>
        <v>1162050.85430517</v>
      </c>
      <c r="H59" s="81" t="n">
        <f aca="false">'Low pensions'!V59</f>
        <v>6393260.93995521</v>
      </c>
      <c r="I59" s="81" t="n">
        <f aca="false">'Low pensions'!M59</f>
        <v>35939.7171434592</v>
      </c>
      <c r="J59" s="81" t="n">
        <f aca="false">'Low pensions'!W59</f>
        <v>197729.719792431</v>
      </c>
      <c r="K59" s="9"/>
      <c r="L59" s="81" t="n">
        <f aca="false">'Low pensions'!N59</f>
        <v>2996442.39404118</v>
      </c>
      <c r="M59" s="67"/>
      <c r="N59" s="81" t="n">
        <f aca="false">'Low pensions'!L59</f>
        <v>899830.435900532</v>
      </c>
      <c r="O59" s="9"/>
      <c r="P59" s="81" t="n">
        <f aca="false">'Low pensions'!X59</f>
        <v>20499155.3925918</v>
      </c>
      <c r="Q59" s="67"/>
      <c r="R59" s="81" t="n">
        <f aca="false">'Low SIPA income'!G54</f>
        <v>18407326.6894231</v>
      </c>
      <c r="S59" s="67"/>
      <c r="T59" s="81" t="n">
        <f aca="false">'Low SIPA income'!J54</f>
        <v>70382008.9913058</v>
      </c>
      <c r="U59" s="9"/>
      <c r="V59" s="81" t="n">
        <f aca="false">'Low SIPA income'!F54</f>
        <v>110093.498809586</v>
      </c>
      <c r="W59" s="67"/>
      <c r="X59" s="81" t="n">
        <f aca="false">'Low SIPA income'!M54</f>
        <v>276523.128173224</v>
      </c>
      <c r="Y59" s="9"/>
      <c r="Z59" s="9" t="n">
        <f aca="false">R59+V59-N59-L59-F59</f>
        <v>-5745578.53089925</v>
      </c>
      <c r="AA59" s="9"/>
      <c r="AB59" s="9" t="n">
        <f aca="false">T59-P59-D59</f>
        <v>-62168863.08798</v>
      </c>
      <c r="AC59" s="50"/>
      <c r="AD59" s="9"/>
      <c r="AE59" s="9"/>
      <c r="AF59" s="9"/>
      <c r="AG59" s="9" t="n">
        <f aca="false">BF59/100*$AG$53</f>
        <v>5575373064.41823</v>
      </c>
      <c r="AH59" s="40" t="n">
        <f aca="false">(AG59-AG58)/AG58</f>
        <v>0.00916781866451902</v>
      </c>
      <c r="AI59" s="40"/>
      <c r="AJ59" s="40" t="n">
        <f aca="false">AB59/AG59</f>
        <v>-0.0111506194060338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12065784</v>
      </c>
      <c r="AX59" s="7"/>
      <c r="AY59" s="40" t="n">
        <f aca="false">(AW59-AW58)/AW58</f>
        <v>0.000879787921837405</v>
      </c>
      <c r="AZ59" s="39" t="n">
        <f aca="false">workers_and_wage_low!B47</f>
        <v>6314.55280594471</v>
      </c>
      <c r="BA59" s="40" t="n">
        <f aca="false">(AZ59-AZ58)/AZ58</f>
        <v>0.0082807454428572</v>
      </c>
      <c r="BB59" s="40"/>
      <c r="BC59" s="40"/>
      <c r="BD59" s="40"/>
      <c r="BE59" s="40"/>
      <c r="BF59" s="7" t="n">
        <f aca="false">BF58*(1+AY59)*(1+BA59)*(1-BE59)</f>
        <v>106.937656112934</v>
      </c>
      <c r="BG59" s="7"/>
      <c r="BH59" s="7"/>
      <c r="BI59" s="40" t="n">
        <f aca="false">T66/AG66</f>
        <v>0.010818232518616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112606587.491554</v>
      </c>
      <c r="E60" s="9"/>
      <c r="F60" s="67" t="n">
        <f aca="false">'Low pensions'!I60</f>
        <v>20467580.226104</v>
      </c>
      <c r="G60" s="81" t="n">
        <f aca="false">'Low pensions'!K60</f>
        <v>1227960.4401224</v>
      </c>
      <c r="H60" s="81" t="n">
        <f aca="false">'Low pensions'!V60</f>
        <v>6755876.03464988</v>
      </c>
      <c r="I60" s="81" t="n">
        <f aca="false">'Low pensions'!M60</f>
        <v>37978.15794193</v>
      </c>
      <c r="J60" s="81" t="n">
        <f aca="false">'Low pensions'!W60</f>
        <v>208944.619628348</v>
      </c>
      <c r="K60" s="9"/>
      <c r="L60" s="81" t="n">
        <f aca="false">'Low pensions'!N60</f>
        <v>2953953.48971661</v>
      </c>
      <c r="M60" s="67"/>
      <c r="N60" s="81" t="n">
        <f aca="false">'Low pensions'!L60</f>
        <v>905571.231307827</v>
      </c>
      <c r="O60" s="9"/>
      <c r="P60" s="81" t="n">
        <f aca="false">'Low pensions'!X60</f>
        <v>20310264.4285903</v>
      </c>
      <c r="Q60" s="67"/>
      <c r="R60" s="81" t="n">
        <f aca="false">'Low SIPA income'!G55</f>
        <v>15990245.3128743</v>
      </c>
      <c r="S60" s="67"/>
      <c r="T60" s="81" t="n">
        <f aca="false">'Low SIPA income'!J55</f>
        <v>61140088.8555196</v>
      </c>
      <c r="U60" s="9"/>
      <c r="V60" s="81" t="n">
        <f aca="false">'Low SIPA income'!F55</f>
        <v>112074.555438089</v>
      </c>
      <c r="W60" s="67"/>
      <c r="X60" s="81" t="n">
        <f aca="false">'Low SIPA income'!M55</f>
        <v>281498.97126955</v>
      </c>
      <c r="Y60" s="9"/>
      <c r="Z60" s="9" t="n">
        <f aca="false">R60+V60-N60-L60-F60</f>
        <v>-8224785.07881603</v>
      </c>
      <c r="AA60" s="9"/>
      <c r="AB60" s="9" t="n">
        <f aca="false">T60-P60-D60</f>
        <v>-71776763.0646247</v>
      </c>
      <c r="AC60" s="50"/>
      <c r="AD60" s="9"/>
      <c r="AE60" s="9"/>
      <c r="AF60" s="9"/>
      <c r="AG60" s="9" t="n">
        <f aca="false">BF60/100*$AG$53</f>
        <v>5627392564.47428</v>
      </c>
      <c r="AH60" s="40" t="n">
        <f aca="false">(AG60-AG59)/AG59</f>
        <v>0.00933022767355795</v>
      </c>
      <c r="AI60" s="40"/>
      <c r="AJ60" s="40" t="n">
        <f aca="false">AB60/AG60</f>
        <v>-0.0127548882083954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12128233</v>
      </c>
      <c r="AX60" s="7"/>
      <c r="AY60" s="40" t="n">
        <f aca="false">(AW60-AW59)/AW59</f>
        <v>0.00517571009061657</v>
      </c>
      <c r="AZ60" s="39" t="n">
        <f aca="false">workers_and_wage_low!B48</f>
        <v>6340.65164657263</v>
      </c>
      <c r="BA60" s="40" t="n">
        <f aca="false">(AZ60-AZ59)/AZ59</f>
        <v>0.0041331257224338</v>
      </c>
      <c r="BB60" s="40"/>
      <c r="BC60" s="40"/>
      <c r="BD60" s="40"/>
      <c r="BE60" s="40"/>
      <c r="BF60" s="7" t="n">
        <f aca="false">BF59*(1+AY60)*(1+BA60)*(1-BE60)</f>
        <v>107.935408791344</v>
      </c>
      <c r="BG60" s="7"/>
      <c r="BH60" s="7"/>
      <c r="BI60" s="40" t="n">
        <f aca="false">T67/AG67</f>
        <v>0.0126987891198045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113507184.699334</v>
      </c>
      <c r="E61" s="9"/>
      <c r="F61" s="67" t="n">
        <f aca="false">'Low pensions'!I61</f>
        <v>20631274.4291898</v>
      </c>
      <c r="G61" s="81" t="n">
        <f aca="false">'Low pensions'!K61</f>
        <v>1277675.24259804</v>
      </c>
      <c r="H61" s="81" t="n">
        <f aca="false">'Low pensions'!V61</f>
        <v>7029392.20963274</v>
      </c>
      <c r="I61" s="81" t="n">
        <f aca="false">'Low pensions'!M61</f>
        <v>39515.7291525167</v>
      </c>
      <c r="J61" s="81" t="n">
        <f aca="false">'Low pensions'!W61</f>
        <v>217403.882772147</v>
      </c>
      <c r="K61" s="9"/>
      <c r="L61" s="81" t="n">
        <f aca="false">'Low pensions'!N61</f>
        <v>2926386.67353057</v>
      </c>
      <c r="M61" s="67"/>
      <c r="N61" s="81" t="n">
        <f aca="false">'Low pensions'!L61</f>
        <v>914818.154577889</v>
      </c>
      <c r="O61" s="9"/>
      <c r="P61" s="81" t="n">
        <f aca="false">'Low pensions'!X61</f>
        <v>20218093.9319022</v>
      </c>
      <c r="Q61" s="67"/>
      <c r="R61" s="81" t="n">
        <f aca="false">'Low SIPA income'!G56</f>
        <v>19038244.0878861</v>
      </c>
      <c r="S61" s="67"/>
      <c r="T61" s="81" t="n">
        <f aca="false">'Low SIPA income'!J56</f>
        <v>72794376.3470125</v>
      </c>
      <c r="U61" s="9"/>
      <c r="V61" s="81" t="n">
        <f aca="false">'Low SIPA income'!F56</f>
        <v>112133.618982094</v>
      </c>
      <c r="W61" s="67"/>
      <c r="X61" s="81" t="n">
        <f aca="false">'Low SIPA income'!M56</f>
        <v>281647.321863599</v>
      </c>
      <c r="Y61" s="9"/>
      <c r="Z61" s="9" t="n">
        <f aca="false">R61+V61-N61-L61-F61</f>
        <v>-5322101.5504301</v>
      </c>
      <c r="AA61" s="9"/>
      <c r="AB61" s="9" t="n">
        <f aca="false">T61-P61-D61</f>
        <v>-60930902.2842237</v>
      </c>
      <c r="AC61" s="50"/>
      <c r="AD61" s="9"/>
      <c r="AE61" s="9"/>
      <c r="AF61" s="9"/>
      <c r="AG61" s="9" t="n">
        <f aca="false">BF61/100*$AG$53</f>
        <v>5676433576.2226</v>
      </c>
      <c r="AH61" s="40" t="n">
        <f aca="false">(AG61-AG60)/AG60</f>
        <v>0.00871469533828496</v>
      </c>
      <c r="AI61" s="40" t="n">
        <f aca="false">(AG61-AG57)/AG57</f>
        <v>0.0411718541707421</v>
      </c>
      <c r="AJ61" s="40" t="n">
        <f aca="false">AB61/AG61</f>
        <v>-0.010734011323492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12113716</v>
      </c>
      <c r="AX61" s="7"/>
      <c r="AY61" s="40" t="n">
        <f aca="false">(AW61-AW60)/AW60</f>
        <v>-0.00119695919430308</v>
      </c>
      <c r="AZ61" s="39" t="n">
        <f aca="false">workers_and_wage_low!B49</f>
        <v>6403.57330986835</v>
      </c>
      <c r="BA61" s="40" t="n">
        <f aca="false">(AZ61-AZ60)/AZ60</f>
        <v>0.00992353259616911</v>
      </c>
      <c r="BB61" s="40"/>
      <c r="BC61" s="40"/>
      <c r="BD61" s="40"/>
      <c r="BE61" s="40"/>
      <c r="BF61" s="7" t="n">
        <f aca="false">BF60*(1+AY61)*(1+BA61)*(1-BE61)</f>
        <v>108.876032995174</v>
      </c>
      <c r="BG61" s="7"/>
      <c r="BH61" s="7"/>
      <c r="BI61" s="40" t="n">
        <f aca="false">T68/AG68</f>
        <v>0.0109051966305781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113977433.185432</v>
      </c>
      <c r="E62" s="6"/>
      <c r="F62" s="8" t="n">
        <f aca="false">'Low pensions'!I62</f>
        <v>20716747.6579752</v>
      </c>
      <c r="G62" s="80" t="n">
        <f aca="false">'Low pensions'!K62</f>
        <v>1381196.39739603</v>
      </c>
      <c r="H62" s="80" t="n">
        <f aca="false">'Low pensions'!V62</f>
        <v>7598935.05965265</v>
      </c>
      <c r="I62" s="80" t="n">
        <f aca="false">'Low pensions'!M62</f>
        <v>42717.4143524547</v>
      </c>
      <c r="J62" s="80" t="n">
        <f aca="false">'Low pensions'!W62</f>
        <v>235018.610092351</v>
      </c>
      <c r="K62" s="6"/>
      <c r="L62" s="80" t="n">
        <f aca="false">'Low pensions'!N62</f>
        <v>3536514.97430072</v>
      </c>
      <c r="M62" s="8"/>
      <c r="N62" s="80" t="n">
        <f aca="false">'Low pensions'!L62</f>
        <v>920180.452508956</v>
      </c>
      <c r="O62" s="6"/>
      <c r="P62" s="80" t="n">
        <f aca="false">'Low pensions'!X62</f>
        <v>23413554.3661095</v>
      </c>
      <c r="Q62" s="8"/>
      <c r="R62" s="80" t="n">
        <f aca="false">'Low SIPA income'!G57</f>
        <v>16124861.2205792</v>
      </c>
      <c r="S62" s="8"/>
      <c r="T62" s="80" t="n">
        <f aca="false">'Low SIPA income'!J57</f>
        <v>61654804.446019</v>
      </c>
      <c r="U62" s="6"/>
      <c r="V62" s="80" t="n">
        <f aca="false">'Low SIPA income'!F57</f>
        <v>115081.957138203</v>
      </c>
      <c r="W62" s="8"/>
      <c r="X62" s="80" t="n">
        <f aca="false">'Low SIPA income'!M57</f>
        <v>289052.697282268</v>
      </c>
      <c r="Y62" s="6"/>
      <c r="Z62" s="6" t="n">
        <f aca="false">R62+V62-N62-L62-F62</f>
        <v>-8933499.90706743</v>
      </c>
      <c r="AA62" s="6"/>
      <c r="AB62" s="6" t="n">
        <f aca="false">T62-P62-D62</f>
        <v>-75736183.1055225</v>
      </c>
      <c r="AC62" s="50"/>
      <c r="AD62" s="6"/>
      <c r="AE62" s="6"/>
      <c r="AF62" s="6"/>
      <c r="AG62" s="6" t="n">
        <f aca="false">BF62/100*$AG$53</f>
        <v>5717185825.6148</v>
      </c>
      <c r="AH62" s="61" t="n">
        <f aca="false">(AG62-AG61)/AG61</f>
        <v>0.00717919955285025</v>
      </c>
      <c r="AI62" s="61"/>
      <c r="AJ62" s="61" t="n">
        <f aca="false">AB62/AG62</f>
        <v>-0.0132471088776231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0.00831648763706143</v>
      </c>
      <c r="AV62" s="5"/>
      <c r="AW62" s="65" t="n">
        <f aca="false">workers_and_wage_low!C50</f>
        <v>12178475</v>
      </c>
      <c r="AX62" s="5"/>
      <c r="AY62" s="61" t="n">
        <f aca="false">(AW62-AW61)/AW61</f>
        <v>0.00534592357951928</v>
      </c>
      <c r="AZ62" s="66" t="n">
        <f aca="false">workers_and_wage_low!B50</f>
        <v>6415.25040211799</v>
      </c>
      <c r="BA62" s="61" t="n">
        <f aca="false">(AZ62-AZ61)/AZ61</f>
        <v>0.00182352753448639</v>
      </c>
      <c r="BB62" s="61"/>
      <c r="BC62" s="61"/>
      <c r="BD62" s="61"/>
      <c r="BE62" s="61"/>
      <c r="BF62" s="5" t="n">
        <f aca="false">BF61*(1+AY62)*(1+BA62)*(1-BE62)</f>
        <v>109.657675762569</v>
      </c>
      <c r="BG62" s="5"/>
      <c r="BH62" s="5"/>
      <c r="BI62" s="61" t="n">
        <f aca="false">T69/AG69</f>
        <v>0.0127141419004789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114098797.742001</v>
      </c>
      <c r="E63" s="9"/>
      <c r="F63" s="67" t="n">
        <f aca="false">'Low pensions'!I63</f>
        <v>20738807.1027512</v>
      </c>
      <c r="G63" s="81" t="n">
        <f aca="false">'Low pensions'!K63</f>
        <v>1443650.4080842</v>
      </c>
      <c r="H63" s="81" t="n">
        <f aca="false">'Low pensions'!V63</f>
        <v>7942538.59954675</v>
      </c>
      <c r="I63" s="81" t="n">
        <f aca="false">'Low pensions'!M63</f>
        <v>44648.9816933256</v>
      </c>
      <c r="J63" s="81" t="n">
        <f aca="false">'Low pensions'!W63</f>
        <v>245645.523697321</v>
      </c>
      <c r="K63" s="9"/>
      <c r="L63" s="81" t="n">
        <f aca="false">'Low pensions'!N63</f>
        <v>2946091.40602329</v>
      </c>
      <c r="M63" s="67"/>
      <c r="N63" s="81" t="n">
        <f aca="false">'Low pensions'!L63</f>
        <v>920647.826999664</v>
      </c>
      <c r="O63" s="9"/>
      <c r="P63" s="81" t="n">
        <f aca="false">'Low pensions'!X63</f>
        <v>20352415.0201125</v>
      </c>
      <c r="Q63" s="67"/>
      <c r="R63" s="81" t="n">
        <f aca="false">'Low SIPA income'!G58</f>
        <v>19161616.259392</v>
      </c>
      <c r="S63" s="67"/>
      <c r="T63" s="81" t="n">
        <f aca="false">'Low SIPA income'!J58</f>
        <v>73266100.5376413</v>
      </c>
      <c r="U63" s="9"/>
      <c r="V63" s="81" t="n">
        <f aca="false">'Low SIPA income'!F58</f>
        <v>114028.570611372</v>
      </c>
      <c r="W63" s="67"/>
      <c r="X63" s="81" t="n">
        <f aca="false">'Low SIPA income'!M58</f>
        <v>286406.89402663</v>
      </c>
      <c r="Y63" s="9"/>
      <c r="Z63" s="9" t="n">
        <f aca="false">R63+V63-N63-L63-F63</f>
        <v>-5329901.50577078</v>
      </c>
      <c r="AA63" s="9"/>
      <c r="AB63" s="9" t="n">
        <f aca="false">T63-P63-D63</f>
        <v>-61185112.2244722</v>
      </c>
      <c r="AC63" s="50"/>
      <c r="AD63" s="9"/>
      <c r="AE63" s="9"/>
      <c r="AF63" s="9"/>
      <c r="AG63" s="9" t="n">
        <f aca="false">BF63/100*$AG$53</f>
        <v>5790928396.24931</v>
      </c>
      <c r="AH63" s="40" t="n">
        <f aca="false">(AG63-AG62)/AG62</f>
        <v>0.012898403669882</v>
      </c>
      <c r="AI63" s="40"/>
      <c r="AJ63" s="40" t="n">
        <f aca="false">AB63/AG63</f>
        <v>-0.0105656827433924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12203694</v>
      </c>
      <c r="AX63" s="7"/>
      <c r="AY63" s="40" t="n">
        <f aca="false">(AW63-AW62)/AW62</f>
        <v>0.00207078472468844</v>
      </c>
      <c r="AZ63" s="39" t="n">
        <f aca="false">workers_and_wage_low!B51</f>
        <v>6484.56874554342</v>
      </c>
      <c r="BA63" s="40" t="n">
        <f aca="false">(AZ63-AZ62)/AZ62</f>
        <v>0.0108052436117758</v>
      </c>
      <c r="BB63" s="40"/>
      <c r="BC63" s="40"/>
      <c r="BD63" s="40"/>
      <c r="BE63" s="40"/>
      <c r="BF63" s="7" t="n">
        <f aca="false">BF62*(1+AY63)*(1+BA63)*(1-BE63)</f>
        <v>111.072084730056</v>
      </c>
      <c r="BG63" s="7"/>
      <c r="BH63" s="7"/>
      <c r="BI63" s="40" t="n">
        <f aca="false">T70/AG70</f>
        <v>0.0107554847055137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115461519.216237</v>
      </c>
      <c r="E64" s="9"/>
      <c r="F64" s="67" t="n">
        <f aca="false">'Low pensions'!I64</f>
        <v>20986497.8615344</v>
      </c>
      <c r="G64" s="81" t="n">
        <f aca="false">'Low pensions'!K64</f>
        <v>1471086.05955687</v>
      </c>
      <c r="H64" s="81" t="n">
        <f aca="false">'Low pensions'!V64</f>
        <v>8093481.45912355</v>
      </c>
      <c r="I64" s="81" t="n">
        <f aca="false">'Low pensions'!M64</f>
        <v>45497.5069966044</v>
      </c>
      <c r="J64" s="81" t="n">
        <f aca="false">'Low pensions'!W64</f>
        <v>250313.859560522</v>
      </c>
      <c r="K64" s="9"/>
      <c r="L64" s="81" t="n">
        <f aca="false">'Low pensions'!N64</f>
        <v>2972063.49237306</v>
      </c>
      <c r="M64" s="67"/>
      <c r="N64" s="81" t="n">
        <f aca="false">'Low pensions'!L64</f>
        <v>933646.143695984</v>
      </c>
      <c r="O64" s="9"/>
      <c r="P64" s="81" t="n">
        <f aca="false">'Low pensions'!X64</f>
        <v>20558697.2029872</v>
      </c>
      <c r="Q64" s="67"/>
      <c r="R64" s="81" t="n">
        <f aca="false">'Low SIPA income'!G59</f>
        <v>16480390.5498503</v>
      </c>
      <c r="S64" s="67"/>
      <c r="T64" s="81" t="n">
        <f aca="false">'Low SIPA income'!J59</f>
        <v>63014201.6508181</v>
      </c>
      <c r="U64" s="9"/>
      <c r="V64" s="81" t="n">
        <f aca="false">'Low SIPA income'!F59</f>
        <v>122601.924646792</v>
      </c>
      <c r="W64" s="67"/>
      <c r="X64" s="81" t="n">
        <f aca="false">'Low SIPA income'!M59</f>
        <v>307940.687597052</v>
      </c>
      <c r="Y64" s="9"/>
      <c r="Z64" s="9" t="n">
        <f aca="false">R64+V64-N64-L64-F64</f>
        <v>-8289215.0231064</v>
      </c>
      <c r="AA64" s="9"/>
      <c r="AB64" s="9" t="n">
        <f aca="false">T64-P64-D64</f>
        <v>-73006014.7684062</v>
      </c>
      <c r="AC64" s="50"/>
      <c r="AD64" s="9"/>
      <c r="AE64" s="9"/>
      <c r="AF64" s="9"/>
      <c r="AG64" s="9" t="n">
        <f aca="false">BF64/100*$AG$53</f>
        <v>5801068252.38505</v>
      </c>
      <c r="AH64" s="40" t="n">
        <f aca="false">(AG64-AG63)/AG63</f>
        <v>0.00175098972771144</v>
      </c>
      <c r="AI64" s="40"/>
      <c r="AJ64" s="40" t="n">
        <f aca="false">AB64/AG64</f>
        <v>-0.0125849260157197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12223986</v>
      </c>
      <c r="AX64" s="7"/>
      <c r="AY64" s="40" t="n">
        <f aca="false">(AW64-AW63)/AW63</f>
        <v>0.00166277522199426</v>
      </c>
      <c r="AZ64" s="39" t="n">
        <f aca="false">workers_and_wage_low!B52</f>
        <v>6485.1398289867</v>
      </c>
      <c r="BA64" s="40" t="n">
        <f aca="false">(AZ64-AZ63)/AZ63</f>
        <v>8.80680683155424E-005</v>
      </c>
      <c r="BB64" s="40"/>
      <c r="BC64" s="40"/>
      <c r="BD64" s="40"/>
      <c r="BE64" s="40"/>
      <c r="BF64" s="7" t="n">
        <f aca="false">BF63*(1+AY64)*(1+BA64)*(1-BE64)</f>
        <v>111.266570809453</v>
      </c>
      <c r="BG64" s="7"/>
      <c r="BH64" s="7"/>
      <c r="BI64" s="40" t="n">
        <f aca="false">T71/AG71</f>
        <v>0.0126456843654438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116294753.565382</v>
      </c>
      <c r="E65" s="9"/>
      <c r="F65" s="67" t="n">
        <f aca="false">'Low pensions'!I65</f>
        <v>21137948.0676739</v>
      </c>
      <c r="G65" s="81" t="n">
        <f aca="false">'Low pensions'!K65</f>
        <v>1557708.04871503</v>
      </c>
      <c r="H65" s="81" t="n">
        <f aca="false">'Low pensions'!V65</f>
        <v>8570050.08585303</v>
      </c>
      <c r="I65" s="81" t="n">
        <f aca="false">'Low pensions'!M65</f>
        <v>48176.5375891246</v>
      </c>
      <c r="J65" s="81" t="n">
        <f aca="false">'Low pensions'!W65</f>
        <v>265053.095438754</v>
      </c>
      <c r="K65" s="9"/>
      <c r="L65" s="81" t="n">
        <f aca="false">'Low pensions'!N65</f>
        <v>2990130.43086021</v>
      </c>
      <c r="M65" s="67"/>
      <c r="N65" s="81" t="n">
        <f aca="false">'Low pensions'!L65</f>
        <v>942625.807414457</v>
      </c>
      <c r="O65" s="9"/>
      <c r="P65" s="81" t="n">
        <f aca="false">'Low pensions'!X65</f>
        <v>20701850.0930336</v>
      </c>
      <c r="Q65" s="67"/>
      <c r="R65" s="81" t="n">
        <f aca="false">'Low SIPA income'!G60</f>
        <v>19604499.9644394</v>
      </c>
      <c r="S65" s="67"/>
      <c r="T65" s="81" t="n">
        <f aca="false">'Low SIPA income'!J60</f>
        <v>74959504.7693736</v>
      </c>
      <c r="U65" s="9"/>
      <c r="V65" s="81" t="n">
        <f aca="false">'Low SIPA income'!F60</f>
        <v>119969.026933629</v>
      </c>
      <c r="W65" s="67"/>
      <c r="X65" s="81" t="n">
        <f aca="false">'Low SIPA income'!M60</f>
        <v>301327.60762706</v>
      </c>
      <c r="Y65" s="9"/>
      <c r="Z65" s="9" t="n">
        <f aca="false">R65+V65-N65-L65-F65</f>
        <v>-5346235.31457555</v>
      </c>
      <c r="AA65" s="9"/>
      <c r="AB65" s="9" t="n">
        <f aca="false">T65-P65-D65</f>
        <v>-62037098.889042</v>
      </c>
      <c r="AC65" s="50"/>
      <c r="AD65" s="9"/>
      <c r="AE65" s="9"/>
      <c r="AF65" s="9"/>
      <c r="AG65" s="9" t="n">
        <f aca="false">BF65/100*$AG$53</f>
        <v>5867417144.43684</v>
      </c>
      <c r="AH65" s="40" t="n">
        <f aca="false">(AG65-AG64)/AG64</f>
        <v>0.0114373575978021</v>
      </c>
      <c r="AI65" s="40" t="n">
        <f aca="false">(AG65-AG61)/AG61</f>
        <v>0.0336449930488447</v>
      </c>
      <c r="AJ65" s="40" t="n">
        <f aca="false">AB65/AG65</f>
        <v>-0.0105731529499078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12258778</v>
      </c>
      <c r="AX65" s="7"/>
      <c r="AY65" s="40" t="n">
        <f aca="false">(AW65-AW64)/AW64</f>
        <v>0.00284620744820879</v>
      </c>
      <c r="AZ65" s="39" t="n">
        <f aca="false">workers_and_wage_low!B53</f>
        <v>6540.69651315037</v>
      </c>
      <c r="BA65" s="40" t="n">
        <f aca="false">(AZ65-AZ64)/AZ64</f>
        <v>0.00856676735254742</v>
      </c>
      <c r="BB65" s="40"/>
      <c r="BC65" s="40"/>
      <c r="BD65" s="40"/>
      <c r="BE65" s="40"/>
      <c r="BF65" s="7" t="n">
        <f aca="false">BF64*(1+AY65)*(1+BA65)*(1-BE65)</f>
        <v>112.539166368482</v>
      </c>
      <c r="BG65" s="7"/>
      <c r="BH65" s="7"/>
      <c r="BI65" s="40" t="n">
        <f aca="false">T72/AG72</f>
        <v>0.010861490411494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116941889.711263</v>
      </c>
      <c r="E66" s="6"/>
      <c r="F66" s="8" t="n">
        <f aca="false">'Low pensions'!I66</f>
        <v>21255572.7224839</v>
      </c>
      <c r="G66" s="80" t="n">
        <f aca="false">'Low pensions'!K66</f>
        <v>1590170.18625927</v>
      </c>
      <c r="H66" s="80" t="n">
        <f aca="false">'Low pensions'!V66</f>
        <v>8748647.18874246</v>
      </c>
      <c r="I66" s="80" t="n">
        <f aca="false">'Low pensions'!M66</f>
        <v>49180.5212245141</v>
      </c>
      <c r="J66" s="80" t="n">
        <f aca="false">'Low pensions'!W66</f>
        <v>270576.717177605</v>
      </c>
      <c r="K66" s="6"/>
      <c r="L66" s="80" t="n">
        <f aca="false">'Low pensions'!N66</f>
        <v>3618428.73514627</v>
      </c>
      <c r="M66" s="8"/>
      <c r="N66" s="80" t="n">
        <f aca="false">'Low pensions'!L66</f>
        <v>948413.678207107</v>
      </c>
      <c r="O66" s="6"/>
      <c r="P66" s="80" t="n">
        <f aca="false">'Low pensions'!X66</f>
        <v>23993936.1381816</v>
      </c>
      <c r="Q66" s="8"/>
      <c r="R66" s="80" t="n">
        <f aca="false">'Low SIPA income'!G61</f>
        <v>16784325.681837</v>
      </c>
      <c r="S66" s="8"/>
      <c r="T66" s="80" t="n">
        <f aca="false">'Low SIPA income'!J61</f>
        <v>64176323.970544</v>
      </c>
      <c r="U66" s="6"/>
      <c r="V66" s="80" t="n">
        <f aca="false">'Low SIPA income'!F61</f>
        <v>121453.710529792</v>
      </c>
      <c r="W66" s="8"/>
      <c r="X66" s="80" t="n">
        <f aca="false">'Low SIPA income'!M61</f>
        <v>305056.704774463</v>
      </c>
      <c r="Y66" s="6"/>
      <c r="Z66" s="6" t="n">
        <f aca="false">R66+V66-N66-L66-F66</f>
        <v>-8916635.74347047</v>
      </c>
      <c r="AA66" s="6"/>
      <c r="AB66" s="6" t="n">
        <f aca="false">T66-P66-D66</f>
        <v>-76759501.8789006</v>
      </c>
      <c r="AC66" s="50"/>
      <c r="AD66" s="6"/>
      <c r="AE66" s="6"/>
      <c r="AF66" s="6"/>
      <c r="AG66" s="6" t="n">
        <f aca="false">BF66/100*$AG$53</f>
        <v>5932237438.98179</v>
      </c>
      <c r="AH66" s="61" t="n">
        <f aca="false">(AG66-AG65)/AG65</f>
        <v>0.0110475006206796</v>
      </c>
      <c r="AI66" s="61"/>
      <c r="AJ66" s="61" t="n">
        <f aca="false">AB66/AG66</f>
        <v>-0.0129393846197895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0.0038218583951793</v>
      </c>
      <c r="AV66" s="5"/>
      <c r="AW66" s="65" t="n">
        <f aca="false">workers_and_wage_low!C54</f>
        <v>12314904</v>
      </c>
      <c r="AX66" s="5"/>
      <c r="AY66" s="61" t="n">
        <f aca="false">(AW66-AW65)/AW65</f>
        <v>0.00457843351107264</v>
      </c>
      <c r="AZ66" s="66" t="n">
        <f aca="false">workers_and_wage_low!B54</f>
        <v>6582.81587713</v>
      </c>
      <c r="BA66" s="61" t="n">
        <f aca="false">(AZ66-AZ65)/AZ65</f>
        <v>0.00643958390286889</v>
      </c>
      <c r="BB66" s="61"/>
      <c r="BC66" s="61"/>
      <c r="BD66" s="61"/>
      <c r="BE66" s="61"/>
      <c r="BF66" s="5" t="n">
        <f aca="false">BF65*(1+AY66)*(1+BA66)*(1-BE66)</f>
        <v>113.782442878789</v>
      </c>
      <c r="BG66" s="5"/>
      <c r="BH66" s="5"/>
      <c r="BI66" s="61" t="n">
        <f aca="false">T73/AG73</f>
        <v>0.01277217641705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117459907.170822</v>
      </c>
      <c r="E67" s="9"/>
      <c r="F67" s="67" t="n">
        <f aca="false">'Low pensions'!I67</f>
        <v>21349728.5276481</v>
      </c>
      <c r="G67" s="81" t="n">
        <f aca="false">'Low pensions'!K67</f>
        <v>1679297.97716604</v>
      </c>
      <c r="H67" s="81" t="n">
        <f aca="false">'Low pensions'!V67</f>
        <v>9239001.99736179</v>
      </c>
      <c r="I67" s="81" t="n">
        <f aca="false">'Low pensions'!M67</f>
        <v>51937.0508401867</v>
      </c>
      <c r="J67" s="81" t="n">
        <f aca="false">'Low pensions'!W67</f>
        <v>285742.329815312</v>
      </c>
      <c r="K67" s="9"/>
      <c r="L67" s="81" t="n">
        <f aca="false">'Low pensions'!N67</f>
        <v>2977285.43607929</v>
      </c>
      <c r="M67" s="67"/>
      <c r="N67" s="81" t="n">
        <f aca="false">'Low pensions'!L67</f>
        <v>955010.46912859</v>
      </c>
      <c r="O67" s="9"/>
      <c r="P67" s="81" t="n">
        <f aca="false">'Low pensions'!X67</f>
        <v>20703334.108738</v>
      </c>
      <c r="Q67" s="67"/>
      <c r="R67" s="81" t="n">
        <f aca="false">'Low SIPA income'!G62</f>
        <v>19686266.788405</v>
      </c>
      <c r="S67" s="67"/>
      <c r="T67" s="81" t="n">
        <f aca="false">'Low SIPA income'!J62</f>
        <v>75272147.3076757</v>
      </c>
      <c r="U67" s="9"/>
      <c r="V67" s="81" t="n">
        <f aca="false">'Low SIPA income'!F62</f>
        <v>121936.63705549</v>
      </c>
      <c r="W67" s="67"/>
      <c r="X67" s="81" t="n">
        <f aca="false">'Low SIPA income'!M62</f>
        <v>306269.676975435</v>
      </c>
      <c r="Y67" s="9"/>
      <c r="Z67" s="9" t="n">
        <f aca="false">R67+V67-N67-L67-F67</f>
        <v>-5473821.0073955</v>
      </c>
      <c r="AA67" s="9"/>
      <c r="AB67" s="9" t="n">
        <f aca="false">T67-P67-D67</f>
        <v>-62891093.9718843</v>
      </c>
      <c r="AC67" s="50"/>
      <c r="AD67" s="9"/>
      <c r="AE67" s="9"/>
      <c r="AF67" s="9"/>
      <c r="AG67" s="9" t="n">
        <f aca="false">BF67/100*$AG$53</f>
        <v>5927505890.32812</v>
      </c>
      <c r="AH67" s="40" t="n">
        <f aca="false">(AG67-AG66)/AG66</f>
        <v>-0.000797599337911958</v>
      </c>
      <c r="AI67" s="40"/>
      <c r="AJ67" s="40" t="n">
        <f aca="false">AB67/AG67</f>
        <v>-0.0106100432687049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12320511</v>
      </c>
      <c r="AX67" s="7"/>
      <c r="AY67" s="40" t="n">
        <f aca="false">(AW67-AW66)/AW66</f>
        <v>0.000455301965813132</v>
      </c>
      <c r="AZ67" s="39" t="n">
        <f aca="false">workers_and_wage_low!B55</f>
        <v>6574.57201198337</v>
      </c>
      <c r="BA67" s="40" t="n">
        <f aca="false">(AZ67-AZ66)/AZ66</f>
        <v>-0.00125233111490671</v>
      </c>
      <c r="BB67" s="40"/>
      <c r="BC67" s="40"/>
      <c r="BD67" s="40"/>
      <c r="BE67" s="40"/>
      <c r="BF67" s="7" t="n">
        <f aca="false">BF66*(1+AY67)*(1+BA67)*(1-BE67)</f>
        <v>113.691690077683</v>
      </c>
      <c r="BG67" s="7"/>
      <c r="BH67" s="7"/>
      <c r="BI67" s="40" t="n">
        <f aca="false">T74/AG74</f>
        <v>0.0108611821925326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118091724.992824</v>
      </c>
      <c r="E68" s="9"/>
      <c r="F68" s="67" t="n">
        <f aca="false">'Low pensions'!I68</f>
        <v>21464568.8957667</v>
      </c>
      <c r="G68" s="81" t="n">
        <f aca="false">'Low pensions'!K68</f>
        <v>1701865.29120475</v>
      </c>
      <c r="H68" s="81" t="n">
        <f aca="false">'Low pensions'!V68</f>
        <v>9363160.70076865</v>
      </c>
      <c r="I68" s="81" t="n">
        <f aca="false">'Low pensions'!M68</f>
        <v>52635.0090063328</v>
      </c>
      <c r="J68" s="81" t="n">
        <f aca="false">'Low pensions'!W68</f>
        <v>289582.289714496</v>
      </c>
      <c r="K68" s="9"/>
      <c r="L68" s="81" t="n">
        <f aca="false">'Low pensions'!N68</f>
        <v>2952066.70321284</v>
      </c>
      <c r="M68" s="67"/>
      <c r="N68" s="81" t="n">
        <f aca="false">'Low pensions'!L68</f>
        <v>961973.977317039</v>
      </c>
      <c r="O68" s="9"/>
      <c r="P68" s="81" t="n">
        <f aca="false">'Low pensions'!X68</f>
        <v>20610785.151495</v>
      </c>
      <c r="Q68" s="67"/>
      <c r="R68" s="81" t="n">
        <f aca="false">'Low SIPA income'!G63</f>
        <v>16986023.108532</v>
      </c>
      <c r="S68" s="67"/>
      <c r="T68" s="81" t="n">
        <f aca="false">'Low SIPA income'!J63</f>
        <v>64947531.562971</v>
      </c>
      <c r="U68" s="9"/>
      <c r="V68" s="81" t="n">
        <f aca="false">'Low SIPA income'!F63</f>
        <v>118110.709571795</v>
      </c>
      <c r="W68" s="67"/>
      <c r="X68" s="81" t="n">
        <f aca="false">'Low SIPA income'!M63</f>
        <v>296660.050181894</v>
      </c>
      <c r="Y68" s="9"/>
      <c r="Z68" s="9" t="n">
        <f aca="false">R68+V68-N68-L68-F68</f>
        <v>-8274475.75819283</v>
      </c>
      <c r="AA68" s="9"/>
      <c r="AB68" s="9" t="n">
        <f aca="false">T68-P68-D68</f>
        <v>-73754978.581348</v>
      </c>
      <c r="AC68" s="50"/>
      <c r="AD68" s="9"/>
      <c r="AE68" s="9"/>
      <c r="AF68" s="9"/>
      <c r="AG68" s="9" t="n">
        <f aca="false">BF68/100*$AG$53</f>
        <v>5955649747.83293</v>
      </c>
      <c r="AH68" s="40" t="n">
        <f aca="false">(AG68-AG67)/AG67</f>
        <v>0.00474801004427947</v>
      </c>
      <c r="AI68" s="40"/>
      <c r="AJ68" s="40" t="n">
        <f aca="false">AB68/AG68</f>
        <v>-0.0123840356139454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12336762</v>
      </c>
      <c r="AX68" s="7"/>
      <c r="AY68" s="40" t="n">
        <f aca="false">(AW68-AW67)/AW67</f>
        <v>0.00131901996597381</v>
      </c>
      <c r="AZ68" s="39" t="n">
        <f aca="false">workers_and_wage_low!B56</f>
        <v>6597.08645717883</v>
      </c>
      <c r="BA68" s="40" t="n">
        <f aca="false">(AZ68-AZ67)/AZ67</f>
        <v>0.00342447312987451</v>
      </c>
      <c r="BB68" s="40"/>
      <c r="BC68" s="40"/>
      <c r="BD68" s="40"/>
      <c r="BE68" s="40"/>
      <c r="BF68" s="7" t="n">
        <f aca="false">BF67*(1+AY68)*(1+BA68)*(1-BE68)</f>
        <v>114.231499364123</v>
      </c>
      <c r="BG68" s="7"/>
      <c r="BH68" s="7"/>
      <c r="BI68" s="40" t="n">
        <f aca="false">T75/AG75</f>
        <v>0.0127228629715855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118561581.686934</v>
      </c>
      <c r="E69" s="9"/>
      <c r="F69" s="67" t="n">
        <f aca="false">'Low pensions'!I69</f>
        <v>21549970.9117205</v>
      </c>
      <c r="G69" s="81" t="n">
        <f aca="false">'Low pensions'!K69</f>
        <v>1752535.51308762</v>
      </c>
      <c r="H69" s="81" t="n">
        <f aca="false">'Low pensions'!V69</f>
        <v>9641933.3114358</v>
      </c>
      <c r="I69" s="81" t="n">
        <f aca="false">'Low pensions'!M69</f>
        <v>54202.1292707515</v>
      </c>
      <c r="J69" s="81" t="n">
        <f aca="false">'Low pensions'!W69</f>
        <v>298204.123034098</v>
      </c>
      <c r="K69" s="9"/>
      <c r="L69" s="81" t="n">
        <f aca="false">'Low pensions'!N69</f>
        <v>2978458.75724509</v>
      </c>
      <c r="M69" s="67"/>
      <c r="N69" s="81" t="n">
        <f aca="false">'Low pensions'!L69</f>
        <v>967155.583801933</v>
      </c>
      <c r="O69" s="9"/>
      <c r="P69" s="81" t="n">
        <f aca="false">'Low pensions'!X69</f>
        <v>20776241.3153897</v>
      </c>
      <c r="Q69" s="67"/>
      <c r="R69" s="81" t="n">
        <f aca="false">'Low SIPA income'!G64</f>
        <v>19809384.5947647</v>
      </c>
      <c r="S69" s="67"/>
      <c r="T69" s="81" t="n">
        <f aca="false">'Low SIPA income'!J64</f>
        <v>75742898.9111218</v>
      </c>
      <c r="U69" s="9"/>
      <c r="V69" s="81" t="n">
        <f aca="false">'Low SIPA income'!F64</f>
        <v>123161.704474011</v>
      </c>
      <c r="W69" s="67"/>
      <c r="X69" s="81" t="n">
        <f aca="false">'Low SIPA income'!M64</f>
        <v>309346.693134021</v>
      </c>
      <c r="Y69" s="9"/>
      <c r="Z69" s="9" t="n">
        <f aca="false">R69+V69-N69-L69-F69</f>
        <v>-5563038.95352878</v>
      </c>
      <c r="AA69" s="9"/>
      <c r="AB69" s="9" t="n">
        <f aca="false">T69-P69-D69</f>
        <v>-63594924.0912019</v>
      </c>
      <c r="AC69" s="50"/>
      <c r="AD69" s="9"/>
      <c r="AE69" s="9"/>
      <c r="AF69" s="9"/>
      <c r="AG69" s="9" t="n">
        <f aca="false">BF69/100*$AG$53</f>
        <v>5957374040.96999</v>
      </c>
      <c r="AH69" s="40" t="n">
        <f aca="false">(AG69-AG68)/AG68</f>
        <v>0.000289522253670053</v>
      </c>
      <c r="AI69" s="40" t="n">
        <f aca="false">(AG69-AG65)/AG65</f>
        <v>0.0153316006547177</v>
      </c>
      <c r="AJ69" s="40" t="n">
        <f aca="false">AB69/AG69</f>
        <v>-0.0106749926484131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12372358</v>
      </c>
      <c r="AX69" s="7"/>
      <c r="AY69" s="40" t="n">
        <f aca="false">(AW69-AW68)/AW68</f>
        <v>0.00288536003207325</v>
      </c>
      <c r="AZ69" s="39" t="n">
        <f aca="false">workers_and_wage_low!B57</f>
        <v>6580.01076045873</v>
      </c>
      <c r="BA69" s="40" t="n">
        <f aca="false">(AZ69-AZ68)/AZ68</f>
        <v>-0.00258836940078586</v>
      </c>
      <c r="BB69" s="40"/>
      <c r="BC69" s="40"/>
      <c r="BD69" s="40"/>
      <c r="BE69" s="40"/>
      <c r="BF69" s="7" t="n">
        <f aca="false">BF68*(1+AY69)*(1+BA69)*(1-BE69)</f>
        <v>114.264571925259</v>
      </c>
      <c r="BG69" s="7"/>
      <c r="BH69" s="7"/>
      <c r="BI69" s="40" t="n">
        <f aca="false">T76/AG76</f>
        <v>0.0109285220259505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118554442.539828</v>
      </c>
      <c r="E70" s="6"/>
      <c r="F70" s="8" t="n">
        <f aca="false">'Low pensions'!I70</f>
        <v>21548673.2872263</v>
      </c>
      <c r="G70" s="80" t="n">
        <f aca="false">'Low pensions'!K70</f>
        <v>1853513.92033603</v>
      </c>
      <c r="H70" s="80" t="n">
        <f aca="false">'Low pensions'!V70</f>
        <v>10197486.7146697</v>
      </c>
      <c r="I70" s="80" t="n">
        <f aca="false">'Low pensions'!M70</f>
        <v>57325.1727938978</v>
      </c>
      <c r="J70" s="80" t="n">
        <f aca="false">'Low pensions'!W70</f>
        <v>315386.187051641</v>
      </c>
      <c r="K70" s="6"/>
      <c r="L70" s="80" t="n">
        <f aca="false">'Low pensions'!N70</f>
        <v>3578945.02765339</v>
      </c>
      <c r="M70" s="8"/>
      <c r="N70" s="80" t="n">
        <f aca="false">'Low pensions'!L70</f>
        <v>968632.881124351</v>
      </c>
      <c r="O70" s="6"/>
      <c r="P70" s="80" t="n">
        <f aca="false">'Low pensions'!X70</f>
        <v>23900295.0811248</v>
      </c>
      <c r="Q70" s="8"/>
      <c r="R70" s="80" t="n">
        <f aca="false">'Low SIPA income'!G65</f>
        <v>16805032.554576</v>
      </c>
      <c r="S70" s="8"/>
      <c r="T70" s="80" t="n">
        <f aca="false">'Low SIPA income'!J65</f>
        <v>64255498.4931615</v>
      </c>
      <c r="U70" s="6"/>
      <c r="V70" s="80" t="n">
        <f aca="false">'Low SIPA income'!F65</f>
        <v>124747.832962533</v>
      </c>
      <c r="W70" s="8"/>
      <c r="X70" s="80" t="n">
        <f aca="false">'Low SIPA income'!M65</f>
        <v>313330.590603656</v>
      </c>
      <c r="Y70" s="6"/>
      <c r="Z70" s="6" t="n">
        <f aca="false">R70+V70-N70-L70-F70</f>
        <v>-9166470.80846549</v>
      </c>
      <c r="AA70" s="6"/>
      <c r="AB70" s="6" t="n">
        <f aca="false">T70-P70-D70</f>
        <v>-78199239.1277913</v>
      </c>
      <c r="AC70" s="50"/>
      <c r="AD70" s="6"/>
      <c r="AE70" s="6"/>
      <c r="AF70" s="6"/>
      <c r="AG70" s="6" t="n">
        <f aca="false">BF70/100*$AG$53</f>
        <v>5974207602.21261</v>
      </c>
      <c r="AH70" s="61" t="n">
        <f aca="false">(AG70-AG69)/AG69</f>
        <v>0.00282566800856416</v>
      </c>
      <c r="AI70" s="61"/>
      <c r="AJ70" s="61" t="n">
        <f aca="false">AB70/AG70</f>
        <v>-0.0130894746775839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0.0062573797131074</v>
      </c>
      <c r="AV70" s="5"/>
      <c r="AW70" s="65" t="n">
        <f aca="false">workers_and_wage_low!C58</f>
        <v>12393444</v>
      </c>
      <c r="AX70" s="5"/>
      <c r="AY70" s="61" t="n">
        <f aca="false">(AW70-AW69)/AW69</f>
        <v>0.00170428304774239</v>
      </c>
      <c r="AZ70" s="66" t="n">
        <f aca="false">workers_and_wage_low!B58</f>
        <v>6587.37693152708</v>
      </c>
      <c r="BA70" s="61" t="n">
        <f aca="false">(AZ70-AZ69)/AZ69</f>
        <v>0.00111947705505439</v>
      </c>
      <c r="BB70" s="61"/>
      <c r="BC70" s="61"/>
      <c r="BD70" s="61"/>
      <c r="BE70" s="61"/>
      <c r="BF70" s="5" t="n">
        <f aca="false">BF69*(1+AY70)*(1+BA70)*(1-BE70)</f>
        <v>114.58744567066</v>
      </c>
      <c r="BG70" s="5"/>
      <c r="BH70" s="5"/>
      <c r="BI70" s="61" t="n">
        <f aca="false">T77/AG77</f>
        <v>0.0127986890534985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118565061.273969</v>
      </c>
      <c r="E71" s="9"/>
      <c r="F71" s="67" t="n">
        <f aca="false">'Low pensions'!I71</f>
        <v>21550603.3678529</v>
      </c>
      <c r="G71" s="81" t="n">
        <f aca="false">'Low pensions'!K71</f>
        <v>1931065.69427905</v>
      </c>
      <c r="H71" s="81" t="n">
        <f aca="false">'Low pensions'!V71</f>
        <v>10624153.6934317</v>
      </c>
      <c r="I71" s="81" t="n">
        <f aca="false">'Low pensions'!M71</f>
        <v>59723.6812663626</v>
      </c>
      <c r="J71" s="81" t="n">
        <f aca="false">'Low pensions'!W71</f>
        <v>328582.072992734</v>
      </c>
      <c r="K71" s="9"/>
      <c r="L71" s="81" t="n">
        <f aca="false">'Low pensions'!N71</f>
        <v>2964224.45257206</v>
      </c>
      <c r="M71" s="67"/>
      <c r="N71" s="81" t="n">
        <f aca="false">'Low pensions'!L71</f>
        <v>969844.03939262</v>
      </c>
      <c r="O71" s="9"/>
      <c r="P71" s="81" t="n">
        <f aca="false">'Low pensions'!X71</f>
        <v>20717170.5302116</v>
      </c>
      <c r="Q71" s="67"/>
      <c r="R71" s="81" t="n">
        <f aca="false">'Low SIPA income'!G66</f>
        <v>19950193.101186</v>
      </c>
      <c r="S71" s="67"/>
      <c r="T71" s="81" t="n">
        <f aca="false">'Low SIPA income'!J66</f>
        <v>76281292.4395362</v>
      </c>
      <c r="U71" s="9"/>
      <c r="V71" s="81" t="n">
        <f aca="false">'Low SIPA income'!F66</f>
        <v>126772.370885875</v>
      </c>
      <c r="W71" s="67"/>
      <c r="X71" s="81" t="n">
        <f aca="false">'Low SIPA income'!M66</f>
        <v>318415.646176612</v>
      </c>
      <c r="Y71" s="9"/>
      <c r="Z71" s="9" t="n">
        <f aca="false">R71+V71-N71-L71-F71</f>
        <v>-5407706.38774567</v>
      </c>
      <c r="AA71" s="9"/>
      <c r="AB71" s="9" t="n">
        <f aca="false">T71-P71-D71</f>
        <v>-63000939.3646444</v>
      </c>
      <c r="AC71" s="50"/>
      <c r="AD71" s="9"/>
      <c r="AE71" s="9"/>
      <c r="AF71" s="9"/>
      <c r="AG71" s="9" t="n">
        <f aca="false">BF71/100*$AG$53</f>
        <v>6032199621.23884</v>
      </c>
      <c r="AH71" s="40" t="n">
        <f aca="false">(AG71-AG70)/AG70</f>
        <v>0.00970706458288309</v>
      </c>
      <c r="AI71" s="40"/>
      <c r="AJ71" s="40" t="n">
        <f aca="false">AB71/AG71</f>
        <v>-0.0104441071782213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12484623</v>
      </c>
      <c r="AX71" s="7"/>
      <c r="AY71" s="40" t="n">
        <f aca="false">(AW71-AW70)/AW70</f>
        <v>0.00735703489683739</v>
      </c>
      <c r="AZ71" s="39" t="n">
        <f aca="false">workers_and_wage_low!B59</f>
        <v>6602.74440383926</v>
      </c>
      <c r="BA71" s="40" t="n">
        <f aca="false">(AZ71-AZ70)/AZ70</f>
        <v>0.00233286670429249</v>
      </c>
      <c r="BB71" s="40"/>
      <c r="BC71" s="40"/>
      <c r="BD71" s="40"/>
      <c r="BE71" s="40"/>
      <c r="BF71" s="7" t="n">
        <f aca="false">BF70*(1+AY71)*(1+BA71)*(1-BE71)</f>
        <v>115.699753406173</v>
      </c>
      <c r="BG71" s="7"/>
      <c r="BH71" s="7"/>
      <c r="BI71" s="40" t="n">
        <f aca="false">T78/AG78</f>
        <v>0.0108241662199085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118835138.686169</v>
      </c>
      <c r="E72" s="9"/>
      <c r="F72" s="67" t="n">
        <f aca="false">'Low pensions'!I72</f>
        <v>21599693.1344872</v>
      </c>
      <c r="G72" s="81" t="n">
        <f aca="false">'Low pensions'!K72</f>
        <v>1969338.21946705</v>
      </c>
      <c r="H72" s="81" t="n">
        <f aca="false">'Low pensions'!V72</f>
        <v>10834717.8347955</v>
      </c>
      <c r="I72" s="81" t="n">
        <f aca="false">'Low pensions'!M72</f>
        <v>60907.3676123829</v>
      </c>
      <c r="J72" s="81" t="n">
        <f aca="false">'Low pensions'!W72</f>
        <v>335094.366024603</v>
      </c>
      <c r="K72" s="9"/>
      <c r="L72" s="81" t="n">
        <f aca="false">'Low pensions'!N72</f>
        <v>2898113.30675555</v>
      </c>
      <c r="M72" s="67"/>
      <c r="N72" s="81" t="n">
        <f aca="false">'Low pensions'!L72</f>
        <v>972990.644391459</v>
      </c>
      <c r="O72" s="9"/>
      <c r="P72" s="81" t="n">
        <f aca="false">'Low pensions'!X72</f>
        <v>20391431.1725956</v>
      </c>
      <c r="Q72" s="67"/>
      <c r="R72" s="81" t="n">
        <f aca="false">'Low SIPA income'!G67</f>
        <v>17205631.1415505</v>
      </c>
      <c r="S72" s="67"/>
      <c r="T72" s="81" t="n">
        <f aca="false">'Low SIPA income'!J67</f>
        <v>65787221.9110188</v>
      </c>
      <c r="U72" s="9"/>
      <c r="V72" s="81" t="n">
        <f aca="false">'Low SIPA income'!F67</f>
        <v>132158.536753255</v>
      </c>
      <c r="W72" s="67"/>
      <c r="X72" s="81" t="n">
        <f aca="false">'Low SIPA income'!M67</f>
        <v>331944.141960762</v>
      </c>
      <c r="Y72" s="9"/>
      <c r="Z72" s="9" t="n">
        <f aca="false">R72+V72-N72-L72-F72</f>
        <v>-8133007.4073305</v>
      </c>
      <c r="AA72" s="9"/>
      <c r="AB72" s="9" t="n">
        <f aca="false">T72-P72-D72</f>
        <v>-73439347.9477458</v>
      </c>
      <c r="AC72" s="50"/>
      <c r="AD72" s="9"/>
      <c r="AE72" s="9"/>
      <c r="AF72" s="9"/>
      <c r="AG72" s="9" t="n">
        <f aca="false">BF72/100*$AG$53</f>
        <v>6056923996.4895</v>
      </c>
      <c r="AH72" s="40" t="n">
        <f aca="false">(AG72-AG71)/AG71</f>
        <v>0.0040987329337727</v>
      </c>
      <c r="AI72" s="40"/>
      <c r="AJ72" s="40" t="n">
        <f aca="false">AB72/AG72</f>
        <v>-0.0121248587550892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12544299</v>
      </c>
      <c r="AX72" s="7"/>
      <c r="AY72" s="40" t="n">
        <f aca="false">(AW72-AW71)/AW71</f>
        <v>0.00477996011573597</v>
      </c>
      <c r="AZ72" s="39" t="n">
        <f aca="false">workers_and_wage_low!B60</f>
        <v>6598.26783270728</v>
      </c>
      <c r="BA72" s="40" t="n">
        <f aca="false">(AZ72-AZ71)/AZ71</f>
        <v>-0.000677986433850467</v>
      </c>
      <c r="BB72" s="40"/>
      <c r="BC72" s="40"/>
      <c r="BD72" s="40"/>
      <c r="BE72" s="40"/>
      <c r="BF72" s="7" t="n">
        <f aca="false">BF71*(1+AY72)*(1+BA72)*(1-BE72)</f>
        <v>116.173975795888</v>
      </c>
      <c r="BG72" s="7"/>
      <c r="BH72" s="7"/>
      <c r="BI72" s="40" t="n">
        <f aca="false">T79/AG79</f>
        <v>0.0127390917017078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118773164.060438</v>
      </c>
      <c r="E73" s="9"/>
      <c r="F73" s="67" t="n">
        <f aca="false">'Low pensions'!I73</f>
        <v>21588428.5126531</v>
      </c>
      <c r="G73" s="81" t="n">
        <f aca="false">'Low pensions'!K73</f>
        <v>2012292.28469807</v>
      </c>
      <c r="H73" s="81" t="n">
        <f aca="false">'Low pensions'!V73</f>
        <v>11071038.4281984</v>
      </c>
      <c r="I73" s="81" t="n">
        <f aca="false">'Low pensions'!M73</f>
        <v>62235.8438566411</v>
      </c>
      <c r="J73" s="81" t="n">
        <f aca="false">'Low pensions'!W73</f>
        <v>342403.250356652</v>
      </c>
      <c r="K73" s="9"/>
      <c r="L73" s="81" t="n">
        <f aca="false">'Low pensions'!N73</f>
        <v>2952463.67122097</v>
      </c>
      <c r="M73" s="67"/>
      <c r="N73" s="81" t="n">
        <f aca="false">'Low pensions'!L73</f>
        <v>972985.301471006</v>
      </c>
      <c r="O73" s="9"/>
      <c r="P73" s="81" t="n">
        <f aca="false">'Low pensions'!X73</f>
        <v>20673426.0770055</v>
      </c>
      <c r="Q73" s="67"/>
      <c r="R73" s="81" t="n">
        <f aca="false">'Low SIPA income'!G68</f>
        <v>20402251.2856213</v>
      </c>
      <c r="S73" s="67"/>
      <c r="T73" s="81" t="n">
        <f aca="false">'Low SIPA income'!J68</f>
        <v>78009776.0883759</v>
      </c>
      <c r="U73" s="9"/>
      <c r="V73" s="81" t="n">
        <f aca="false">'Low SIPA income'!F68</f>
        <v>129035.225899819</v>
      </c>
      <c r="W73" s="67"/>
      <c r="X73" s="81" t="n">
        <f aca="false">'Low SIPA income'!M68</f>
        <v>324099.285572437</v>
      </c>
      <c r="Y73" s="9"/>
      <c r="Z73" s="9" t="n">
        <f aca="false">R73+V73-N73-L73-F73</f>
        <v>-4982590.97382393</v>
      </c>
      <c r="AA73" s="9"/>
      <c r="AB73" s="9" t="n">
        <f aca="false">T73-P73-D73</f>
        <v>-61436814.0490676</v>
      </c>
      <c r="AC73" s="50"/>
      <c r="AD73" s="9"/>
      <c r="AE73" s="9"/>
      <c r="AF73" s="9"/>
      <c r="AG73" s="9" t="n">
        <f aca="false">BF73/100*$AG$53</f>
        <v>6107790367.21087</v>
      </c>
      <c r="AH73" s="40" t="n">
        <f aca="false">(AG73-AG72)/AG72</f>
        <v>0.00839805332720963</v>
      </c>
      <c r="AI73" s="40" t="n">
        <f aca="false">(AG73-AG69)/AG69</f>
        <v>0.0252487631641801</v>
      </c>
      <c r="AJ73" s="40" t="n">
        <f aca="false">AB73/AG73</f>
        <v>-0.0100587627202934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12528440</v>
      </c>
      <c r="AX73" s="7"/>
      <c r="AY73" s="40" t="n">
        <f aca="false">(AW73-AW72)/AW72</f>
        <v>-0.00126423963586965</v>
      </c>
      <c r="AZ73" s="39" t="n">
        <f aca="false">workers_and_wage_low!B61</f>
        <v>6662.10293241897</v>
      </c>
      <c r="BA73" s="40" t="n">
        <f aca="false">(AZ73-AZ72)/AZ72</f>
        <v>0.00967452387962619</v>
      </c>
      <c r="BB73" s="40"/>
      <c r="BC73" s="40"/>
      <c r="BD73" s="40"/>
      <c r="BE73" s="40"/>
      <c r="BF73" s="7" t="n">
        <f aca="false">BF72*(1+AY73)*(1+BA73)*(1-BE73)</f>
        <v>117.149611039856</v>
      </c>
      <c r="BG73" s="7"/>
      <c r="BH73" s="7"/>
      <c r="BI73" s="40" t="n">
        <f aca="false">T80/AG80</f>
        <v>0.011031176832828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118584228.583396</v>
      </c>
      <c r="E74" s="6"/>
      <c r="F74" s="8" t="n">
        <f aca="false">'Low pensions'!I74</f>
        <v>21554087.2532289</v>
      </c>
      <c r="G74" s="80" t="n">
        <f aca="false">'Low pensions'!K74</f>
        <v>2085914.19387054</v>
      </c>
      <c r="H74" s="80" t="n">
        <f aca="false">'Low pensions'!V74</f>
        <v>11476084.4504904</v>
      </c>
      <c r="I74" s="80" t="n">
        <f aca="false">'Low pensions'!M74</f>
        <v>64512.8101197074</v>
      </c>
      <c r="J74" s="80" t="n">
        <f aca="false">'Low pensions'!W74</f>
        <v>354930.446922384</v>
      </c>
      <c r="K74" s="6"/>
      <c r="L74" s="80" t="n">
        <f aca="false">'Low pensions'!N74</f>
        <v>3504896.28412798</v>
      </c>
      <c r="M74" s="8"/>
      <c r="N74" s="80" t="n">
        <f aca="false">'Low pensions'!L74</f>
        <v>972111.429984648</v>
      </c>
      <c r="O74" s="6"/>
      <c r="P74" s="80" t="n">
        <f aca="false">'Low pensions'!X74</f>
        <v>23535193.74845</v>
      </c>
      <c r="Q74" s="8"/>
      <c r="R74" s="80" t="n">
        <f aca="false">'Low SIPA income'!G69</f>
        <v>17407177.66961</v>
      </c>
      <c r="S74" s="8"/>
      <c r="T74" s="80" t="n">
        <f aca="false">'Low SIPA income'!J69</f>
        <v>66557852.5294347</v>
      </c>
      <c r="U74" s="6"/>
      <c r="V74" s="80" t="n">
        <f aca="false">'Low SIPA income'!F69</f>
        <v>128457.36986954</v>
      </c>
      <c r="W74" s="8"/>
      <c r="X74" s="80" t="n">
        <f aca="false">'Low SIPA income'!M69</f>
        <v>322647.877824891</v>
      </c>
      <c r="Y74" s="6"/>
      <c r="Z74" s="6" t="n">
        <f aca="false">R74+V74-N74-L74-F74</f>
        <v>-8495459.92786198</v>
      </c>
      <c r="AA74" s="6"/>
      <c r="AB74" s="6" t="n">
        <f aca="false">T74-P74-D74</f>
        <v>-75561569.8024113</v>
      </c>
      <c r="AC74" s="50"/>
      <c r="AD74" s="6"/>
      <c r="AE74" s="6"/>
      <c r="AF74" s="6"/>
      <c r="AG74" s="6" t="n">
        <f aca="false">BF74/100*$AG$53</f>
        <v>6128048618.4271</v>
      </c>
      <c r="AH74" s="61" t="n">
        <f aca="false">(AG74-AG73)/AG73</f>
        <v>0.00331678888735001</v>
      </c>
      <c r="AI74" s="61"/>
      <c r="AJ74" s="61" t="n">
        <f aca="false">AB74/AG74</f>
        <v>-0.0123304455475756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0.00177577003648079</v>
      </c>
      <c r="AV74" s="5"/>
      <c r="AW74" s="65" t="n">
        <f aca="false">workers_and_wage_low!C62</f>
        <v>12570867</v>
      </c>
      <c r="AX74" s="5"/>
      <c r="AY74" s="61" t="n">
        <f aca="false">(AW74-AW73)/AW73</f>
        <v>0.00338645513727168</v>
      </c>
      <c r="AZ74" s="66" t="n">
        <f aca="false">workers_and_wage_low!B62</f>
        <v>6661.64037512062</v>
      </c>
      <c r="BA74" s="61" t="n">
        <f aca="false">(AZ74-AZ73)/AZ73</f>
        <v>-6.94311245332503E-005</v>
      </c>
      <c r="BB74" s="61"/>
      <c r="BC74" s="61"/>
      <c r="BD74" s="61"/>
      <c r="BE74" s="61"/>
      <c r="BF74" s="5" t="n">
        <f aca="false">BF73*(1+AY74)*(1+BA74)*(1-BE74)</f>
        <v>117.53817156791</v>
      </c>
      <c r="BG74" s="5"/>
      <c r="BH74" s="5"/>
      <c r="BI74" s="61" t="n">
        <f aca="false">T81/AG81</f>
        <v>0.0128409081831417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118810393.077898</v>
      </c>
      <c r="E75" s="9"/>
      <c r="F75" s="67" t="n">
        <f aca="false">'Low pensions'!I75</f>
        <v>21595195.3272647</v>
      </c>
      <c r="G75" s="81" t="n">
        <f aca="false">'Low pensions'!K75</f>
        <v>2135420.88667077</v>
      </c>
      <c r="H75" s="81" t="n">
        <f aca="false">'Low pensions'!V75</f>
        <v>11748455.6674414</v>
      </c>
      <c r="I75" s="81" t="n">
        <f aca="false">'Low pensions'!M75</f>
        <v>66043.9449485801</v>
      </c>
      <c r="J75" s="81" t="n">
        <f aca="false">'Low pensions'!W75</f>
        <v>363354.298993032</v>
      </c>
      <c r="K75" s="9"/>
      <c r="L75" s="81" t="n">
        <f aca="false">'Low pensions'!N75</f>
        <v>2887929.71811735</v>
      </c>
      <c r="M75" s="67"/>
      <c r="N75" s="81" t="n">
        <f aca="false">'Low pensions'!L75</f>
        <v>975628.267267116</v>
      </c>
      <c r="O75" s="9"/>
      <c r="P75" s="81" t="n">
        <f aca="false">'Low pensions'!X75</f>
        <v>20353099.9055786</v>
      </c>
      <c r="Q75" s="67"/>
      <c r="R75" s="81" t="n">
        <f aca="false">'Low SIPA income'!G70</f>
        <v>20409654.0625415</v>
      </c>
      <c r="S75" s="67"/>
      <c r="T75" s="81" t="n">
        <f aca="false">'Low SIPA income'!J70</f>
        <v>78038081.2475414</v>
      </c>
      <c r="U75" s="9"/>
      <c r="V75" s="81" t="n">
        <f aca="false">'Low SIPA income'!F70</f>
        <v>133504.624860982</v>
      </c>
      <c r="W75" s="67"/>
      <c r="X75" s="81" t="n">
        <f aca="false">'Low SIPA income'!M70</f>
        <v>335325.127199403</v>
      </c>
      <c r="Y75" s="9"/>
      <c r="Z75" s="9" t="n">
        <f aca="false">R75+V75-N75-L75-F75</f>
        <v>-4915594.62524669</v>
      </c>
      <c r="AA75" s="9"/>
      <c r="AB75" s="9" t="n">
        <f aca="false">T75-P75-D75</f>
        <v>-61125411.7359352</v>
      </c>
      <c r="AC75" s="50"/>
      <c r="AD75" s="9"/>
      <c r="AE75" s="9"/>
      <c r="AF75" s="9"/>
      <c r="AG75" s="9" t="n">
        <f aca="false">BF75/100*$AG$53</f>
        <v>6133688731.99585</v>
      </c>
      <c r="AH75" s="40" t="n">
        <f aca="false">(AG75-AG74)/AG74</f>
        <v>0.000920376765906948</v>
      </c>
      <c r="AI75" s="40"/>
      <c r="AJ75" s="40" t="n">
        <f aca="false">AB75/AG75</f>
        <v>-0.00996552228303987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12592812</v>
      </c>
      <c r="AX75" s="7"/>
      <c r="AY75" s="40" t="n">
        <f aca="false">(AW75-AW74)/AW74</f>
        <v>0.00174570298134568</v>
      </c>
      <c r="AZ75" s="39" t="n">
        <f aca="false">workers_and_wage_low!B63</f>
        <v>6656.15192987643</v>
      </c>
      <c r="BA75" s="40" t="n">
        <f aca="false">(AZ75-AZ74)/AZ74</f>
        <v>-0.000823887951785162</v>
      </c>
      <c r="BB75" s="40"/>
      <c r="BC75" s="40"/>
      <c r="BD75" s="40"/>
      <c r="BE75" s="40"/>
      <c r="BF75" s="7" t="n">
        <f aca="false">BF74*(1+AY75)*(1+BA75)*(1-BE75)</f>
        <v>117.646350970129</v>
      </c>
      <c r="BG75" s="7"/>
      <c r="BH75" s="7"/>
      <c r="BI75" s="40" t="n">
        <f aca="false">T82/AG82</f>
        <v>0.0108689680906662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119430877.851847</v>
      </c>
      <c r="E76" s="9"/>
      <c r="F76" s="67" t="n">
        <f aca="false">'Low pensions'!I76</f>
        <v>21707975.7797479</v>
      </c>
      <c r="G76" s="81" t="n">
        <f aca="false">'Low pensions'!K76</f>
        <v>2159874.02425047</v>
      </c>
      <c r="H76" s="81" t="n">
        <f aca="false">'Low pensions'!V76</f>
        <v>11882989.6155629</v>
      </c>
      <c r="I76" s="81" t="n">
        <f aca="false">'Low pensions'!M76</f>
        <v>66800.2275541383</v>
      </c>
      <c r="J76" s="81" t="n">
        <f aca="false">'Low pensions'!W76</f>
        <v>367515.142749369</v>
      </c>
      <c r="K76" s="9"/>
      <c r="L76" s="81" t="n">
        <f aca="false">'Low pensions'!N76</f>
        <v>2860271.84351929</v>
      </c>
      <c r="M76" s="67"/>
      <c r="N76" s="81" t="n">
        <f aca="false">'Low pensions'!L76</f>
        <v>982800.572004378</v>
      </c>
      <c r="O76" s="9"/>
      <c r="P76" s="81" t="n">
        <f aca="false">'Low pensions'!X76</f>
        <v>20249042.9673017</v>
      </c>
      <c r="Q76" s="67"/>
      <c r="R76" s="81" t="n">
        <f aca="false">'Low SIPA income'!G71</f>
        <v>17508422.5130206</v>
      </c>
      <c r="S76" s="67"/>
      <c r="T76" s="81" t="n">
        <f aca="false">'Low SIPA income'!J71</f>
        <v>66944970.9632779</v>
      </c>
      <c r="U76" s="9"/>
      <c r="V76" s="81" t="n">
        <f aca="false">'Low SIPA income'!F71</f>
        <v>126329.980575234</v>
      </c>
      <c r="W76" s="67"/>
      <c r="X76" s="81" t="n">
        <f aca="false">'Low SIPA income'!M71</f>
        <v>317304.489260948</v>
      </c>
      <c r="Y76" s="9"/>
      <c r="Z76" s="9" t="n">
        <f aca="false">R76+V76-N76-L76-F76</f>
        <v>-7916295.7016757</v>
      </c>
      <c r="AA76" s="9"/>
      <c r="AB76" s="9" t="n">
        <f aca="false">T76-P76-D76</f>
        <v>-72734949.8558708</v>
      </c>
      <c r="AC76" s="50"/>
      <c r="AD76" s="9"/>
      <c r="AE76" s="9"/>
      <c r="AF76" s="9"/>
      <c r="AG76" s="9" t="n">
        <f aca="false">BF76/100*$AG$53</f>
        <v>6125711308.84056</v>
      </c>
      <c r="AH76" s="40" t="n">
        <f aca="false">(AG76-AG75)/AG75</f>
        <v>-0.00130059145546059</v>
      </c>
      <c r="AI76" s="40"/>
      <c r="AJ76" s="40" t="n">
        <f aca="false">AB76/AG76</f>
        <v>-0.0118737149350967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12574214</v>
      </c>
      <c r="AX76" s="7"/>
      <c r="AY76" s="40" t="n">
        <f aca="false">(AW76-AW75)/AW75</f>
        <v>-0.00147687426763776</v>
      </c>
      <c r="AZ76" s="39" t="n">
        <f aca="false">workers_and_wage_low!B64</f>
        <v>6657.32703053283</v>
      </c>
      <c r="BA76" s="40" t="n">
        <f aca="false">(AZ76-AZ75)/AZ75</f>
        <v>0.000176543544795557</v>
      </c>
      <c r="BB76" s="40"/>
      <c r="BC76" s="40"/>
      <c r="BD76" s="40"/>
      <c r="BE76" s="40"/>
      <c r="BF76" s="7" t="n">
        <f aca="false">BF75*(1+AY76)*(1+BA76)*(1-BE76)</f>
        <v>117.493341131291</v>
      </c>
      <c r="BG76" s="7"/>
      <c r="BH76" s="7"/>
      <c r="BI76" s="40" t="n">
        <f aca="false">T83/AG83</f>
        <v>0.0127582275955648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119930326.410132</v>
      </c>
      <c r="E77" s="9"/>
      <c r="F77" s="67" t="n">
        <f aca="false">'Low pensions'!I77</f>
        <v>21798756.467301</v>
      </c>
      <c r="G77" s="81" t="n">
        <f aca="false">'Low pensions'!K77</f>
        <v>2190851.46014342</v>
      </c>
      <c r="H77" s="81" t="n">
        <f aca="false">'Low pensions'!V77</f>
        <v>12053418.3280247</v>
      </c>
      <c r="I77" s="81" t="n">
        <f aca="false">'Low pensions'!M77</f>
        <v>67758.2925817552</v>
      </c>
      <c r="J77" s="81" t="n">
        <f aca="false">'Low pensions'!W77</f>
        <v>372786.133856435</v>
      </c>
      <c r="K77" s="9"/>
      <c r="L77" s="81" t="n">
        <f aca="false">'Low pensions'!N77</f>
        <v>2855724.34895756</v>
      </c>
      <c r="M77" s="67"/>
      <c r="N77" s="81" t="n">
        <f aca="false">'Low pensions'!L77</f>
        <v>988363.488764811</v>
      </c>
      <c r="O77" s="9"/>
      <c r="P77" s="81" t="n">
        <f aca="false">'Low pensions'!X77</f>
        <v>20256051.5230931</v>
      </c>
      <c r="Q77" s="67"/>
      <c r="R77" s="81" t="n">
        <f aca="false">'Low SIPA income'!G72</f>
        <v>20590021.7715336</v>
      </c>
      <c r="S77" s="67"/>
      <c r="T77" s="81" t="n">
        <f aca="false">'Low SIPA income'!J72</f>
        <v>78727732.8156489</v>
      </c>
      <c r="U77" s="9"/>
      <c r="V77" s="81" t="n">
        <f aca="false">'Low SIPA income'!F72</f>
        <v>127281.10861455</v>
      </c>
      <c r="W77" s="67"/>
      <c r="X77" s="81" t="n">
        <f aca="false">'Low SIPA income'!M72</f>
        <v>319693.448677886</v>
      </c>
      <c r="Y77" s="9"/>
      <c r="Z77" s="9" t="n">
        <f aca="false">R77+V77-N77-L77-F77</f>
        <v>-4925541.42487518</v>
      </c>
      <c r="AA77" s="9"/>
      <c r="AB77" s="9" t="n">
        <f aca="false">T77-P77-D77</f>
        <v>-61458645.1175763</v>
      </c>
      <c r="AC77" s="50"/>
      <c r="AD77" s="9"/>
      <c r="AE77" s="9"/>
      <c r="AF77" s="9"/>
      <c r="AG77" s="9" t="n">
        <f aca="false">BF77/100*$AG$53</f>
        <v>6151234121.44535</v>
      </c>
      <c r="AH77" s="40" t="n">
        <f aca="false">(AG77-AG76)/AG76</f>
        <v>0.00416650594812677</v>
      </c>
      <c r="AI77" s="40" t="n">
        <f aca="false">(AG77-AG73)/AG73</f>
        <v>0.00711284304512215</v>
      </c>
      <c r="AJ77" s="40" t="n">
        <f aca="false">AB77/AG77</f>
        <v>-0.00999127067905121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12639952</v>
      </c>
      <c r="AX77" s="7"/>
      <c r="AY77" s="40" t="n">
        <f aca="false">(AW77-AW76)/AW76</f>
        <v>0.00522800073229229</v>
      </c>
      <c r="AZ77" s="39" t="n">
        <f aca="false">workers_and_wage_low!B65</f>
        <v>6650.29706527694</v>
      </c>
      <c r="BA77" s="40" t="n">
        <f aca="false">(AZ77-AZ76)/AZ76</f>
        <v>-0.00105597415053309</v>
      </c>
      <c r="BB77" s="40"/>
      <c r="BC77" s="40"/>
      <c r="BD77" s="40"/>
      <c r="BE77" s="40"/>
      <c r="BF77" s="7" t="n">
        <f aca="false">BF76*(1+AY77)*(1+BA77)*(1-BE77)</f>
        <v>117.98287783598</v>
      </c>
      <c r="BG77" s="7"/>
      <c r="BH77" s="7"/>
      <c r="BI77" s="40" t="n">
        <f aca="false">T84/AG84</f>
        <v>0.0109787215231337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120320636.059517</v>
      </c>
      <c r="E78" s="6"/>
      <c r="F78" s="8" t="n">
        <f aca="false">'Low pensions'!I78</f>
        <v>21869699.86626</v>
      </c>
      <c r="G78" s="80" t="n">
        <f aca="false">'Low pensions'!K78</f>
        <v>2223639.14975738</v>
      </c>
      <c r="H78" s="80" t="n">
        <f aca="false">'Low pensions'!V78</f>
        <v>12233806.5223484</v>
      </c>
      <c r="I78" s="80" t="n">
        <f aca="false">'Low pensions'!M78</f>
        <v>68772.3448378574</v>
      </c>
      <c r="J78" s="80" t="n">
        <f aca="false">'Low pensions'!W78</f>
        <v>378365.150175723</v>
      </c>
      <c r="K78" s="6"/>
      <c r="L78" s="80" t="n">
        <f aca="false">'Low pensions'!N78</f>
        <v>3487698.08652385</v>
      </c>
      <c r="M78" s="8"/>
      <c r="N78" s="80" t="n">
        <f aca="false">'Low pensions'!L78</f>
        <v>992388.939489774</v>
      </c>
      <c r="O78" s="6"/>
      <c r="P78" s="80" t="n">
        <f aca="false">'Low pensions'!X78</f>
        <v>23557513.0937901</v>
      </c>
      <c r="Q78" s="8"/>
      <c r="R78" s="80" t="n">
        <f aca="false">'Low SIPA income'!G73</f>
        <v>17468563.0697456</v>
      </c>
      <c r="S78" s="8"/>
      <c r="T78" s="80" t="n">
        <f aca="false">'Low SIPA income'!J73</f>
        <v>66792564.9272302</v>
      </c>
      <c r="U78" s="6"/>
      <c r="V78" s="80" t="n">
        <f aca="false">'Low SIPA income'!F73</f>
        <v>131260.216950864</v>
      </c>
      <c r="W78" s="8"/>
      <c r="X78" s="80" t="n">
        <f aca="false">'Low SIPA income'!M73</f>
        <v>329687.821609942</v>
      </c>
      <c r="Y78" s="6"/>
      <c r="Z78" s="6" t="n">
        <f aca="false">R78+V78-N78-L78-F78</f>
        <v>-8749963.60557715</v>
      </c>
      <c r="AA78" s="6"/>
      <c r="AB78" s="6" t="n">
        <f aca="false">T78-P78-D78</f>
        <v>-77085584.2260769</v>
      </c>
      <c r="AC78" s="50"/>
      <c r="AD78" s="6"/>
      <c r="AE78" s="6"/>
      <c r="AF78" s="6"/>
      <c r="AG78" s="6" t="n">
        <f aca="false">BF78/100*$AG$53</f>
        <v>6170689138.56674</v>
      </c>
      <c r="AH78" s="61" t="n">
        <f aca="false">(AG78-AG77)/AG77</f>
        <v>0.00316278274201247</v>
      </c>
      <c r="AI78" s="61"/>
      <c r="AJ78" s="61" t="n">
        <f aca="false">AB78/AG78</f>
        <v>-0.012492216427545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0.00142657572053743</v>
      </c>
      <c r="AV78" s="5"/>
      <c r="AW78" s="65" t="n">
        <f aca="false">workers_and_wage_low!C66</f>
        <v>12646796</v>
      </c>
      <c r="AX78" s="5"/>
      <c r="AY78" s="61" t="n">
        <f aca="false">(AW78-AW77)/AW77</f>
        <v>0.000541457752371212</v>
      </c>
      <c r="AZ78" s="66" t="n">
        <f aca="false">workers_and_wage_low!B66</f>
        <v>6667.72022125981</v>
      </c>
      <c r="BA78" s="61" t="n">
        <f aca="false">(AZ78-AZ77)/AZ77</f>
        <v>0.00261990642099908</v>
      </c>
      <c r="BB78" s="61"/>
      <c r="BC78" s="61"/>
      <c r="BD78" s="61"/>
      <c r="BE78" s="61"/>
      <c r="BF78" s="5" t="n">
        <f aca="false">BF77*(1+AY78)*(1+BA78)*(1-BE78)</f>
        <v>118.356032045852</v>
      </c>
      <c r="BG78" s="5"/>
      <c r="BH78" s="5"/>
      <c r="BI78" s="61" t="n">
        <f aca="false">T85/AG85</f>
        <v>0.0128784882637038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120346757.13039</v>
      </c>
      <c r="E79" s="9"/>
      <c r="F79" s="67" t="n">
        <f aca="false">'Low pensions'!I79</f>
        <v>21874447.6800921</v>
      </c>
      <c r="G79" s="81" t="n">
        <f aca="false">'Low pensions'!K79</f>
        <v>2271590.88949549</v>
      </c>
      <c r="H79" s="81" t="n">
        <f aca="false">'Low pensions'!V79</f>
        <v>12497622.8463369</v>
      </c>
      <c r="I79" s="81" t="n">
        <f aca="false">'Low pensions'!M79</f>
        <v>70255.3883349122</v>
      </c>
      <c r="J79" s="81" t="n">
        <f aca="false">'Low pensions'!W79</f>
        <v>386524.417927946</v>
      </c>
      <c r="K79" s="9"/>
      <c r="L79" s="81" t="n">
        <f aca="false">'Low pensions'!N79</f>
        <v>2841548.66389634</v>
      </c>
      <c r="M79" s="67"/>
      <c r="N79" s="81" t="n">
        <f aca="false">'Low pensions'!L79</f>
        <v>993492.143129833</v>
      </c>
      <c r="O79" s="9"/>
      <c r="P79" s="81" t="n">
        <f aca="false">'Low pensions'!X79</f>
        <v>20210710.1690407</v>
      </c>
      <c r="Q79" s="67"/>
      <c r="R79" s="81" t="n">
        <f aca="false">'Low SIPA income'!G74</f>
        <v>20655373.8003862</v>
      </c>
      <c r="S79" s="67"/>
      <c r="T79" s="81" t="n">
        <f aca="false">'Low SIPA income'!J74</f>
        <v>78977611.962138</v>
      </c>
      <c r="U79" s="9"/>
      <c r="V79" s="81" t="n">
        <f aca="false">'Low SIPA income'!F74</f>
        <v>130343.334898133</v>
      </c>
      <c r="W79" s="67"/>
      <c r="X79" s="81" t="n">
        <f aca="false">'Low SIPA income'!M74</f>
        <v>327384.878237912</v>
      </c>
      <c r="Y79" s="9"/>
      <c r="Z79" s="9" t="n">
        <f aca="false">R79+V79-N79-L79-F79</f>
        <v>-4923771.35183396</v>
      </c>
      <c r="AA79" s="9"/>
      <c r="AB79" s="9" t="n">
        <f aca="false">T79-P79-D79</f>
        <v>-61579855.3372927</v>
      </c>
      <c r="AC79" s="50"/>
      <c r="AD79" s="9"/>
      <c r="AE79" s="9"/>
      <c r="AF79" s="9"/>
      <c r="AG79" s="9" t="n">
        <f aca="false">BF79/100*$AG$53</f>
        <v>6199626614.78842</v>
      </c>
      <c r="AH79" s="40" t="n">
        <f aca="false">(AG79-AG78)/AG78</f>
        <v>0.00468950478169723</v>
      </c>
      <c r="AI79" s="40"/>
      <c r="AJ79" s="40" t="n">
        <f aca="false">AB79/AG79</f>
        <v>-0.00993283292100234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12620897</v>
      </c>
      <c r="AX79" s="7"/>
      <c r="AY79" s="40" t="n">
        <f aca="false">(AW79-AW78)/AW78</f>
        <v>-0.00204787046458249</v>
      </c>
      <c r="AZ79" s="39" t="n">
        <f aca="false">workers_and_wage_low!B67</f>
        <v>6712.73533955887</v>
      </c>
      <c r="BA79" s="40" t="n">
        <f aca="false">(AZ79-AZ78)/AZ78</f>
        <v>0.00675120083106219</v>
      </c>
      <c r="BB79" s="40"/>
      <c r="BC79" s="40"/>
      <c r="BD79" s="40"/>
      <c r="BE79" s="40"/>
      <c r="BF79" s="7" t="n">
        <f aca="false">BF78*(1+AY79)*(1+BA79)*(1-BE79)</f>
        <v>118.911063224074</v>
      </c>
      <c r="BG79" s="7"/>
      <c r="BH79" s="7"/>
      <c r="BI79" s="40" t="n">
        <f aca="false">T86/AG86</f>
        <v>0.010915472168193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120316315.485305</v>
      </c>
      <c r="E80" s="9"/>
      <c r="F80" s="67" t="n">
        <f aca="false">'Low pensions'!I80</f>
        <v>21868914.5507532</v>
      </c>
      <c r="G80" s="81" t="n">
        <f aca="false">'Low pensions'!K80</f>
        <v>2338286.63218847</v>
      </c>
      <c r="H80" s="81" t="n">
        <f aca="false">'Low pensions'!V80</f>
        <v>12864563.1442082</v>
      </c>
      <c r="I80" s="81" t="n">
        <f aca="false">'Low pensions'!M80</f>
        <v>72318.1432635612</v>
      </c>
      <c r="J80" s="81" t="n">
        <f aca="false">'Low pensions'!W80</f>
        <v>397873.086934275</v>
      </c>
      <c r="K80" s="9"/>
      <c r="L80" s="81" t="n">
        <f aca="false">'Low pensions'!N80</f>
        <v>2721339.5074812</v>
      </c>
      <c r="M80" s="67"/>
      <c r="N80" s="81" t="n">
        <f aca="false">'Low pensions'!L80</f>
        <v>994946.578325607</v>
      </c>
      <c r="O80" s="9"/>
      <c r="P80" s="81" t="n">
        <f aca="false">'Low pensions'!X80</f>
        <v>19594946.1582716</v>
      </c>
      <c r="Q80" s="67"/>
      <c r="R80" s="81" t="n">
        <f aca="false">'Low SIPA income'!G75</f>
        <v>17923837.1421853</v>
      </c>
      <c r="S80" s="67"/>
      <c r="T80" s="81" t="n">
        <f aca="false">'Low SIPA income'!J75</f>
        <v>68533344.8025811</v>
      </c>
      <c r="U80" s="9"/>
      <c r="V80" s="81" t="n">
        <f aca="false">'Low SIPA income'!F75</f>
        <v>123557.445805243</v>
      </c>
      <c r="W80" s="67"/>
      <c r="X80" s="81" t="n">
        <f aca="false">'Low SIPA income'!M75</f>
        <v>310340.681262685</v>
      </c>
      <c r="Y80" s="9"/>
      <c r="Z80" s="9" t="n">
        <f aca="false">R80+V80-N80-L80-F80</f>
        <v>-7537806.04856947</v>
      </c>
      <c r="AA80" s="9"/>
      <c r="AB80" s="9" t="n">
        <f aca="false">T80-P80-D80</f>
        <v>-71377916.8409955</v>
      </c>
      <c r="AC80" s="50"/>
      <c r="AD80" s="9"/>
      <c r="AE80" s="9"/>
      <c r="AF80" s="9"/>
      <c r="AG80" s="9" t="n">
        <f aca="false">BF80/100*$AG$53</f>
        <v>6212695693.41242</v>
      </c>
      <c r="AH80" s="40" t="n">
        <f aca="false">(AG80-AG79)/AG79</f>
        <v>0.00210804286065032</v>
      </c>
      <c r="AI80" s="40"/>
      <c r="AJ80" s="40" t="n">
        <f aca="false">AB80/AG80</f>
        <v>-0.0114890412090649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12611181</v>
      </c>
      <c r="AX80" s="7"/>
      <c r="AY80" s="40" t="n">
        <f aca="false">(AW80-AW79)/AW79</f>
        <v>-0.00076983434695648</v>
      </c>
      <c r="AZ80" s="39" t="n">
        <f aca="false">workers_and_wage_low!B68</f>
        <v>6732.0686510405</v>
      </c>
      <c r="BA80" s="40" t="n">
        <f aca="false">(AZ80-AZ79)/AZ79</f>
        <v>0.00288009440320076</v>
      </c>
      <c r="BB80" s="40"/>
      <c r="BC80" s="40"/>
      <c r="BD80" s="40"/>
      <c r="BE80" s="40"/>
      <c r="BF80" s="7" t="n">
        <f aca="false">BF79*(1+AY80)*(1+BA80)*(1-BE80)</f>
        <v>119.161732841956</v>
      </c>
      <c r="BG80" s="7"/>
      <c r="BH80" s="7"/>
      <c r="BI80" s="40" t="n">
        <f aca="false">T87/AG87</f>
        <v>0.0128225091933387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120981208.638326</v>
      </c>
      <c r="E81" s="9"/>
      <c r="F81" s="67" t="n">
        <f aca="false">'Low pensions'!I81</f>
        <v>21989766.7518048</v>
      </c>
      <c r="G81" s="81" t="n">
        <f aca="false">'Low pensions'!K81</f>
        <v>2392419.60780395</v>
      </c>
      <c r="H81" s="81" t="n">
        <f aca="false">'Low pensions'!V81</f>
        <v>13162386.8042346</v>
      </c>
      <c r="I81" s="81" t="n">
        <f aca="false">'Low pensions'!M81</f>
        <v>73992.3590042461</v>
      </c>
      <c r="J81" s="81" t="n">
        <f aca="false">'Low pensions'!W81</f>
        <v>407084.12796602</v>
      </c>
      <c r="K81" s="9"/>
      <c r="L81" s="81" t="n">
        <f aca="false">'Low pensions'!N81</f>
        <v>2714631.47166112</v>
      </c>
      <c r="M81" s="67"/>
      <c r="N81" s="81" t="n">
        <f aca="false">'Low pensions'!L81</f>
        <v>1002166.6150634</v>
      </c>
      <c r="O81" s="9"/>
      <c r="P81" s="81" t="n">
        <f aca="false">'Low pensions'!X81</f>
        <v>19599860.6403886</v>
      </c>
      <c r="Q81" s="67"/>
      <c r="R81" s="81" t="n">
        <f aca="false">'Low SIPA income'!G76</f>
        <v>20775593.6258973</v>
      </c>
      <c r="S81" s="67"/>
      <c r="T81" s="81" t="n">
        <f aca="false">'Low SIPA income'!J76</f>
        <v>79437282.8846365</v>
      </c>
      <c r="U81" s="9"/>
      <c r="V81" s="81" t="n">
        <f aca="false">'Low SIPA income'!F76</f>
        <v>127830.958768327</v>
      </c>
      <c r="W81" s="67"/>
      <c r="X81" s="81" t="n">
        <f aca="false">'Low SIPA income'!M76</f>
        <v>321074.513737977</v>
      </c>
      <c r="Y81" s="9"/>
      <c r="Z81" s="9" t="n">
        <f aca="false">R81+V81-N81-L81-F81</f>
        <v>-4803140.25386366</v>
      </c>
      <c r="AA81" s="9"/>
      <c r="AB81" s="9" t="n">
        <f aca="false">T81-P81-D81</f>
        <v>-61143786.3940781</v>
      </c>
      <c r="AC81" s="50"/>
      <c r="AD81" s="9"/>
      <c r="AE81" s="9"/>
      <c r="AF81" s="9"/>
      <c r="AG81" s="9" t="n">
        <f aca="false">BF81/100*$AG$53</f>
        <v>6186266715.06978</v>
      </c>
      <c r="AH81" s="40" t="n">
        <f aca="false">(AG81-AG80)/AG80</f>
        <v>-0.0042540275022103</v>
      </c>
      <c r="AI81" s="40" t="n">
        <f aca="false">(AG81-AG77)/AG77</f>
        <v>0.00569521382746401</v>
      </c>
      <c r="AJ81" s="40" t="n">
        <f aca="false">AB81/AG81</f>
        <v>-0.00988379408943547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12632536</v>
      </c>
      <c r="AX81" s="7"/>
      <c r="AY81" s="40" t="n">
        <f aca="false">(AW81-AW80)/AW80</f>
        <v>0.00169333863339207</v>
      </c>
      <c r="AZ81" s="39" t="n">
        <f aca="false">workers_and_wage_low!B69</f>
        <v>6692.09825733461</v>
      </c>
      <c r="BA81" s="40" t="n">
        <f aca="false">(AZ81-AZ80)/AZ80</f>
        <v>-0.005937312255382</v>
      </c>
      <c r="BB81" s="40"/>
      <c r="BC81" s="40"/>
      <c r="BD81" s="40"/>
      <c r="BE81" s="40"/>
      <c r="BF81" s="7" t="n">
        <f aca="false">BF80*(1+AY81)*(1+BA81)*(1-BE81)</f>
        <v>118.654815553235</v>
      </c>
      <c r="BG81" s="7"/>
      <c r="BH81" s="7"/>
      <c r="BI81" s="40" t="n">
        <f aca="false">T88/AG88</f>
        <v>0.0110164691084228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120694521.210891</v>
      </c>
      <c r="E82" s="6"/>
      <c r="F82" s="8" t="n">
        <f aca="false">'Low pensions'!I82</f>
        <v>21937657.9182849</v>
      </c>
      <c r="G82" s="80" t="n">
        <f aca="false">'Low pensions'!K82</f>
        <v>2490410.16624774</v>
      </c>
      <c r="H82" s="80" t="n">
        <f aca="false">'Low pensions'!V82</f>
        <v>13701501.9449035</v>
      </c>
      <c r="I82" s="80" t="n">
        <f aca="false">'Low pensions'!M82</f>
        <v>77022.9948324044</v>
      </c>
      <c r="J82" s="80" t="n">
        <f aca="false">'Low pensions'!W82</f>
        <v>423757.792110417</v>
      </c>
      <c r="K82" s="6"/>
      <c r="L82" s="80" t="n">
        <f aca="false">'Low pensions'!N82</f>
        <v>3252213.54776822</v>
      </c>
      <c r="M82" s="8"/>
      <c r="N82" s="80" t="n">
        <f aca="false">'Low pensions'!L82</f>
        <v>1000627.84157418</v>
      </c>
      <c r="O82" s="6"/>
      <c r="P82" s="80" t="n">
        <f aca="false">'Low pensions'!X82</f>
        <v>22380910.71114</v>
      </c>
      <c r="Q82" s="8"/>
      <c r="R82" s="80" t="n">
        <f aca="false">'Low SIPA income'!G77</f>
        <v>17671529.077027</v>
      </c>
      <c r="S82" s="8"/>
      <c r="T82" s="80" t="n">
        <f aca="false">'Low SIPA income'!J77</f>
        <v>67568623.0474795</v>
      </c>
      <c r="U82" s="6"/>
      <c r="V82" s="80" t="n">
        <f aca="false">'Low SIPA income'!F77</f>
        <v>131460.432548787</v>
      </c>
      <c r="W82" s="8"/>
      <c r="X82" s="80" t="n">
        <f aca="false">'Low SIPA income'!M77</f>
        <v>330190.705468165</v>
      </c>
      <c r="Y82" s="6"/>
      <c r="Z82" s="6" t="n">
        <f aca="false">R82+V82-N82-L82-F82</f>
        <v>-8387509.7980515</v>
      </c>
      <c r="AA82" s="6"/>
      <c r="AB82" s="6" t="n">
        <f aca="false">T82-P82-D82</f>
        <v>-75506808.8745515</v>
      </c>
      <c r="AC82" s="50"/>
      <c r="AD82" s="6"/>
      <c r="AE82" s="6"/>
      <c r="AF82" s="6"/>
      <c r="AG82" s="6" t="n">
        <f aca="false">BF82/100*$AG$53</f>
        <v>6216654836.39655</v>
      </c>
      <c r="AH82" s="61" t="n">
        <f aca="false">(AG82-AG81)/AG81</f>
        <v>0.00491219061938391</v>
      </c>
      <c r="AI82" s="61"/>
      <c r="AJ82" s="61" t="n">
        <f aca="false">AB82/AG82</f>
        <v>-0.0121458904928231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0.00196574071205129</v>
      </c>
      <c r="AV82" s="5"/>
      <c r="AW82" s="65" t="n">
        <f aca="false">workers_and_wage_low!C70</f>
        <v>12696404</v>
      </c>
      <c r="AX82" s="5"/>
      <c r="AY82" s="61" t="n">
        <f aca="false">(AW82-AW81)/AW81</f>
        <v>0.00505583360300735</v>
      </c>
      <c r="AZ82" s="66" t="n">
        <f aca="false">workers_and_wage_low!B70</f>
        <v>6691.14181996243</v>
      </c>
      <c r="BA82" s="61" t="n">
        <f aca="false">(AZ82-AZ81)/AZ81</f>
        <v>-0.000142920401853101</v>
      </c>
      <c r="BB82" s="61"/>
      <c r="BC82" s="61"/>
      <c r="BD82" s="61"/>
      <c r="BE82" s="61"/>
      <c r="BF82" s="5" t="n">
        <f aca="false">BF81*(1+AY82)*(1+BA82)*(1-BE82)</f>
        <v>119.23767062514</v>
      </c>
      <c r="BG82" s="5"/>
      <c r="BH82" s="5"/>
      <c r="BI82" s="61" t="n">
        <f aca="false">T89/AG89</f>
        <v>0.0129067931422359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120822079.385764</v>
      </c>
      <c r="E83" s="9"/>
      <c r="F83" s="67" t="n">
        <f aca="false">'Low pensions'!I83</f>
        <v>21960843.1265028</v>
      </c>
      <c r="G83" s="81" t="n">
        <f aca="false">'Low pensions'!K83</f>
        <v>2569028.65851181</v>
      </c>
      <c r="H83" s="81" t="n">
        <f aca="false">'Low pensions'!V83</f>
        <v>14134037.693135</v>
      </c>
      <c r="I83" s="81" t="n">
        <f aca="false">'Low pensions'!M83</f>
        <v>79454.4945931491</v>
      </c>
      <c r="J83" s="81" t="n">
        <f aca="false">'Low pensions'!W83</f>
        <v>437135.186385622</v>
      </c>
      <c r="K83" s="9"/>
      <c r="L83" s="81" t="n">
        <f aca="false">'Low pensions'!N83</f>
        <v>2724939.44556351</v>
      </c>
      <c r="M83" s="67"/>
      <c r="N83" s="81" t="n">
        <f aca="false">'Low pensions'!L83</f>
        <v>1003805.16154335</v>
      </c>
      <c r="O83" s="9"/>
      <c r="P83" s="81" t="n">
        <f aca="false">'Low pensions'!X83</f>
        <v>19662363.5652535</v>
      </c>
      <c r="Q83" s="67"/>
      <c r="R83" s="81" t="n">
        <f aca="false">'Low SIPA income'!G78</f>
        <v>20746576.6781815</v>
      </c>
      <c r="S83" s="67"/>
      <c r="T83" s="81" t="n">
        <f aca="false">'Low SIPA income'!J78</f>
        <v>79326334.0700969</v>
      </c>
      <c r="U83" s="9"/>
      <c r="V83" s="81" t="n">
        <f aca="false">'Low SIPA income'!F78</f>
        <v>129080.175256301</v>
      </c>
      <c r="W83" s="67"/>
      <c r="X83" s="81" t="n">
        <f aca="false">'Low SIPA income'!M78</f>
        <v>324212.18539666</v>
      </c>
      <c r="Y83" s="9"/>
      <c r="Z83" s="9" t="n">
        <f aca="false">R83+V83-N83-L83-F83</f>
        <v>-4813930.88017185</v>
      </c>
      <c r="AA83" s="9"/>
      <c r="AB83" s="9" t="n">
        <f aca="false">T83-P83-D83</f>
        <v>-61158108.8809206</v>
      </c>
      <c r="AC83" s="50"/>
      <c r="AD83" s="9"/>
      <c r="AE83" s="9"/>
      <c r="AF83" s="9"/>
      <c r="AG83" s="9" t="n">
        <f aca="false">BF83/100*$AG$53</f>
        <v>6217660993.7319</v>
      </c>
      <c r="AH83" s="40" t="n">
        <f aca="false">(AG83-AG82)/AG82</f>
        <v>0.000161848672932015</v>
      </c>
      <c r="AI83" s="40"/>
      <c r="AJ83" s="40" t="n">
        <f aca="false">AB83/AG83</f>
        <v>-0.00983619225020065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12727742</v>
      </c>
      <c r="AX83" s="7"/>
      <c r="AY83" s="40" t="n">
        <f aca="false">(AW83-AW82)/AW82</f>
        <v>0.00246825794138246</v>
      </c>
      <c r="AZ83" s="39" t="n">
        <f aca="false">workers_and_wage_low!B71</f>
        <v>6675.74730608349</v>
      </c>
      <c r="BA83" s="40" t="n">
        <f aca="false">(AZ83-AZ82)/AZ82</f>
        <v>-0.00230073047219133</v>
      </c>
      <c r="BB83" s="40"/>
      <c r="BC83" s="40"/>
      <c r="BD83" s="40"/>
      <c r="BE83" s="40"/>
      <c r="BF83" s="7" t="n">
        <f aca="false">BF82*(1+AY83)*(1+BA83)*(1-BE83)</f>
        <v>119.256969083895</v>
      </c>
      <c r="BG83" s="7"/>
      <c r="BH83" s="7"/>
      <c r="BI83" s="40" t="n">
        <f aca="false">T90/AG90</f>
        <v>0.0109237715823926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121114876.513943</v>
      </c>
      <c r="E84" s="9"/>
      <c r="F84" s="67" t="n">
        <f aca="false">'Low pensions'!I84</f>
        <v>22014062.4704549</v>
      </c>
      <c r="G84" s="81" t="n">
        <f aca="false">'Low pensions'!K84</f>
        <v>2680229.59873606</v>
      </c>
      <c r="H84" s="81" t="n">
        <f aca="false">'Low pensions'!V84</f>
        <v>14745832.4566672</v>
      </c>
      <c r="I84" s="81" t="n">
        <f aca="false">'Low pensions'!M84</f>
        <v>82893.6989299818</v>
      </c>
      <c r="J84" s="81" t="n">
        <f aca="false">'Low pensions'!W84</f>
        <v>456056.673917546</v>
      </c>
      <c r="K84" s="9"/>
      <c r="L84" s="81" t="n">
        <f aca="false">'Low pensions'!N84</f>
        <v>2653697.27665094</v>
      </c>
      <c r="M84" s="67"/>
      <c r="N84" s="81" t="n">
        <f aca="false">'Low pensions'!L84</f>
        <v>1008932.11138732</v>
      </c>
      <c r="O84" s="9"/>
      <c r="P84" s="81" t="n">
        <f aca="false">'Low pensions'!X84</f>
        <v>19320894.5774419</v>
      </c>
      <c r="Q84" s="67"/>
      <c r="R84" s="81" t="n">
        <f aca="false">'Low SIPA income'!G79</f>
        <v>17841836.0012504</v>
      </c>
      <c r="S84" s="67"/>
      <c r="T84" s="81" t="n">
        <f aca="false">'Low SIPA income'!J79</f>
        <v>68219806.3330383</v>
      </c>
      <c r="U84" s="9"/>
      <c r="V84" s="81" t="n">
        <f aca="false">'Low SIPA income'!F79</f>
        <v>124278.612967158</v>
      </c>
      <c r="W84" s="67"/>
      <c r="X84" s="81" t="n">
        <f aca="false">'Low SIPA income'!M79</f>
        <v>312152.045255154</v>
      </c>
      <c r="Y84" s="9"/>
      <c r="Z84" s="9" t="n">
        <f aca="false">R84+V84-N84-L84-F84</f>
        <v>-7710577.24427559</v>
      </c>
      <c r="AA84" s="9"/>
      <c r="AB84" s="9" t="n">
        <f aca="false">T84-P84-D84</f>
        <v>-72215964.7583466</v>
      </c>
      <c r="AC84" s="50"/>
      <c r="AD84" s="9"/>
      <c r="AE84" s="9"/>
      <c r="AF84" s="9"/>
      <c r="AG84" s="9" t="n">
        <f aca="false">BF84/100*$AG$53</f>
        <v>6213820633.78599</v>
      </c>
      <c r="AH84" s="40" t="n">
        <f aca="false">(AG84-AG83)/AG83</f>
        <v>-0.000617653479303562</v>
      </c>
      <c r="AI84" s="40"/>
      <c r="AJ84" s="40" t="n">
        <f aca="false">AB84/AG84</f>
        <v>-0.0116218296301782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12702090</v>
      </c>
      <c r="AX84" s="7"/>
      <c r="AY84" s="40" t="n">
        <f aca="false">(AW84-AW83)/AW83</f>
        <v>-0.00201543997356326</v>
      </c>
      <c r="AZ84" s="39" t="n">
        <f aca="false">workers_and_wage_low!B72</f>
        <v>6685.09742010057</v>
      </c>
      <c r="BA84" s="40" t="n">
        <f aca="false">(AZ84-AZ83)/AZ83</f>
        <v>0.00140060933830741</v>
      </c>
      <c r="BB84" s="40"/>
      <c r="BC84" s="40"/>
      <c r="BD84" s="40"/>
      <c r="BE84" s="40"/>
      <c r="BF84" s="7" t="n">
        <f aca="false">BF83*(1+AY84)*(1+BA84)*(1-BE84)</f>
        <v>119.183309602009</v>
      </c>
      <c r="BG84" s="7"/>
      <c r="BH84" s="7"/>
      <c r="BI84" s="40" t="n">
        <f aca="false">T91/AG91</f>
        <v>0.0128951444100371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120868287.576361</v>
      </c>
      <c r="E85" s="9"/>
      <c r="F85" s="67" t="n">
        <f aca="false">'Low pensions'!I85</f>
        <v>21969242.0121205</v>
      </c>
      <c r="G85" s="81" t="n">
        <f aca="false">'Low pensions'!K85</f>
        <v>2756659.79386936</v>
      </c>
      <c r="H85" s="81" t="n">
        <f aca="false">'Low pensions'!V85</f>
        <v>15166328.8397373</v>
      </c>
      <c r="I85" s="81" t="n">
        <f aca="false">'Low pensions'!M85</f>
        <v>85257.519398021</v>
      </c>
      <c r="J85" s="81" t="n">
        <f aca="false">'Low pensions'!W85</f>
        <v>469061.716692906</v>
      </c>
      <c r="K85" s="9"/>
      <c r="L85" s="81" t="n">
        <f aca="false">'Low pensions'!N85</f>
        <v>2724920.23050889</v>
      </c>
      <c r="M85" s="67"/>
      <c r="N85" s="81" t="n">
        <f aca="false">'Low pensions'!L85</f>
        <v>1008213.52601768</v>
      </c>
      <c r="O85" s="9"/>
      <c r="P85" s="81" t="n">
        <f aca="false">'Low pensions'!X85</f>
        <v>19686517.3789038</v>
      </c>
      <c r="Q85" s="67"/>
      <c r="R85" s="81" t="n">
        <f aca="false">'Low SIPA income'!G80</f>
        <v>21000498.4897454</v>
      </c>
      <c r="S85" s="67"/>
      <c r="T85" s="81" t="n">
        <f aca="false">'Low SIPA income'!J80</f>
        <v>80297226.1244464</v>
      </c>
      <c r="U85" s="9"/>
      <c r="V85" s="81" t="n">
        <f aca="false">'Low SIPA income'!F80</f>
        <v>122294.932375948</v>
      </c>
      <c r="W85" s="67"/>
      <c r="X85" s="81" t="n">
        <f aca="false">'Low SIPA income'!M80</f>
        <v>307169.611521018</v>
      </c>
      <c r="Y85" s="9"/>
      <c r="Z85" s="9" t="n">
        <f aca="false">R85+V85-N85-L85-F85</f>
        <v>-4579582.34652575</v>
      </c>
      <c r="AA85" s="9"/>
      <c r="AB85" s="9" t="n">
        <f aca="false">T85-P85-D85</f>
        <v>-60257578.8308184</v>
      </c>
      <c r="AC85" s="50"/>
      <c r="AD85" s="9"/>
      <c r="AE85" s="9"/>
      <c r="AF85" s="9"/>
      <c r="AG85" s="9" t="n">
        <f aca="false">BF85/100*$AG$53</f>
        <v>6234988492.45785</v>
      </c>
      <c r="AH85" s="40" t="n">
        <f aca="false">(AG85-AG84)/AG84</f>
        <v>0.00340657703519281</v>
      </c>
      <c r="AI85" s="40" t="n">
        <f aca="false">(AG85-AG81)/AG81</f>
        <v>0.00787579644268932</v>
      </c>
      <c r="AJ85" s="40" t="n">
        <f aca="false">AB85/AG85</f>
        <v>-0.00966442502720076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12668841</v>
      </c>
      <c r="AX85" s="7"/>
      <c r="AY85" s="40" t="n">
        <f aca="false">(AW85-AW84)/AW84</f>
        <v>-0.00261760072554989</v>
      </c>
      <c r="AZ85" s="39" t="n">
        <f aca="false">workers_and_wage_low!B73</f>
        <v>6725.47532854959</v>
      </c>
      <c r="BA85" s="40" t="n">
        <f aca="false">(AZ85-AZ84)/AZ84</f>
        <v>0.00603998803781267</v>
      </c>
      <c r="BB85" s="40"/>
      <c r="BC85" s="40"/>
      <c r="BD85" s="40"/>
      <c r="BE85" s="40"/>
      <c r="BF85" s="7" t="n">
        <f aca="false">BF84*(1+AY85)*(1+BA85)*(1-BE85)</f>
        <v>119.589316727477</v>
      </c>
      <c r="BG85" s="7"/>
      <c r="BH85" s="7"/>
      <c r="BI85" s="40" t="n">
        <f aca="false">T92/AG92</f>
        <v>0.0110950749131614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120941416.076838</v>
      </c>
      <c r="E86" s="6"/>
      <c r="F86" s="8" t="n">
        <f aca="false">'Low pensions'!I86</f>
        <v>21982533.9827208</v>
      </c>
      <c r="G86" s="80" t="n">
        <f aca="false">'Low pensions'!K86</f>
        <v>2825869.6098319</v>
      </c>
      <c r="H86" s="80" t="n">
        <f aca="false">'Low pensions'!V86</f>
        <v>15547100.8269663</v>
      </c>
      <c r="I86" s="80" t="n">
        <f aca="false">'Low pensions'!M86</f>
        <v>87398.0291700591</v>
      </c>
      <c r="J86" s="80" t="n">
        <f aca="false">'Low pensions'!W86</f>
        <v>480838.169906174</v>
      </c>
      <c r="K86" s="6"/>
      <c r="L86" s="80" t="n">
        <f aca="false">'Low pensions'!N86</f>
        <v>3289103.61753515</v>
      </c>
      <c r="M86" s="8"/>
      <c r="N86" s="80" t="n">
        <f aca="false">'Low pensions'!L86</f>
        <v>1010014.07982982</v>
      </c>
      <c r="O86" s="6"/>
      <c r="P86" s="80" t="n">
        <f aca="false">'Low pensions'!X86</f>
        <v>22623973.7720231</v>
      </c>
      <c r="Q86" s="8"/>
      <c r="R86" s="80" t="n">
        <f aca="false">'Low SIPA income'!G81</f>
        <v>17927379.1781721</v>
      </c>
      <c r="S86" s="8"/>
      <c r="T86" s="80" t="n">
        <f aca="false">'Low SIPA income'!J81</f>
        <v>68546888.084171</v>
      </c>
      <c r="U86" s="6"/>
      <c r="V86" s="80" t="n">
        <f aca="false">'Low SIPA income'!F81</f>
        <v>124919.477713177</v>
      </c>
      <c r="W86" s="8"/>
      <c r="X86" s="80" t="n">
        <f aca="false">'Low SIPA income'!M81</f>
        <v>313761.712730719</v>
      </c>
      <c r="Y86" s="6"/>
      <c r="Z86" s="6" t="n">
        <f aca="false">R86+V86-N86-L86-F86</f>
        <v>-8229353.02420047</v>
      </c>
      <c r="AA86" s="6"/>
      <c r="AB86" s="6" t="n">
        <f aca="false">T86-P86-D86</f>
        <v>-75018501.7646901</v>
      </c>
      <c r="AC86" s="50"/>
      <c r="AD86" s="6"/>
      <c r="AE86" s="6"/>
      <c r="AF86" s="6"/>
      <c r="AG86" s="6" t="n">
        <f aca="false">BF86/100*$AG$53</f>
        <v>6279791384.92171</v>
      </c>
      <c r="AH86" s="61" t="n">
        <f aca="false">(AG86-AG85)/AG85</f>
        <v>0.00718572175683329</v>
      </c>
      <c r="AI86" s="61"/>
      <c r="AJ86" s="61" t="n">
        <f aca="false">AB86/AG86</f>
        <v>-0.0119460181344265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0.00450696948292419</v>
      </c>
      <c r="AV86" s="5"/>
      <c r="AW86" s="65" t="n">
        <f aca="false">workers_and_wage_low!C74</f>
        <v>12717480</v>
      </c>
      <c r="AX86" s="5"/>
      <c r="AY86" s="61" t="n">
        <f aca="false">(AW86-AW85)/AW85</f>
        <v>0.00383926201299708</v>
      </c>
      <c r="AZ86" s="66" t="n">
        <f aca="false">workers_and_wage_low!B74</f>
        <v>6747.89578299567</v>
      </c>
      <c r="BA86" s="61" t="n">
        <f aca="false">(AZ86-AZ85)/AZ85</f>
        <v>0.00333366094600208</v>
      </c>
      <c r="BB86" s="61"/>
      <c r="BC86" s="61"/>
      <c r="BD86" s="61"/>
      <c r="BE86" s="61"/>
      <c r="BF86" s="5" t="n">
        <f aca="false">BF85*(1+AY86)*(1+BA86)*(1-BE86)</f>
        <v>120.448652282571</v>
      </c>
      <c r="BG86" s="5"/>
      <c r="BH86" s="5"/>
      <c r="BI86" s="61" t="n">
        <f aca="false">T93/AG93</f>
        <v>0.0129846845486257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120724302.722194</v>
      </c>
      <c r="E87" s="9"/>
      <c r="F87" s="67" t="n">
        <f aca="false">'Low pensions'!I87</f>
        <v>21943071.0604945</v>
      </c>
      <c r="G87" s="81" t="n">
        <f aca="false">'Low pensions'!K87</f>
        <v>2895618.12159263</v>
      </c>
      <c r="H87" s="81" t="n">
        <f aca="false">'Low pensions'!V87</f>
        <v>15930836.5595358</v>
      </c>
      <c r="I87" s="81" t="n">
        <f aca="false">'Low pensions'!M87</f>
        <v>89555.1996368854</v>
      </c>
      <c r="J87" s="81" t="n">
        <f aca="false">'Low pensions'!W87</f>
        <v>492706.285346468</v>
      </c>
      <c r="K87" s="9"/>
      <c r="L87" s="81" t="n">
        <f aca="false">'Low pensions'!N87</f>
        <v>2788216.06431507</v>
      </c>
      <c r="M87" s="67"/>
      <c r="N87" s="81" t="n">
        <f aca="false">'Low pensions'!L87</f>
        <v>1009611.94905164</v>
      </c>
      <c r="O87" s="9"/>
      <c r="P87" s="81" t="n">
        <f aca="false">'Low pensions'!X87</f>
        <v>20022653.4723511</v>
      </c>
      <c r="Q87" s="67"/>
      <c r="R87" s="81" t="n">
        <f aca="false">'Low SIPA income'!G82</f>
        <v>21128372.8519027</v>
      </c>
      <c r="S87" s="67"/>
      <c r="T87" s="81" t="n">
        <f aca="false">'Low SIPA income'!J82</f>
        <v>80786164.8312434</v>
      </c>
      <c r="U87" s="9"/>
      <c r="V87" s="81" t="n">
        <f aca="false">'Low SIPA income'!F82</f>
        <v>125783.87448336</v>
      </c>
      <c r="W87" s="67"/>
      <c r="X87" s="81" t="n">
        <f aca="false">'Low SIPA income'!M82</f>
        <v>315932.828204916</v>
      </c>
      <c r="Y87" s="9"/>
      <c r="Z87" s="9" t="n">
        <f aca="false">R87+V87-N87-L87-F87</f>
        <v>-4486742.34747512</v>
      </c>
      <c r="AA87" s="9"/>
      <c r="AB87" s="9" t="n">
        <f aca="false">T87-P87-D87</f>
        <v>-59960791.3633017</v>
      </c>
      <c r="AC87" s="50"/>
      <c r="AD87" s="9"/>
      <c r="AE87" s="9"/>
      <c r="AF87" s="9"/>
      <c r="AG87" s="9" t="n">
        <f aca="false">BF87/100*$AG$53</f>
        <v>6300339786.3198</v>
      </c>
      <c r="AH87" s="40" t="n">
        <f aca="false">(AG87-AG86)/AG86</f>
        <v>0.0032721471365166</v>
      </c>
      <c r="AI87" s="40"/>
      <c r="AJ87" s="40" t="n">
        <f aca="false">AB87/AG87</f>
        <v>-0.00951707263368511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12721119</v>
      </c>
      <c r="AX87" s="7"/>
      <c r="AY87" s="40" t="n">
        <f aca="false">(AW87-AW86)/AW86</f>
        <v>0.000286141594089395</v>
      </c>
      <c r="AZ87" s="39" t="n">
        <f aca="false">workers_and_wage_low!B75</f>
        <v>6768.03927331299</v>
      </c>
      <c r="BA87" s="40" t="n">
        <f aca="false">(AZ87-AZ86)/AZ86</f>
        <v>0.0029851513664568</v>
      </c>
      <c r="BB87" s="40"/>
      <c r="BC87" s="40"/>
      <c r="BD87" s="40"/>
      <c r="BE87" s="40"/>
      <c r="BF87" s="7" t="n">
        <f aca="false">BF86*(1+AY87)*(1+BA87)*(1-BE87)</f>
        <v>120.842777995234</v>
      </c>
      <c r="BG87" s="7"/>
      <c r="BH87" s="7"/>
      <c r="BI87" s="40" t="n">
        <f aca="false">T94/AG94</f>
        <v>0.0110058510055541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120772370.827476</v>
      </c>
      <c r="E88" s="9"/>
      <c r="F88" s="67" t="n">
        <f aca="false">'Low pensions'!I88</f>
        <v>21951808.0076225</v>
      </c>
      <c r="G88" s="81" t="n">
        <f aca="false">'Low pensions'!K88</f>
        <v>2969136.12472692</v>
      </c>
      <c r="H88" s="81" t="n">
        <f aca="false">'Low pensions'!V88</f>
        <v>16335310.9214629</v>
      </c>
      <c r="I88" s="81" t="n">
        <f aca="false">'Low pensions'!M88</f>
        <v>91828.9523111419</v>
      </c>
      <c r="J88" s="81" t="n">
        <f aca="false">'Low pensions'!W88</f>
        <v>505215.80169473</v>
      </c>
      <c r="K88" s="9"/>
      <c r="L88" s="81" t="n">
        <f aca="false">'Low pensions'!N88</f>
        <v>2744550.11970144</v>
      </c>
      <c r="M88" s="67"/>
      <c r="N88" s="81" t="n">
        <f aca="false">'Low pensions'!L88</f>
        <v>1011557.41472751</v>
      </c>
      <c r="O88" s="9"/>
      <c r="P88" s="81" t="n">
        <f aca="false">'Low pensions'!X88</f>
        <v>19806774.0563152</v>
      </c>
      <c r="Q88" s="67"/>
      <c r="R88" s="81" t="n">
        <f aca="false">'Low SIPA income'!G83</f>
        <v>18167624.0192209</v>
      </c>
      <c r="S88" s="67"/>
      <c r="T88" s="81" t="n">
        <f aca="false">'Low SIPA income'!J83</f>
        <v>69465485.05635</v>
      </c>
      <c r="U88" s="9"/>
      <c r="V88" s="81" t="n">
        <f aca="false">'Low SIPA income'!F83</f>
        <v>125861.045624</v>
      </c>
      <c r="W88" s="67"/>
      <c r="X88" s="81" t="n">
        <f aca="false">'Low SIPA income'!M83</f>
        <v>316126.659861145</v>
      </c>
      <c r="Y88" s="9"/>
      <c r="Z88" s="9" t="n">
        <f aca="false">R88+V88-N88-L88-F88</f>
        <v>-7414430.47720652</v>
      </c>
      <c r="AA88" s="9"/>
      <c r="AB88" s="9" t="n">
        <f aca="false">T88-P88-D88</f>
        <v>-71113659.8274412</v>
      </c>
      <c r="AC88" s="50"/>
      <c r="AD88" s="9"/>
      <c r="AE88" s="9"/>
      <c r="AF88" s="9"/>
      <c r="AG88" s="9" t="n">
        <f aca="false">BF88/100*$AG$53</f>
        <v>6305603399.11805</v>
      </c>
      <c r="AH88" s="40" t="n">
        <f aca="false">(AG88-AG87)/AG87</f>
        <v>0.000835449035570804</v>
      </c>
      <c r="AI88" s="40"/>
      <c r="AJ88" s="40" t="n">
        <f aca="false">AB88/AG88</f>
        <v>-0.0112778516703711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12697715</v>
      </c>
      <c r="AX88" s="7"/>
      <c r="AY88" s="40" t="n">
        <f aca="false">(AW88-AW87)/AW87</f>
        <v>-0.00183977525876458</v>
      </c>
      <c r="AZ88" s="39" t="n">
        <f aca="false">workers_and_wage_low!B76</f>
        <v>6786.17866881302</v>
      </c>
      <c r="BA88" s="40" t="n">
        <f aca="false">(AZ88-AZ87)/AZ87</f>
        <v>0.00268015517752054</v>
      </c>
      <c r="BB88" s="40"/>
      <c r="BC88" s="40"/>
      <c r="BD88" s="40"/>
      <c r="BE88" s="40"/>
      <c r="BF88" s="7" t="n">
        <f aca="false">BF87*(1+AY88)*(1+BA88)*(1-BE88)</f>
        <v>120.943735977566</v>
      </c>
      <c r="BG88" s="7"/>
      <c r="BH88" s="7"/>
      <c r="BI88" s="40" t="n">
        <f aca="false">T95/AG95</f>
        <v>0.0129247152934978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121096066.382162</v>
      </c>
      <c r="E89" s="9"/>
      <c r="F89" s="67" t="n">
        <f aca="false">'Low pensions'!I89</f>
        <v>22010643.5063438</v>
      </c>
      <c r="G89" s="81" t="n">
        <f aca="false">'Low pensions'!K89</f>
        <v>3032992.33308361</v>
      </c>
      <c r="H89" s="81" t="n">
        <f aca="false">'Low pensions'!V89</f>
        <v>16686628.939214</v>
      </c>
      <c r="I89" s="81" t="n">
        <f aca="false">'Low pensions'!M89</f>
        <v>93803.8865902154</v>
      </c>
      <c r="J89" s="81" t="n">
        <f aca="false">'Low pensions'!W89</f>
        <v>516081.307398375</v>
      </c>
      <c r="K89" s="9"/>
      <c r="L89" s="81" t="n">
        <f aca="false">'Low pensions'!N89</f>
        <v>2728851.00953499</v>
      </c>
      <c r="M89" s="67"/>
      <c r="N89" s="81" t="n">
        <f aca="false">'Low pensions'!L89</f>
        <v>1015748.14828497</v>
      </c>
      <c r="O89" s="9"/>
      <c r="P89" s="81" t="n">
        <f aca="false">'Low pensions'!X89</f>
        <v>19748367.478598</v>
      </c>
      <c r="Q89" s="67"/>
      <c r="R89" s="81" t="n">
        <f aca="false">'Low SIPA income'!G84</f>
        <v>21428365.2260587</v>
      </c>
      <c r="S89" s="67"/>
      <c r="T89" s="81" t="n">
        <f aca="false">'Low SIPA income'!J84</f>
        <v>81933211.6746777</v>
      </c>
      <c r="U89" s="9"/>
      <c r="V89" s="81" t="n">
        <f aca="false">'Low SIPA income'!F84</f>
        <v>132994.1185977</v>
      </c>
      <c r="W89" s="67"/>
      <c r="X89" s="81" t="n">
        <f aca="false">'Low SIPA income'!M84</f>
        <v>334042.882649077</v>
      </c>
      <c r="Y89" s="9"/>
      <c r="Z89" s="9" t="n">
        <f aca="false">R89+V89-N89-L89-F89</f>
        <v>-4193883.31950738</v>
      </c>
      <c r="AA89" s="9"/>
      <c r="AB89" s="9" t="n">
        <f aca="false">T89-P89-D89</f>
        <v>-58911222.1860823</v>
      </c>
      <c r="AC89" s="50"/>
      <c r="AD89" s="9"/>
      <c r="AE89" s="9"/>
      <c r="AF89" s="9"/>
      <c r="AG89" s="9" t="n">
        <f aca="false">BF89/100*$AG$53</f>
        <v>6348068863.56312</v>
      </c>
      <c r="AH89" s="40" t="n">
        <f aca="false">(AG89-AG88)/AG88</f>
        <v>0.00673456000277608</v>
      </c>
      <c r="AI89" s="40" t="n">
        <f aca="false">(AG89-AG85)/AG85</f>
        <v>0.0181364201781702</v>
      </c>
      <c r="AJ89" s="40" t="n">
        <f aca="false">AB89/AG89</f>
        <v>-0.00928018007558536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12768511</v>
      </c>
      <c r="AX89" s="7"/>
      <c r="AY89" s="40" t="n">
        <f aca="false">(AW89-AW88)/AW88</f>
        <v>0.00557549133840222</v>
      </c>
      <c r="AZ89" s="39" t="n">
        <f aca="false">workers_and_wage_low!B77</f>
        <v>6794.00070416851</v>
      </c>
      <c r="BA89" s="40" t="n">
        <f aca="false">(AZ89-AZ88)/AZ88</f>
        <v>0.00115264211822733</v>
      </c>
      <c r="BB89" s="40"/>
      <c r="BC89" s="40"/>
      <c r="BD89" s="40"/>
      <c r="BE89" s="40"/>
      <c r="BF89" s="7" t="n">
        <f aca="false">BF88*(1+AY89)*(1+BA89)*(1-BE89)</f>
        <v>121.758238824467</v>
      </c>
      <c r="BG89" s="7"/>
      <c r="BH89" s="7"/>
      <c r="BI89" s="40" t="n">
        <f aca="false">T96/AG96</f>
        <v>0.0110776490462943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121231371.479532</v>
      </c>
      <c r="E90" s="6"/>
      <c r="F90" s="8" t="n">
        <f aca="false">'Low pensions'!I90</f>
        <v>22035236.8094277</v>
      </c>
      <c r="G90" s="80" t="n">
        <f aca="false">'Low pensions'!K90</f>
        <v>3077630.14174313</v>
      </c>
      <c r="H90" s="80" t="n">
        <f aca="false">'Low pensions'!V90</f>
        <v>16932212.9921759</v>
      </c>
      <c r="I90" s="80" t="n">
        <f aca="false">'Low pensions'!M90</f>
        <v>95184.4373734989</v>
      </c>
      <c r="J90" s="80" t="n">
        <f aca="false">'Low pensions'!W90</f>
        <v>523676.690479668</v>
      </c>
      <c r="K90" s="6"/>
      <c r="L90" s="80" t="n">
        <f aca="false">'Low pensions'!N90</f>
        <v>3289982.93792232</v>
      </c>
      <c r="M90" s="8"/>
      <c r="N90" s="80" t="n">
        <f aca="false">'Low pensions'!L90</f>
        <v>1017341.22567525</v>
      </c>
      <c r="O90" s="6"/>
      <c r="P90" s="80" t="n">
        <f aca="false">'Low pensions'!X90</f>
        <v>22668848.3642763</v>
      </c>
      <c r="Q90" s="8"/>
      <c r="R90" s="80" t="n">
        <f aca="false">'Low SIPA income'!G85</f>
        <v>18247913.5509085</v>
      </c>
      <c r="S90" s="8"/>
      <c r="T90" s="80" t="n">
        <f aca="false">'Low SIPA income'!J85</f>
        <v>69772479.0395877</v>
      </c>
      <c r="U90" s="6"/>
      <c r="V90" s="80" t="n">
        <f aca="false">'Low SIPA income'!F85</f>
        <v>135657.832053112</v>
      </c>
      <c r="W90" s="8"/>
      <c r="X90" s="80" t="n">
        <f aca="false">'Low SIPA income'!M85</f>
        <v>340733.362879175</v>
      </c>
      <c r="Y90" s="6"/>
      <c r="Z90" s="6" t="n">
        <f aca="false">R90+V90-N90-L90-F90</f>
        <v>-7958989.59006363</v>
      </c>
      <c r="AA90" s="6"/>
      <c r="AB90" s="6" t="n">
        <f aca="false">T90-P90-D90</f>
        <v>-74127740.8042206</v>
      </c>
      <c r="AC90" s="50"/>
      <c r="AD90" s="6"/>
      <c r="AE90" s="6"/>
      <c r="AF90" s="6"/>
      <c r="AG90" s="6" t="n">
        <f aca="false">BF90/100*$AG$53</f>
        <v>6387215121.93188</v>
      </c>
      <c r="AH90" s="61" t="n">
        <f aca="false">(AG90-AG89)/AG89</f>
        <v>0.00616664047131695</v>
      </c>
      <c r="AI90" s="61"/>
      <c r="AJ90" s="61" t="n">
        <f aca="false">AB90/AG90</f>
        <v>-0.0116056433655549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0.00332145344531858</v>
      </c>
      <c r="AV90" s="5"/>
      <c r="AW90" s="65" t="n">
        <f aca="false">workers_and_wage_low!C78</f>
        <v>12784149</v>
      </c>
      <c r="AX90" s="5"/>
      <c r="AY90" s="61" t="n">
        <f aca="false">(AW90-AW89)/AW89</f>
        <v>0.00122473168562881</v>
      </c>
      <c r="AZ90" s="66" t="n">
        <f aca="false">workers_and_wage_low!B78</f>
        <v>6827.53496546605</v>
      </c>
      <c r="BA90" s="61" t="n">
        <f aca="false">(AZ90-AZ89)/AZ89</f>
        <v>0.0049358636770469</v>
      </c>
      <c r="BB90" s="61"/>
      <c r="BC90" s="61"/>
      <c r="BD90" s="61"/>
      <c r="BE90" s="61"/>
      <c r="BF90" s="5" t="n">
        <f aca="false">BF89*(1+AY90)*(1+BA90)*(1-BE90)</f>
        <v>122.509078107718</v>
      </c>
      <c r="BG90" s="5"/>
      <c r="BH90" s="5"/>
      <c r="BI90" s="61" t="n">
        <f aca="false">T97/AG97</f>
        <v>0.0130171962673659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121451946.870205</v>
      </c>
      <c r="E91" s="9"/>
      <c r="F91" s="67" t="n">
        <f aca="false">'Low pensions'!I91</f>
        <v>22075328.9976831</v>
      </c>
      <c r="G91" s="81" t="n">
        <f aca="false">'Low pensions'!K91</f>
        <v>3175382.39279326</v>
      </c>
      <c r="H91" s="81" t="n">
        <f aca="false">'Low pensions'!V91</f>
        <v>17470017.0358769</v>
      </c>
      <c r="I91" s="81" t="n">
        <f aca="false">'Low pensions'!M91</f>
        <v>98207.7028698954</v>
      </c>
      <c r="J91" s="81" t="n">
        <f aca="false">'Low pensions'!W91</f>
        <v>540309.80523331</v>
      </c>
      <c r="K91" s="9"/>
      <c r="L91" s="81" t="n">
        <f aca="false">'Low pensions'!N91</f>
        <v>2715147.14253632</v>
      </c>
      <c r="M91" s="67"/>
      <c r="N91" s="81" t="n">
        <f aca="false">'Low pensions'!L91</f>
        <v>1020826.72384547</v>
      </c>
      <c r="O91" s="9"/>
      <c r="P91" s="81" t="n">
        <f aca="false">'Low pensions'!X91</f>
        <v>19705198.8719083</v>
      </c>
      <c r="Q91" s="67"/>
      <c r="R91" s="81" t="n">
        <f aca="false">'Low SIPA income'!G86</f>
        <v>21573370.6595892</v>
      </c>
      <c r="S91" s="67"/>
      <c r="T91" s="81" t="n">
        <f aca="false">'Low SIPA income'!J86</f>
        <v>82487652.517649</v>
      </c>
      <c r="U91" s="9"/>
      <c r="V91" s="81" t="n">
        <f aca="false">'Low SIPA income'!F86</f>
        <v>131033.141032877</v>
      </c>
      <c r="W91" s="67"/>
      <c r="X91" s="81" t="n">
        <f aca="false">'Low SIPA income'!M86</f>
        <v>329117.472371762</v>
      </c>
      <c r="Y91" s="9"/>
      <c r="Z91" s="9" t="n">
        <f aca="false">R91+V91-N91-L91-F91</f>
        <v>-4106899.06344284</v>
      </c>
      <c r="AA91" s="9"/>
      <c r="AB91" s="9" t="n">
        <f aca="false">T91-P91-D91</f>
        <v>-58669493.2244643</v>
      </c>
      <c r="AC91" s="50"/>
      <c r="AD91" s="9"/>
      <c r="AE91" s="9"/>
      <c r="AF91" s="9"/>
      <c r="AG91" s="9" t="n">
        <f aca="false">BF91/100*$AG$53</f>
        <v>6396799438.20124</v>
      </c>
      <c r="AH91" s="40" t="n">
        <f aca="false">(AG91-AG90)/AG90</f>
        <v>0.00150054696552348</v>
      </c>
      <c r="AI91" s="40"/>
      <c r="AJ91" s="40" t="n">
        <f aca="false">AB91/AG91</f>
        <v>-0.00917169496890807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12757713</v>
      </c>
      <c r="AX91" s="7"/>
      <c r="AY91" s="40" t="n">
        <f aca="false">(AW91-AW90)/AW90</f>
        <v>-0.00206787327025053</v>
      </c>
      <c r="AZ91" s="39" t="n">
        <f aca="false">workers_and_wage_low!B79</f>
        <v>6851.9489644532</v>
      </c>
      <c r="BA91" s="40" t="n">
        <f aca="false">(AZ91-AZ90)/AZ90</f>
        <v>0.00357581456713664</v>
      </c>
      <c r="BB91" s="40"/>
      <c r="BC91" s="40"/>
      <c r="BD91" s="40"/>
      <c r="BE91" s="40"/>
      <c r="BF91" s="7" t="n">
        <f aca="false">BF90*(1+AY91)*(1+BA91)*(1-BE91)</f>
        <v>122.692908733122</v>
      </c>
      <c r="BG91" s="7"/>
      <c r="BH91" s="7"/>
      <c r="BI91" s="40" t="n">
        <f aca="false">T98/AG98</f>
        <v>0.0110185757925416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121228083.712192</v>
      </c>
      <c r="E92" s="9"/>
      <c r="F92" s="67" t="n">
        <f aca="false">'Low pensions'!I92</f>
        <v>22034639.2187956</v>
      </c>
      <c r="G92" s="81" t="n">
        <f aca="false">'Low pensions'!K92</f>
        <v>3196834.15086775</v>
      </c>
      <c r="H92" s="81" t="n">
        <f aca="false">'Low pensions'!V92</f>
        <v>17588038.2795109</v>
      </c>
      <c r="I92" s="81" t="n">
        <f aca="false">'Low pensions'!M92</f>
        <v>98871.1593051879</v>
      </c>
      <c r="J92" s="81" t="n">
        <f aca="false">'Low pensions'!W92</f>
        <v>543959.946788994</v>
      </c>
      <c r="K92" s="9"/>
      <c r="L92" s="81" t="n">
        <f aca="false">'Low pensions'!N92</f>
        <v>2709861.62080921</v>
      </c>
      <c r="M92" s="67"/>
      <c r="N92" s="81" t="n">
        <f aca="false">'Low pensions'!L92</f>
        <v>1019689.23882909</v>
      </c>
      <c r="O92" s="9"/>
      <c r="P92" s="81" t="n">
        <f aca="false">'Low pensions'!X92</f>
        <v>19671514.1675922</v>
      </c>
      <c r="Q92" s="67"/>
      <c r="R92" s="81" t="n">
        <f aca="false">'Low SIPA income'!G87</f>
        <v>18671048.1330879</v>
      </c>
      <c r="S92" s="67"/>
      <c r="T92" s="81" t="n">
        <f aca="false">'Low SIPA income'!J87</f>
        <v>71390370.7883441</v>
      </c>
      <c r="U92" s="9"/>
      <c r="V92" s="81" t="n">
        <f aca="false">'Low SIPA income'!F87</f>
        <v>132883.20194752</v>
      </c>
      <c r="W92" s="67"/>
      <c r="X92" s="81" t="n">
        <f aca="false">'Low SIPA income'!M87</f>
        <v>333764.292001982</v>
      </c>
      <c r="Y92" s="9"/>
      <c r="Z92" s="9" t="n">
        <f aca="false">R92+V92-N92-L92-F92</f>
        <v>-6960258.74339848</v>
      </c>
      <c r="AA92" s="9"/>
      <c r="AB92" s="9" t="n">
        <f aca="false">T92-P92-D92</f>
        <v>-69509227.0914401</v>
      </c>
      <c r="AC92" s="50"/>
      <c r="AD92" s="9"/>
      <c r="AE92" s="9"/>
      <c r="AF92" s="9"/>
      <c r="AG92" s="9" t="n">
        <f aca="false">BF92/100*$AG$53</f>
        <v>6434419897.75642</v>
      </c>
      <c r="AH92" s="40" t="n">
        <f aca="false">(AG92-AG91)/AG91</f>
        <v>0.00588113789069466</v>
      </c>
      <c r="AI92" s="40"/>
      <c r="AJ92" s="40" t="n">
        <f aca="false">AB92/AG92</f>
        <v>-0.010802718534996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12780426</v>
      </c>
      <c r="AX92" s="7"/>
      <c r="AY92" s="40" t="n">
        <f aca="false">(AW92-AW91)/AW91</f>
        <v>0.00178033476689748</v>
      </c>
      <c r="AZ92" s="39" t="n">
        <f aca="false">workers_and_wage_low!B80</f>
        <v>6879.99752234794</v>
      </c>
      <c r="BA92" s="40" t="n">
        <f aca="false">(AZ92-AZ91)/AZ91</f>
        <v>0.00409351529619642</v>
      </c>
      <c r="BB92" s="40"/>
      <c r="BC92" s="40"/>
      <c r="BD92" s="40"/>
      <c r="BE92" s="40"/>
      <c r="BF92" s="7" t="n">
        <f aca="false">BF91*(1+AY92)*(1+BA92)*(1-BE92)</f>
        <v>123.414482647592</v>
      </c>
      <c r="BG92" s="7"/>
      <c r="BH92" s="7"/>
      <c r="BI92" s="40" t="n">
        <f aca="false">T99/AG99</f>
        <v>0.0129793443495328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121302654.6435</v>
      </c>
      <c r="E93" s="9"/>
      <c r="F93" s="67" t="n">
        <f aca="false">'Low pensions'!I93</f>
        <v>22048193.3682739</v>
      </c>
      <c r="G93" s="81" t="n">
        <f aca="false">'Low pensions'!K93</f>
        <v>3259677.74539588</v>
      </c>
      <c r="H93" s="81" t="n">
        <f aca="false">'Low pensions'!V93</f>
        <v>17933785.1947466</v>
      </c>
      <c r="I93" s="81" t="n">
        <f aca="false">'Low pensions'!M93</f>
        <v>100814.775630801</v>
      </c>
      <c r="J93" s="81" t="n">
        <f aca="false">'Low pensions'!W93</f>
        <v>554653.150352991</v>
      </c>
      <c r="K93" s="9"/>
      <c r="L93" s="81" t="n">
        <f aca="false">'Low pensions'!N93</f>
        <v>2650422.29614731</v>
      </c>
      <c r="M93" s="67"/>
      <c r="N93" s="81" t="n">
        <f aca="false">'Low pensions'!L93</f>
        <v>1021504.10936045</v>
      </c>
      <c r="O93" s="9"/>
      <c r="P93" s="81" t="n">
        <f aca="false">'Low pensions'!X93</f>
        <v>19373068.1115491</v>
      </c>
      <c r="Q93" s="67"/>
      <c r="R93" s="81" t="n">
        <f aca="false">'Low SIPA income'!G88</f>
        <v>21845190.7183757</v>
      </c>
      <c r="S93" s="67"/>
      <c r="T93" s="81" t="n">
        <f aca="false">'Low SIPA income'!J88</f>
        <v>83526980.0715258</v>
      </c>
      <c r="U93" s="9"/>
      <c r="V93" s="81" t="n">
        <f aca="false">'Low SIPA income'!F88</f>
        <v>129159.956335006</v>
      </c>
      <c r="W93" s="67"/>
      <c r="X93" s="81" t="n">
        <f aca="false">'Low SIPA income'!M88</f>
        <v>324412.572464843</v>
      </c>
      <c r="Y93" s="9"/>
      <c r="Z93" s="9" t="n">
        <f aca="false">R93+V93-N93-L93-F93</f>
        <v>-3745769.09907096</v>
      </c>
      <c r="AA93" s="9"/>
      <c r="AB93" s="9" t="n">
        <f aca="false">T93-P93-D93</f>
        <v>-57148742.6835233</v>
      </c>
      <c r="AC93" s="50"/>
      <c r="AD93" s="9"/>
      <c r="AE93" s="9"/>
      <c r="AF93" s="9"/>
      <c r="AG93" s="9" t="n">
        <f aca="false">BF93/100*$AG$53</f>
        <v>6432730788.23977</v>
      </c>
      <c r="AH93" s="40" t="n">
        <f aca="false">(AG93-AG92)/AG92</f>
        <v>-0.000262511546260778</v>
      </c>
      <c r="AI93" s="40" t="n">
        <f aca="false">(AG93-AG89)/AG89</f>
        <v>0.0133366424492636</v>
      </c>
      <c r="AJ93" s="40" t="n">
        <f aca="false">AB93/AG93</f>
        <v>-0.00888405633078907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12808215</v>
      </c>
      <c r="AX93" s="7"/>
      <c r="AY93" s="40" t="n">
        <f aca="false">(AW93-AW92)/AW92</f>
        <v>0.00217434066751766</v>
      </c>
      <c r="AZ93" s="39" t="n">
        <f aca="false">workers_and_wage_low!B81</f>
        <v>6863.26836005273</v>
      </c>
      <c r="BA93" s="40" t="n">
        <f aca="false">(AZ93-AZ92)/AZ92</f>
        <v>-0.00243156516275917</v>
      </c>
      <c r="BB93" s="40"/>
      <c r="BC93" s="40"/>
      <c r="BD93" s="40"/>
      <c r="BE93" s="40"/>
      <c r="BF93" s="7" t="n">
        <f aca="false">BF92*(1+AY93)*(1+BA93)*(1-BE93)</f>
        <v>123.382084920921</v>
      </c>
      <c r="BG93" s="7"/>
      <c r="BH93" s="7"/>
      <c r="BI93" s="40" t="n">
        <f aca="false">T100/AG100</f>
        <v>0.0111051888172537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121711489.03745</v>
      </c>
      <c r="E94" s="6"/>
      <c r="F94" s="8" t="n">
        <f aca="false">'Low pensions'!I94</f>
        <v>22122503.8588389</v>
      </c>
      <c r="G94" s="80" t="n">
        <f aca="false">'Low pensions'!K94</f>
        <v>3366072.81864251</v>
      </c>
      <c r="H94" s="80" t="n">
        <f aca="false">'Low pensions'!V94</f>
        <v>18519139.4961279</v>
      </c>
      <c r="I94" s="80" t="n">
        <f aca="false">'Low pensions'!M94</f>
        <v>104105.344906469</v>
      </c>
      <c r="J94" s="80" t="n">
        <f aca="false">'Low pensions'!W94</f>
        <v>572756.891632822</v>
      </c>
      <c r="K94" s="6"/>
      <c r="L94" s="80" t="n">
        <f aca="false">'Low pensions'!N94</f>
        <v>3306800.27441207</v>
      </c>
      <c r="M94" s="8"/>
      <c r="N94" s="80" t="n">
        <f aca="false">'Low pensions'!L94</f>
        <v>1026083.13923755</v>
      </c>
      <c r="O94" s="6"/>
      <c r="P94" s="80" t="n">
        <f aca="false">'Low pensions'!X94</f>
        <v>22804209.0324061</v>
      </c>
      <c r="Q94" s="8"/>
      <c r="R94" s="80" t="n">
        <f aca="false">'Low SIPA income'!G89</f>
        <v>18578195.61538</v>
      </c>
      <c r="S94" s="8"/>
      <c r="T94" s="80" t="n">
        <f aca="false">'Low SIPA income'!J89</f>
        <v>71035341.1392024</v>
      </c>
      <c r="U94" s="6"/>
      <c r="V94" s="80" t="n">
        <f aca="false">'Low SIPA income'!F89</f>
        <v>129767.871969557</v>
      </c>
      <c r="W94" s="8"/>
      <c r="X94" s="80" t="n">
        <f aca="false">'Low SIPA income'!M89</f>
        <v>325939.481271895</v>
      </c>
      <c r="Y94" s="6"/>
      <c r="Z94" s="6" t="n">
        <f aca="false">R94+V94-N94-L94-F94</f>
        <v>-7747423.78513895</v>
      </c>
      <c r="AA94" s="6"/>
      <c r="AB94" s="6" t="n">
        <f aca="false">T94-P94-D94</f>
        <v>-73480356.9306537</v>
      </c>
      <c r="AC94" s="50"/>
      <c r="AD94" s="6"/>
      <c r="AE94" s="6"/>
      <c r="AF94" s="6"/>
      <c r="AG94" s="6" t="n">
        <f aca="false">BF94/100*$AG$53</f>
        <v>6454325167.89066</v>
      </c>
      <c r="AH94" s="61" t="n">
        <f aca="false">(AG94-AG93)/AG93</f>
        <v>0.00335695373578725</v>
      </c>
      <c r="AI94" s="61"/>
      <c r="AJ94" s="61" t="n">
        <f aca="false">AB94/AG94</f>
        <v>-0.0113846691976735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0.00320613181274732</v>
      </c>
      <c r="AV94" s="5"/>
      <c r="AW94" s="65" t="n">
        <f aca="false">workers_and_wage_low!C82</f>
        <v>12869995</v>
      </c>
      <c r="AX94" s="5"/>
      <c r="AY94" s="61" t="n">
        <f aca="false">(AW94-AW93)/AW93</f>
        <v>0.00482346681407206</v>
      </c>
      <c r="AZ94" s="66" t="n">
        <f aca="false">workers_and_wage_low!B82</f>
        <v>6853.25160273942</v>
      </c>
      <c r="BA94" s="61" t="n">
        <f aca="false">(AZ94-AZ93)/AZ93</f>
        <v>-0.00145947335698139</v>
      </c>
      <c r="BB94" s="61"/>
      <c r="BC94" s="61"/>
      <c r="BD94" s="61"/>
      <c r="BE94" s="61"/>
      <c r="BF94" s="5" t="n">
        <f aca="false">BF93*(1+AY94)*(1+BA94)*(1-BE94)</f>
        <v>123.796272871825</v>
      </c>
      <c r="BG94" s="5"/>
      <c r="BH94" s="5"/>
      <c r="BI94" s="61" t="n">
        <f aca="false">T101/AG101</f>
        <v>0.0130001882273031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121832700.667815</v>
      </c>
      <c r="E95" s="9"/>
      <c r="F95" s="67" t="n">
        <f aca="false">'Low pensions'!I95</f>
        <v>22144535.507467</v>
      </c>
      <c r="G95" s="81" t="n">
        <f aca="false">'Low pensions'!K95</f>
        <v>3423075.97670456</v>
      </c>
      <c r="H95" s="81" t="n">
        <f aca="false">'Low pensions'!V95</f>
        <v>18832754.0531347</v>
      </c>
      <c r="I95" s="81" t="n">
        <f aca="false">'Low pensions'!M95</f>
        <v>105868.32917643</v>
      </c>
      <c r="J95" s="81" t="n">
        <f aca="false">'Low pensions'!W95</f>
        <v>582456.310921692</v>
      </c>
      <c r="K95" s="9"/>
      <c r="L95" s="81" t="n">
        <f aca="false">'Low pensions'!N95</f>
        <v>2711545.87744512</v>
      </c>
      <c r="M95" s="67"/>
      <c r="N95" s="81" t="n">
        <f aca="false">'Low pensions'!L95</f>
        <v>1027830.94257337</v>
      </c>
      <c r="O95" s="9"/>
      <c r="P95" s="81" t="n">
        <f aca="false">'Low pensions'!X95</f>
        <v>19725047.0350926</v>
      </c>
      <c r="Q95" s="67"/>
      <c r="R95" s="81" t="n">
        <f aca="false">'Low SIPA income'!G90</f>
        <v>21917709.2175283</v>
      </c>
      <c r="S95" s="67"/>
      <c r="T95" s="81" t="n">
        <f aca="false">'Low SIPA income'!J90</f>
        <v>83804260.8383374</v>
      </c>
      <c r="U95" s="9"/>
      <c r="V95" s="81" t="n">
        <f aca="false">'Low SIPA income'!F90</f>
        <v>129974.508824082</v>
      </c>
      <c r="W95" s="67"/>
      <c r="X95" s="81" t="n">
        <f aca="false">'Low SIPA income'!M90</f>
        <v>326458.493475404</v>
      </c>
      <c r="Y95" s="9"/>
      <c r="Z95" s="9" t="n">
        <f aca="false">R95+V95-N95-L95-F95</f>
        <v>-3836228.60113311</v>
      </c>
      <c r="AA95" s="9"/>
      <c r="AB95" s="9" t="n">
        <f aca="false">T95-P95-D95</f>
        <v>-57753486.8645702</v>
      </c>
      <c r="AC95" s="50"/>
      <c r="AD95" s="9"/>
      <c r="AE95" s="9"/>
      <c r="AF95" s="9"/>
      <c r="AG95" s="9" t="n">
        <f aca="false">BF95/100*$AG$53</f>
        <v>6484031480.40701</v>
      </c>
      <c r="AH95" s="40" t="n">
        <f aca="false">(AG95-AG94)/AG94</f>
        <v>0.00460254352602723</v>
      </c>
      <c r="AI95" s="40"/>
      <c r="AJ95" s="40" t="n">
        <f aca="false">AB95/AG95</f>
        <v>-0.00890703369332576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12846165</v>
      </c>
      <c r="AX95" s="7"/>
      <c r="AY95" s="40" t="n">
        <f aca="false">(AW95-AW94)/AW94</f>
        <v>-0.00185159357093767</v>
      </c>
      <c r="AZ95" s="39" t="n">
        <f aca="false">workers_and_wage_low!B83</f>
        <v>6897.56547943269</v>
      </c>
      <c r="BA95" s="40" t="n">
        <f aca="false">(AZ95-AZ94)/AZ94</f>
        <v>0.00646610970412192</v>
      </c>
      <c r="BB95" s="40"/>
      <c r="BC95" s="40"/>
      <c r="BD95" s="40"/>
      <c r="BE95" s="40"/>
      <c r="BF95" s="7" t="n">
        <f aca="false">BF94*(1+AY95)*(1+BA95)*(1-BE95)</f>
        <v>124.366050606078</v>
      </c>
      <c r="BG95" s="7"/>
      <c r="BH95" s="7"/>
      <c r="BI95" s="40" t="n">
        <f aca="false">T102/AG102</f>
        <v>0.0110305266655924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121764638.029977</v>
      </c>
      <c r="E96" s="9"/>
      <c r="F96" s="67" t="n">
        <f aca="false">'Low pensions'!I96</f>
        <v>22132164.3173673</v>
      </c>
      <c r="G96" s="81" t="n">
        <f aca="false">'Low pensions'!K96</f>
        <v>3492126.51612756</v>
      </c>
      <c r="H96" s="81" t="n">
        <f aca="false">'Low pensions'!V96</f>
        <v>19212649.7478372</v>
      </c>
      <c r="I96" s="81" t="n">
        <f aca="false">'Low pensions'!M96</f>
        <v>108003.912869925</v>
      </c>
      <c r="J96" s="81" t="n">
        <f aca="false">'Low pensions'!W96</f>
        <v>594205.662304245</v>
      </c>
      <c r="K96" s="9"/>
      <c r="L96" s="81" t="n">
        <f aca="false">'Low pensions'!N96</f>
        <v>2751139.78538798</v>
      </c>
      <c r="M96" s="67"/>
      <c r="N96" s="81" t="n">
        <f aca="false">'Low pensions'!L96</f>
        <v>1028515.43008723</v>
      </c>
      <c r="O96" s="9"/>
      <c r="P96" s="81" t="n">
        <f aca="false">'Low pensions'!X96</f>
        <v>19934265.8599744</v>
      </c>
      <c r="Q96" s="67"/>
      <c r="R96" s="81" t="n">
        <f aca="false">'Low SIPA income'!G91</f>
        <v>18719251.514274</v>
      </c>
      <c r="S96" s="67"/>
      <c r="T96" s="81" t="n">
        <f aca="false">'Low SIPA income'!J91</f>
        <v>71574680.5941782</v>
      </c>
      <c r="U96" s="9"/>
      <c r="V96" s="81" t="n">
        <f aca="false">'Low SIPA income'!F91</f>
        <v>129930.84557404</v>
      </c>
      <c r="W96" s="67"/>
      <c r="X96" s="81" t="n">
        <f aca="false">'Low SIPA income'!M91</f>
        <v>326348.823979762</v>
      </c>
      <c r="Y96" s="9"/>
      <c r="Z96" s="9" t="n">
        <f aca="false">R96+V96-N96-L96-F96</f>
        <v>-7062637.17299445</v>
      </c>
      <c r="AA96" s="9"/>
      <c r="AB96" s="9" t="n">
        <f aca="false">T96-P96-D96</f>
        <v>-70124223.2957732</v>
      </c>
      <c r="AC96" s="50"/>
      <c r="AD96" s="9"/>
      <c r="AE96" s="9"/>
      <c r="AF96" s="9"/>
      <c r="AG96" s="9" t="n">
        <f aca="false">BF96/100*$AG$53</f>
        <v>6461179650.5795</v>
      </c>
      <c r="AH96" s="40" t="n">
        <f aca="false">(AG96-AG95)/AG95</f>
        <v>-0.0035243243183761</v>
      </c>
      <c r="AI96" s="40"/>
      <c r="AJ96" s="40" t="n">
        <f aca="false">AB96/AG96</f>
        <v>-0.0108531610461387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12844240</v>
      </c>
      <c r="AX96" s="7"/>
      <c r="AY96" s="40" t="n">
        <f aca="false">(AW96-AW95)/AW95</f>
        <v>-0.000149850169291769</v>
      </c>
      <c r="AZ96" s="39" t="n">
        <f aca="false">workers_and_wage_low!B84</f>
        <v>6874.28633464694</v>
      </c>
      <c r="BA96" s="40" t="n">
        <f aca="false">(AZ96-AZ95)/AZ95</f>
        <v>-0.0033749798903921</v>
      </c>
      <c r="BB96" s="40"/>
      <c r="BC96" s="40"/>
      <c r="BD96" s="40"/>
      <c r="BE96" s="40"/>
      <c r="BF96" s="7" t="n">
        <f aca="false">BF95*(1+AY96)*(1+BA96)*(1-BE96)</f>
        <v>123.927744309547</v>
      </c>
      <c r="BG96" s="7"/>
      <c r="BH96" s="7"/>
      <c r="BI96" s="40" t="n">
        <f aca="false">T103/AG103</f>
        <v>0.0129540208278578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121621479.153236</v>
      </c>
      <c r="E97" s="9"/>
      <c r="F97" s="67" t="n">
        <f aca="false">'Low pensions'!I97</f>
        <v>22106143.4969157</v>
      </c>
      <c r="G97" s="81" t="n">
        <f aca="false">'Low pensions'!K97</f>
        <v>3565430.88785587</v>
      </c>
      <c r="H97" s="81" t="n">
        <f aca="false">'Low pensions'!V97</f>
        <v>19615948.7728</v>
      </c>
      <c r="I97" s="81" t="n">
        <f aca="false">'Low pensions'!M97</f>
        <v>110271.058387295</v>
      </c>
      <c r="J97" s="81" t="n">
        <f aca="false">'Low pensions'!W97</f>
        <v>606678.828024745</v>
      </c>
      <c r="K97" s="9"/>
      <c r="L97" s="81" t="n">
        <f aca="false">'Low pensions'!N97</f>
        <v>2665881.01726441</v>
      </c>
      <c r="M97" s="67"/>
      <c r="N97" s="81" t="n">
        <f aca="false">'Low pensions'!L97</f>
        <v>1028184.86597496</v>
      </c>
      <c r="O97" s="9"/>
      <c r="P97" s="81" t="n">
        <f aca="false">'Low pensions'!X97</f>
        <v>19490039.0406645</v>
      </c>
      <c r="Q97" s="67"/>
      <c r="R97" s="81" t="n">
        <f aca="false">'Low SIPA income'!G92</f>
        <v>22181278.9057972</v>
      </c>
      <c r="S97" s="67"/>
      <c r="T97" s="81" t="n">
        <f aca="false">'Low SIPA income'!J92</f>
        <v>84812042.3854666</v>
      </c>
      <c r="U97" s="9"/>
      <c r="V97" s="81" t="n">
        <f aca="false">'Low SIPA income'!F92</f>
        <v>128912.80683083</v>
      </c>
      <c r="W97" s="67"/>
      <c r="X97" s="81" t="n">
        <f aca="false">'Low SIPA income'!M92</f>
        <v>323791.804165533</v>
      </c>
      <c r="Y97" s="9"/>
      <c r="Z97" s="9" t="n">
        <f aca="false">R97+V97-N97-L97-F97</f>
        <v>-3490017.66752703</v>
      </c>
      <c r="AA97" s="9"/>
      <c r="AB97" s="9" t="n">
        <f aca="false">T97-P97-D97</f>
        <v>-56299475.8084339</v>
      </c>
      <c r="AC97" s="50"/>
      <c r="AD97" s="9"/>
      <c r="AE97" s="9"/>
      <c r="AF97" s="9"/>
      <c r="AG97" s="9" t="n">
        <f aca="false">BF97/100*$AG$53</f>
        <v>6515384775.91295</v>
      </c>
      <c r="AH97" s="40" t="n">
        <f aca="false">(AG97-AG96)/AG96</f>
        <v>0.00838935430755091</v>
      </c>
      <c r="AI97" s="40" t="n">
        <f aca="false">(AG97-AG93)/AG93</f>
        <v>0.0128489735376905</v>
      </c>
      <c r="AJ97" s="40" t="n">
        <f aca="false">AB97/AG97</f>
        <v>-0.00864100551920897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12896399</v>
      </c>
      <c r="AX97" s="7"/>
      <c r="AY97" s="40" t="n">
        <f aca="false">(AW97-AW96)/AW96</f>
        <v>0.00406088643625469</v>
      </c>
      <c r="AZ97" s="39" t="n">
        <f aca="false">workers_and_wage_low!B85</f>
        <v>6903.92111869198</v>
      </c>
      <c r="BA97" s="40" t="n">
        <f aca="false">(AZ97-AZ96)/AZ96</f>
        <v>0.00431096154602671</v>
      </c>
      <c r="BB97" s="40"/>
      <c r="BC97" s="40"/>
      <c r="BD97" s="40"/>
      <c r="BE97" s="40"/>
      <c r="BF97" s="7" t="n">
        <f aca="false">BF96*(1+AY97)*(1+BA97)*(1-BE97)</f>
        <v>124.967418065095</v>
      </c>
      <c r="BG97" s="7"/>
      <c r="BH97" s="7"/>
      <c r="BI97" s="40" t="n">
        <f aca="false">T104/AG104</f>
        <v>0.0111271823944557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121627482.099693</v>
      </c>
      <c r="E98" s="6"/>
      <c r="F98" s="8" t="n">
        <f aca="false">'Low pensions'!I98</f>
        <v>22107234.6034926</v>
      </c>
      <c r="G98" s="80" t="n">
        <f aca="false">'Low pensions'!K98</f>
        <v>3633151.27650596</v>
      </c>
      <c r="H98" s="80" t="n">
        <f aca="false">'Low pensions'!V98</f>
        <v>19988526.3704079</v>
      </c>
      <c r="I98" s="80" t="n">
        <f aca="false">'Low pensions'!M98</f>
        <v>112365.503397092</v>
      </c>
      <c r="J98" s="80" t="n">
        <f aca="false">'Low pensions'!W98</f>
        <v>618201.846507462</v>
      </c>
      <c r="K98" s="6"/>
      <c r="L98" s="80" t="n">
        <f aca="false">'Low pensions'!N98</f>
        <v>3305595.39861455</v>
      </c>
      <c r="M98" s="8"/>
      <c r="N98" s="80" t="n">
        <f aca="false">'Low pensions'!L98</f>
        <v>1028110.70267892</v>
      </c>
      <c r="O98" s="6"/>
      <c r="P98" s="80" t="n">
        <f aca="false">'Low pensions'!X98</f>
        <v>22809111.9819915</v>
      </c>
      <c r="Q98" s="8"/>
      <c r="R98" s="80" t="n">
        <f aca="false">'Low SIPA income'!G93</f>
        <v>18808396.0156692</v>
      </c>
      <c r="S98" s="8"/>
      <c r="T98" s="80" t="n">
        <f aca="false">'Low SIPA income'!J93</f>
        <v>71915532.3215681</v>
      </c>
      <c r="U98" s="6"/>
      <c r="V98" s="80" t="n">
        <f aca="false">'Low SIPA income'!F93</f>
        <v>127407.895632059</v>
      </c>
      <c r="W98" s="8"/>
      <c r="X98" s="80" t="n">
        <f aca="false">'Low SIPA income'!M93</f>
        <v>320011.901112159</v>
      </c>
      <c r="Y98" s="6"/>
      <c r="Z98" s="6" t="n">
        <f aca="false">R98+V98-N98-L98-F98</f>
        <v>-7505136.79348483</v>
      </c>
      <c r="AA98" s="6"/>
      <c r="AB98" s="6" t="n">
        <f aca="false">T98-P98-D98</f>
        <v>-72521061.7601164</v>
      </c>
      <c r="AC98" s="50"/>
      <c r="AD98" s="6"/>
      <c r="AE98" s="6"/>
      <c r="AF98" s="6"/>
      <c r="AG98" s="6" t="n">
        <f aca="false">BF98/100*$AG$53</f>
        <v>6526753881.40883</v>
      </c>
      <c r="AH98" s="61" t="n">
        <f aca="false">(AG98-AG97)/AG97</f>
        <v>0.00174496302012982</v>
      </c>
      <c r="AI98" s="61"/>
      <c r="AJ98" s="61" t="n">
        <f aca="false">AB98/AG98</f>
        <v>-0.0111113523012856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0.00253480038719064</v>
      </c>
      <c r="AV98" s="5"/>
      <c r="AW98" s="65" t="n">
        <f aca="false">workers_and_wage_low!C86</f>
        <v>12918955</v>
      </c>
      <c r="AX98" s="5"/>
      <c r="AY98" s="61" t="n">
        <f aca="false">(AW98-AW97)/AW97</f>
        <v>0.0017490153646766</v>
      </c>
      <c r="AZ98" s="66" t="n">
        <f aca="false">workers_and_wage_low!B86</f>
        <v>6903.89319047176</v>
      </c>
      <c r="BA98" s="61" t="n">
        <f aca="false">(AZ98-AZ97)/AZ97</f>
        <v>-4.04526930880189E-006</v>
      </c>
      <c r="BB98" s="61"/>
      <c r="BC98" s="61"/>
      <c r="BD98" s="61"/>
      <c r="BE98" s="61"/>
      <c r="BF98" s="5" t="n">
        <f aca="false">BF97*(1+AY98)*(1+BA98)*(1-BE98)</f>
        <v>125.18548158834</v>
      </c>
      <c r="BG98" s="5"/>
      <c r="BH98" s="5"/>
      <c r="BI98" s="61" t="n">
        <f aca="false">T105/AG105</f>
        <v>0.0130830422875541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121540962.29079</v>
      </c>
      <c r="E99" s="9"/>
      <c r="F99" s="67" t="n">
        <f aca="false">'Low pensions'!I99</f>
        <v>22091508.60407</v>
      </c>
      <c r="G99" s="81" t="n">
        <f aca="false">'Low pensions'!K99</f>
        <v>3709718.90511779</v>
      </c>
      <c r="H99" s="81" t="n">
        <f aca="false">'Low pensions'!V99</f>
        <v>20409778.8719275</v>
      </c>
      <c r="I99" s="81" t="n">
        <f aca="false">'Low pensions'!M99</f>
        <v>114733.574385086</v>
      </c>
      <c r="J99" s="81" t="n">
        <f aca="false">'Low pensions'!W99</f>
        <v>631230.274389508</v>
      </c>
      <c r="K99" s="9"/>
      <c r="L99" s="81" t="n">
        <f aca="false">'Low pensions'!N99</f>
        <v>2678717.04413281</v>
      </c>
      <c r="M99" s="67"/>
      <c r="N99" s="81" t="n">
        <f aca="false">'Low pensions'!L99</f>
        <v>1027848.06549054</v>
      </c>
      <c r="O99" s="9"/>
      <c r="P99" s="81" t="n">
        <f aca="false">'Low pensions'!X99</f>
        <v>19554792.2682115</v>
      </c>
      <c r="Q99" s="67"/>
      <c r="R99" s="81" t="n">
        <f aca="false">'Low SIPA income'!G94</f>
        <v>22217726.749274</v>
      </c>
      <c r="S99" s="67"/>
      <c r="T99" s="81" t="n">
        <f aca="false">'Low SIPA income'!J94</f>
        <v>84951403.8739965</v>
      </c>
      <c r="U99" s="9"/>
      <c r="V99" s="81" t="n">
        <f aca="false">'Low SIPA income'!F94</f>
        <v>128241.477978581</v>
      </c>
      <c r="W99" s="67"/>
      <c r="X99" s="81" t="n">
        <f aca="false">'Low SIPA income'!M94</f>
        <v>322105.619638163</v>
      </c>
      <c r="Y99" s="9"/>
      <c r="Z99" s="9" t="n">
        <f aca="false">R99+V99-N99-L99-F99</f>
        <v>-3452105.4864408</v>
      </c>
      <c r="AA99" s="9"/>
      <c r="AB99" s="9" t="n">
        <f aca="false">T99-P99-D99</f>
        <v>-56144350.685005</v>
      </c>
      <c r="AC99" s="50"/>
      <c r="AD99" s="9"/>
      <c r="AE99" s="9"/>
      <c r="AF99" s="9"/>
      <c r="AG99" s="9" t="n">
        <f aca="false">BF99/100*$AG$53</f>
        <v>6545122895.75357</v>
      </c>
      <c r="AH99" s="40" t="n">
        <f aca="false">(AG99-AG98)/AG98</f>
        <v>0.00281441811327671</v>
      </c>
      <c r="AI99" s="40"/>
      <c r="AJ99" s="40" t="n">
        <f aca="false">AB99/AG99</f>
        <v>-0.00857804377079475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12931852</v>
      </c>
      <c r="AX99" s="7"/>
      <c r="AY99" s="40" t="n">
        <f aca="false">(AW99-AW98)/AW98</f>
        <v>0.000998300559139652</v>
      </c>
      <c r="AZ99" s="39" t="n">
        <f aca="false">workers_and_wage_low!B87</f>
        <v>6916.41896759656</v>
      </c>
      <c r="BA99" s="40" t="n">
        <f aca="false">(AZ99-AZ98)/AZ98</f>
        <v>0.00181430633111219</v>
      </c>
      <c r="BB99" s="40"/>
      <c r="BC99" s="40"/>
      <c r="BD99" s="40"/>
      <c r="BE99" s="40"/>
      <c r="BF99" s="7" t="n">
        <f aca="false">BF98*(1+AY99)*(1+BA99)*(1-BE99)</f>
        <v>125.537805875241</v>
      </c>
      <c r="BG99" s="7"/>
      <c r="BH99" s="7"/>
      <c r="BI99" s="40" t="n">
        <f aca="false">T106/AG106</f>
        <v>0.0110711681377818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121520619.843253</v>
      </c>
      <c r="E100" s="9"/>
      <c r="F100" s="67" t="n">
        <f aca="false">'Low pensions'!I100</f>
        <v>22087811.1234321</v>
      </c>
      <c r="G100" s="81" t="n">
        <f aca="false">'Low pensions'!K100</f>
        <v>3798547.75552086</v>
      </c>
      <c r="H100" s="81" t="n">
        <f aca="false">'Low pensions'!V100</f>
        <v>20898488.9980971</v>
      </c>
      <c r="I100" s="81" t="n">
        <f aca="false">'Low pensions'!M100</f>
        <v>117480.858418171</v>
      </c>
      <c r="J100" s="81" t="n">
        <f aca="false">'Low pensions'!W100</f>
        <v>646345.020559708</v>
      </c>
      <c r="K100" s="9"/>
      <c r="L100" s="81" t="n">
        <f aca="false">'Low pensions'!N100</f>
        <v>2665572.73706125</v>
      </c>
      <c r="M100" s="67"/>
      <c r="N100" s="81" t="n">
        <f aca="false">'Low pensions'!L100</f>
        <v>1028302.3286043</v>
      </c>
      <c r="O100" s="9"/>
      <c r="P100" s="81" t="n">
        <f aca="false">'Low pensions'!X100</f>
        <v>19489085.6179544</v>
      </c>
      <c r="Q100" s="67"/>
      <c r="R100" s="81" t="n">
        <f aca="false">'Low SIPA income'!G95</f>
        <v>19047855.1338585</v>
      </c>
      <c r="S100" s="67"/>
      <c r="T100" s="81" t="n">
        <f aca="false">'Low SIPA income'!J95</f>
        <v>72831125.0142936</v>
      </c>
      <c r="U100" s="9"/>
      <c r="V100" s="81" t="n">
        <f aca="false">'Low SIPA income'!F95</f>
        <v>128704.306086551</v>
      </c>
      <c r="W100" s="67"/>
      <c r="X100" s="81" t="n">
        <f aca="false">'Low SIPA income'!M95</f>
        <v>323268.110408336</v>
      </c>
      <c r="Y100" s="9"/>
      <c r="Z100" s="9" t="n">
        <f aca="false">R100+V100-N100-L100-F100</f>
        <v>-6605126.74915265</v>
      </c>
      <c r="AA100" s="9"/>
      <c r="AB100" s="9" t="n">
        <f aca="false">T100-P100-D100</f>
        <v>-68178580.4469138</v>
      </c>
      <c r="AC100" s="50"/>
      <c r="AD100" s="9"/>
      <c r="AE100" s="9"/>
      <c r="AF100" s="9"/>
      <c r="AG100" s="9" t="n">
        <f aca="false">BF100/100*$AG$53</f>
        <v>6558296865.79836</v>
      </c>
      <c r="AH100" s="40" t="n">
        <f aca="false">(AG100-AG99)/AG99</f>
        <v>0.00201279185351022</v>
      </c>
      <c r="AI100" s="40"/>
      <c r="AJ100" s="40" t="n">
        <f aca="false">AB100/AG100</f>
        <v>-0.010395775281608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12945689</v>
      </c>
      <c r="AX100" s="7"/>
      <c r="AY100" s="40" t="n">
        <f aca="false">(AW100-AW99)/AW99</f>
        <v>0.00106999368690579</v>
      </c>
      <c r="AZ100" s="39" t="n">
        <f aca="false">workers_and_wage_low!B88</f>
        <v>6922.9327849752</v>
      </c>
      <c r="BA100" s="40" t="n">
        <f aca="false">(AZ100-AZ99)/AZ99</f>
        <v>0.000941790456761185</v>
      </c>
      <c r="BB100" s="40"/>
      <c r="BC100" s="40"/>
      <c r="BD100" s="40"/>
      <c r="BE100" s="40"/>
      <c r="BF100" s="7" t="n">
        <f aca="false">BF99*(1+AY100)*(1+BA100)*(1-BE100)</f>
        <v>125.790487348214</v>
      </c>
      <c r="BG100" s="7"/>
      <c r="BH100" s="7"/>
      <c r="BI100" s="40" t="n">
        <f aca="false">T107/AG107</f>
        <v>0.0129388470375203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121648819.040492</v>
      </c>
      <c r="E101" s="9"/>
      <c r="F101" s="67" t="n">
        <f aca="false">'Low pensions'!I101</f>
        <v>22111112.845053</v>
      </c>
      <c r="G101" s="81" t="n">
        <f aca="false">'Low pensions'!K101</f>
        <v>3844185.71793302</v>
      </c>
      <c r="H101" s="81" t="n">
        <f aca="false">'Low pensions'!V101</f>
        <v>21149575.601913</v>
      </c>
      <c r="I101" s="81" t="n">
        <f aca="false">'Low pensions'!M101</f>
        <v>118892.341791744</v>
      </c>
      <c r="J101" s="81" t="n">
        <f aca="false">'Low pensions'!W101</f>
        <v>654110.585626182</v>
      </c>
      <c r="K101" s="9"/>
      <c r="L101" s="81" t="n">
        <f aca="false">'Low pensions'!N101</f>
        <v>2652051.04392256</v>
      </c>
      <c r="M101" s="67"/>
      <c r="N101" s="81" t="n">
        <f aca="false">'Low pensions'!L101</f>
        <v>1030103.4270758</v>
      </c>
      <c r="O101" s="9"/>
      <c r="P101" s="81" t="n">
        <f aca="false">'Low pensions'!X101</f>
        <v>19428830.6003585</v>
      </c>
      <c r="Q101" s="67"/>
      <c r="R101" s="81" t="n">
        <f aca="false">'Low SIPA income'!G96</f>
        <v>22377736.5795332</v>
      </c>
      <c r="S101" s="67"/>
      <c r="T101" s="81" t="n">
        <f aca="false">'Low SIPA income'!J96</f>
        <v>85563215.3283167</v>
      </c>
      <c r="U101" s="9"/>
      <c r="V101" s="81" t="n">
        <f aca="false">'Low SIPA income'!F96</f>
        <v>133907.673041712</v>
      </c>
      <c r="W101" s="67"/>
      <c r="X101" s="81" t="n">
        <f aca="false">'Low SIPA income'!M96</f>
        <v>336337.468027382</v>
      </c>
      <c r="Y101" s="9"/>
      <c r="Z101" s="9" t="n">
        <f aca="false">R101+V101-N101-L101-F101</f>
        <v>-3281623.06347643</v>
      </c>
      <c r="AA101" s="9"/>
      <c r="AB101" s="9" t="n">
        <f aca="false">T101-P101-D101</f>
        <v>-55514434.3125338</v>
      </c>
      <c r="AC101" s="50"/>
      <c r="AD101" s="9"/>
      <c r="AE101" s="9"/>
      <c r="AF101" s="9"/>
      <c r="AG101" s="9" t="n">
        <f aca="false">BF101/100*$AG$53</f>
        <v>6581690498.03573</v>
      </c>
      <c r="AH101" s="40" t="n">
        <f aca="false">(AG101-AG100)/AG100</f>
        <v>0.00356702856184582</v>
      </c>
      <c r="AI101" s="40" t="n">
        <f aca="false">(AG101-AG97)/AG97</f>
        <v>0.0101767929912463</v>
      </c>
      <c r="AJ101" s="40" t="n">
        <f aca="false">AB101/AG101</f>
        <v>-0.00843467712878655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12971478</v>
      </c>
      <c r="AX101" s="7"/>
      <c r="AY101" s="40" t="n">
        <f aca="false">(AW101-AW100)/AW100</f>
        <v>0.00199209173030497</v>
      </c>
      <c r="AZ101" s="39" t="n">
        <f aca="false">workers_and_wage_low!B89</f>
        <v>6933.81428984468</v>
      </c>
      <c r="BA101" s="40" t="n">
        <f aca="false">(AZ101-AZ100)/AZ100</f>
        <v>0.00157180565050306</v>
      </c>
      <c r="BB101" s="40"/>
      <c r="BC101" s="40"/>
      <c r="BD101" s="40"/>
      <c r="BE101" s="40"/>
      <c r="BF101" s="7" t="n">
        <f aca="false">BF100*(1+AY101)*(1+BA101)*(1-BE101)</f>
        <v>126.239185609394</v>
      </c>
      <c r="BG101" s="7"/>
      <c r="BH101" s="7"/>
      <c r="BI101" s="40" t="n">
        <f aca="false">T108/AG108</f>
        <v>0.0111082816428275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121887726.706983</v>
      </c>
      <c r="E102" s="6"/>
      <c r="F102" s="8" t="n">
        <f aca="false">'Low pensions'!I102</f>
        <v>22154537.1414415</v>
      </c>
      <c r="G102" s="80" t="n">
        <f aca="false">'Low pensions'!K102</f>
        <v>3928278.07299625</v>
      </c>
      <c r="H102" s="80" t="n">
        <f aca="false">'Low pensions'!V102</f>
        <v>21612226.9282149</v>
      </c>
      <c r="I102" s="80" t="n">
        <f aca="false">'Low pensions'!M102</f>
        <v>121493.136278235</v>
      </c>
      <c r="J102" s="80" t="n">
        <f aca="false">'Low pensions'!W102</f>
        <v>668419.389532424</v>
      </c>
      <c r="K102" s="6"/>
      <c r="L102" s="80" t="n">
        <f aca="false">'Low pensions'!N102</f>
        <v>3171606.53390662</v>
      </c>
      <c r="M102" s="8"/>
      <c r="N102" s="80" t="n">
        <f aca="false">'Low pensions'!L102</f>
        <v>1033423.53892742</v>
      </c>
      <c r="O102" s="6"/>
      <c r="P102" s="80" t="n">
        <f aca="false">'Low pensions'!X102</f>
        <v>22143072.783565</v>
      </c>
      <c r="Q102" s="8"/>
      <c r="R102" s="80" t="n">
        <f aca="false">'Low SIPA income'!G97</f>
        <v>19033137.156963</v>
      </c>
      <c r="S102" s="8"/>
      <c r="T102" s="80" t="n">
        <f aca="false">'Low SIPA income'!J97</f>
        <v>72774849.5540019</v>
      </c>
      <c r="U102" s="6"/>
      <c r="V102" s="80" t="n">
        <f aca="false">'Low SIPA income'!F97</f>
        <v>135141.370596167</v>
      </c>
      <c r="W102" s="8"/>
      <c r="X102" s="80" t="n">
        <f aca="false">'Low SIPA income'!M97</f>
        <v>339436.160599297</v>
      </c>
      <c r="Y102" s="6"/>
      <c r="Z102" s="6" t="n">
        <f aca="false">R102+V102-N102-L102-F102</f>
        <v>-7191288.68671633</v>
      </c>
      <c r="AA102" s="6"/>
      <c r="AB102" s="6" t="n">
        <f aca="false">T102-P102-D102</f>
        <v>-71255949.9365461</v>
      </c>
      <c r="AC102" s="50"/>
      <c r="AD102" s="6"/>
      <c r="AE102" s="6"/>
      <c r="AF102" s="6"/>
      <c r="AG102" s="6" t="n">
        <f aca="false">BF102/100*$AG$53</f>
        <v>6597586113.54516</v>
      </c>
      <c r="AH102" s="61" t="n">
        <f aca="false">(AG102-AG101)/AG101</f>
        <v>0.00241512655664646</v>
      </c>
      <c r="AI102" s="61"/>
      <c r="AJ102" s="61" t="n">
        <f aca="false">AB102/AG102</f>
        <v>-0.0108003061589835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0.00183967808546596</v>
      </c>
      <c r="AV102" s="5"/>
      <c r="AW102" s="65" t="n">
        <f aca="false">workers_and_wage_low!C90</f>
        <v>12982000</v>
      </c>
      <c r="AX102" s="5"/>
      <c r="AY102" s="61" t="n">
        <f aca="false">(AW102-AW101)/AW101</f>
        <v>0.000811164309880493</v>
      </c>
      <c r="AZ102" s="66" t="n">
        <f aca="false">workers_and_wage_low!B90</f>
        <v>6944.9268520778</v>
      </c>
      <c r="BA102" s="61" t="n">
        <f aca="false">(AZ102-AZ101)/AZ101</f>
        <v>0.00160266222436883</v>
      </c>
      <c r="BB102" s="61"/>
      <c r="BC102" s="61"/>
      <c r="BD102" s="61"/>
      <c r="BE102" s="61"/>
      <c r="BF102" s="5" t="n">
        <f aca="false">BF101*(1+AY102)*(1+BA102)*(1-BE102)</f>
        <v>126.544069219049</v>
      </c>
      <c r="BG102" s="5"/>
      <c r="BH102" s="5"/>
      <c r="BI102" s="61" t="n">
        <f aca="false">T109/AG109</f>
        <v>0.013069150649709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122049277.322529</v>
      </c>
      <c r="E103" s="9"/>
      <c r="F103" s="67" t="n">
        <f aca="false">'Low pensions'!I103</f>
        <v>22183900.8781279</v>
      </c>
      <c r="G103" s="81" t="n">
        <f aca="false">'Low pensions'!K103</f>
        <v>4010910.98300425</v>
      </c>
      <c r="H103" s="81" t="n">
        <f aca="false">'Low pensions'!V103</f>
        <v>22066848.8184289</v>
      </c>
      <c r="I103" s="81" t="n">
        <f aca="false">'Low pensions'!M103</f>
        <v>124048.793288791</v>
      </c>
      <c r="J103" s="81" t="n">
        <f aca="false">'Low pensions'!W103</f>
        <v>682479.860363781</v>
      </c>
      <c r="K103" s="9"/>
      <c r="L103" s="81" t="n">
        <f aca="false">'Low pensions'!N103</f>
        <v>2591963.24856487</v>
      </c>
      <c r="M103" s="67"/>
      <c r="N103" s="81" t="n">
        <f aca="false">'Low pensions'!L103</f>
        <v>1035955.57552456</v>
      </c>
      <c r="O103" s="9"/>
      <c r="P103" s="81" t="n">
        <f aca="false">'Low pensions'!X103</f>
        <v>19149231.5387042</v>
      </c>
      <c r="Q103" s="67"/>
      <c r="R103" s="81" t="n">
        <f aca="false">'Low SIPA income'!G98</f>
        <v>22435080.9131245</v>
      </c>
      <c r="S103" s="67"/>
      <c r="T103" s="81" t="n">
        <f aca="false">'Low SIPA income'!J98</f>
        <v>85782476.357934</v>
      </c>
      <c r="U103" s="9"/>
      <c r="V103" s="81" t="n">
        <f aca="false">'Low SIPA income'!F98</f>
        <v>133242.744961903</v>
      </c>
      <c r="W103" s="67"/>
      <c r="X103" s="81" t="n">
        <f aca="false">'Low SIPA income'!M98</f>
        <v>334667.360394986</v>
      </c>
      <c r="Y103" s="9"/>
      <c r="Z103" s="9" t="n">
        <f aca="false">R103+V103-N103-L103-F103</f>
        <v>-3243496.04413091</v>
      </c>
      <c r="AA103" s="9"/>
      <c r="AB103" s="9" t="n">
        <f aca="false">T103-P103-D103</f>
        <v>-55416032.5032992</v>
      </c>
      <c r="AC103" s="50"/>
      <c r="AD103" s="9"/>
      <c r="AE103" s="9"/>
      <c r="AF103" s="9"/>
      <c r="AG103" s="9" t="n">
        <f aca="false">BF103/100*$AG$53</f>
        <v>6622073369.94996</v>
      </c>
      <c r="AH103" s="40" t="n">
        <f aca="false">(AG103-AG102)/AG102</f>
        <v>0.00371154782724552</v>
      </c>
      <c r="AI103" s="40"/>
      <c r="AJ103" s="40" t="n">
        <f aca="false">AB103/AG103</f>
        <v>-0.00836838092956949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13020181</v>
      </c>
      <c r="AX103" s="7"/>
      <c r="AY103" s="40" t="n">
        <f aca="false">(AW103-AW102)/AW102</f>
        <v>0.00294107225389</v>
      </c>
      <c r="AZ103" s="39" t="n">
        <f aca="false">workers_and_wage_low!B91</f>
        <v>6950.26205735187</v>
      </c>
      <c r="BA103" s="40" t="n">
        <f aca="false">(AZ103-AZ102)/AZ102</f>
        <v>0.000768216194022046</v>
      </c>
      <c r="BB103" s="40"/>
      <c r="BC103" s="40"/>
      <c r="BD103" s="40"/>
      <c r="BE103" s="40"/>
      <c r="BF103" s="7" t="n">
        <f aca="false">BF102*(1+AY103)*(1+BA103)*(1-BE103)</f>
        <v>127.013743584209</v>
      </c>
      <c r="BG103" s="7"/>
      <c r="BH103" s="7"/>
      <c r="BI103" s="40" t="n">
        <f aca="false">T110/AG110</f>
        <v>0.0110805291541361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121751902.569345</v>
      </c>
      <c r="E104" s="9"/>
      <c r="F104" s="67" t="n">
        <f aca="false">'Low pensions'!I104</f>
        <v>22129849.4966449</v>
      </c>
      <c r="G104" s="81" t="n">
        <f aca="false">'Low pensions'!K104</f>
        <v>4094492.08115677</v>
      </c>
      <c r="H104" s="81" t="n">
        <f aca="false">'Low pensions'!V104</f>
        <v>22526687.3600534</v>
      </c>
      <c r="I104" s="81" t="n">
        <f aca="false">'Low pensions'!M104</f>
        <v>126633.77570588</v>
      </c>
      <c r="J104" s="81" t="n">
        <f aca="false">'Low pensions'!W104</f>
        <v>696701.670929488</v>
      </c>
      <c r="K104" s="9"/>
      <c r="L104" s="81" t="n">
        <f aca="false">'Low pensions'!N104</f>
        <v>2634049.8572553</v>
      </c>
      <c r="M104" s="67"/>
      <c r="N104" s="81" t="n">
        <f aca="false">'Low pensions'!L104</f>
        <v>1033740.68733304</v>
      </c>
      <c r="O104" s="9"/>
      <c r="P104" s="81" t="n">
        <f aca="false">'Low pensions'!X104</f>
        <v>19355433.4899381</v>
      </c>
      <c r="Q104" s="67"/>
      <c r="R104" s="81" t="n">
        <f aca="false">'Low SIPA income'!G99</f>
        <v>19275239.7936711</v>
      </c>
      <c r="S104" s="67"/>
      <c r="T104" s="81" t="n">
        <f aca="false">'Low SIPA income'!J99</f>
        <v>73700549.9689022</v>
      </c>
      <c r="U104" s="9"/>
      <c r="V104" s="81" t="n">
        <f aca="false">'Low SIPA income'!F99</f>
        <v>129116.641173681</v>
      </c>
      <c r="W104" s="67"/>
      <c r="X104" s="81" t="n">
        <f aca="false">'Low SIPA income'!M99</f>
        <v>324303.777267704</v>
      </c>
      <c r="Y104" s="9"/>
      <c r="Z104" s="9" t="n">
        <f aca="false">R104+V104-N104-L104-F104</f>
        <v>-6393283.60638849</v>
      </c>
      <c r="AA104" s="9"/>
      <c r="AB104" s="9" t="n">
        <f aca="false">T104-P104-D104</f>
        <v>-67406786.0903809</v>
      </c>
      <c r="AC104" s="50"/>
      <c r="AD104" s="9"/>
      <c r="AE104" s="9"/>
      <c r="AF104" s="9"/>
      <c r="AG104" s="9" t="n">
        <f aca="false">BF104/100*$AG$53</f>
        <v>6623469208.66727</v>
      </c>
      <c r="AH104" s="40" t="n">
        <f aca="false">(AG104-AG103)/AG103</f>
        <v>0.00021078575233685</v>
      </c>
      <c r="AI104" s="40"/>
      <c r="AJ104" s="40" t="n">
        <f aca="false">AB104/AG104</f>
        <v>-0.0101769607386677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13046251</v>
      </c>
      <c r="AX104" s="7"/>
      <c r="AY104" s="40" t="n">
        <f aca="false">(AW104-AW103)/AW103</f>
        <v>0.00200227631244143</v>
      </c>
      <c r="AZ104" s="39" t="n">
        <f aca="false">workers_and_wage_low!B92</f>
        <v>6937.83560966772</v>
      </c>
      <c r="BA104" s="40" t="n">
        <f aca="false">(AZ104-AZ103)/AZ103</f>
        <v>-0.0017879106689235</v>
      </c>
      <c r="BB104" s="40"/>
      <c r="BC104" s="40"/>
      <c r="BD104" s="40"/>
      <c r="BE104" s="40"/>
      <c r="BF104" s="7" t="n">
        <f aca="false">BF103*(1+AY104)*(1+BA104)*(1-BE104)</f>
        <v>127.040516271708</v>
      </c>
      <c r="BG104" s="7"/>
      <c r="BH104" s="7"/>
      <c r="BI104" s="40" t="n">
        <f aca="false">T111/AG111</f>
        <v>0.0130825561323817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121794677.17548</v>
      </c>
      <c r="E105" s="9"/>
      <c r="F105" s="67" t="n">
        <f aca="false">'Low pensions'!I105</f>
        <v>22137624.2876425</v>
      </c>
      <c r="G105" s="81" t="n">
        <f aca="false">'Low pensions'!K105</f>
        <v>4216836.99096245</v>
      </c>
      <c r="H105" s="81" t="n">
        <f aca="false">'Low pensions'!V105</f>
        <v>23199792.95622</v>
      </c>
      <c r="I105" s="81" t="n">
        <f aca="false">'Low pensions'!M105</f>
        <v>130417.638895746</v>
      </c>
      <c r="J105" s="81" t="n">
        <f aca="false">'Low pensions'!W105</f>
        <v>717519.369780001</v>
      </c>
      <c r="K105" s="9"/>
      <c r="L105" s="81" t="n">
        <f aca="false">'Low pensions'!N105</f>
        <v>2617218.80490136</v>
      </c>
      <c r="M105" s="67"/>
      <c r="N105" s="81" t="n">
        <f aca="false">'Low pensions'!L105</f>
        <v>1034581.82463325</v>
      </c>
      <c r="O105" s="9"/>
      <c r="P105" s="81" t="n">
        <f aca="false">'Low pensions'!X105</f>
        <v>19272724.7685122</v>
      </c>
      <c r="Q105" s="67"/>
      <c r="R105" s="81" t="n">
        <f aca="false">'Low SIPA income'!G100</f>
        <v>22686454.3517935</v>
      </c>
      <c r="S105" s="67"/>
      <c r="T105" s="81" t="n">
        <f aca="false">'Low SIPA income'!J100</f>
        <v>86743624.4876479</v>
      </c>
      <c r="U105" s="9"/>
      <c r="V105" s="81" t="n">
        <f aca="false">'Low SIPA income'!F100</f>
        <v>127064.003141976</v>
      </c>
      <c r="W105" s="67"/>
      <c r="X105" s="81" t="n">
        <f aca="false">'Low SIPA income'!M100</f>
        <v>319148.142324027</v>
      </c>
      <c r="Y105" s="9"/>
      <c r="Z105" s="9" t="n">
        <f aca="false">R105+V105-N105-L105-F105</f>
        <v>-2975906.56224168</v>
      </c>
      <c r="AA105" s="9"/>
      <c r="AB105" s="9" t="n">
        <f aca="false">T105-P105-D105</f>
        <v>-54323777.4563443</v>
      </c>
      <c r="AC105" s="50"/>
      <c r="AD105" s="9"/>
      <c r="AE105" s="9"/>
      <c r="AF105" s="9"/>
      <c r="AG105" s="9" t="n">
        <f aca="false">BF105/100*$AG$53</f>
        <v>6630233441.20558</v>
      </c>
      <c r="AH105" s="40" t="n">
        <f aca="false">(AG105-AG104)/AG104</f>
        <v>0.00102125220563503</v>
      </c>
      <c r="AI105" s="40" t="n">
        <f aca="false">(AG105-AG101)/AG101</f>
        <v>0.00737545212500296</v>
      </c>
      <c r="AJ105" s="40" t="n">
        <f aca="false">AB105/AG105</f>
        <v>-0.00819334310595051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13037803</v>
      </c>
      <c r="AX105" s="7"/>
      <c r="AY105" s="40" t="n">
        <f aca="false">(AW105-AW104)/AW104</f>
        <v>-0.00064754234760622</v>
      </c>
      <c r="AZ105" s="39" t="n">
        <f aca="false">workers_and_wage_low!B93</f>
        <v>6949.42093393249</v>
      </c>
      <c r="BA105" s="40" t="n">
        <f aca="false">(AZ105-AZ104)/AZ104</f>
        <v>0.00166987586858169</v>
      </c>
      <c r="BB105" s="40"/>
      <c r="BC105" s="40"/>
      <c r="BD105" s="40"/>
      <c r="BE105" s="40"/>
      <c r="BF105" s="7" t="n">
        <f aca="false">BF104*(1+AY105)*(1+BA105)*(1-BE105)</f>
        <v>127.170256679155</v>
      </c>
      <c r="BG105" s="7"/>
      <c r="BH105" s="7"/>
      <c r="BI105" s="40" t="n">
        <f aca="false">T112/AG112</f>
        <v>0.0111875167034751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122002933.248068</v>
      </c>
      <c r="E106" s="6"/>
      <c r="F106" s="8" t="n">
        <f aca="false">'Low pensions'!I106</f>
        <v>22175477.2940095</v>
      </c>
      <c r="G106" s="80" t="n">
        <f aca="false">'Low pensions'!K106</f>
        <v>4277098.9555905</v>
      </c>
      <c r="H106" s="80" t="n">
        <f aca="false">'Low pensions'!V106</f>
        <v>23531336.5054494</v>
      </c>
      <c r="I106" s="80" t="n">
        <f aca="false">'Low pensions'!M106</f>
        <v>132281.410997645</v>
      </c>
      <c r="J106" s="80" t="n">
        <f aca="false">'Low pensions'!W106</f>
        <v>727773.293982975</v>
      </c>
      <c r="K106" s="6"/>
      <c r="L106" s="80" t="n">
        <f aca="false">'Low pensions'!N106</f>
        <v>3208060.34329886</v>
      </c>
      <c r="M106" s="8"/>
      <c r="N106" s="80" t="n">
        <f aca="false">'Low pensions'!L106</f>
        <v>1036891.13592344</v>
      </c>
      <c r="O106" s="6"/>
      <c r="P106" s="80" t="n">
        <f aca="false">'Low pensions'!X106</f>
        <v>22351309.469361</v>
      </c>
      <c r="Q106" s="8"/>
      <c r="R106" s="80" t="n">
        <f aca="false">'Low SIPA income'!G101</f>
        <v>19231644.2984698</v>
      </c>
      <c r="S106" s="8"/>
      <c r="T106" s="80" t="n">
        <f aca="false">'Low SIPA income'!J101</f>
        <v>73533858.8145044</v>
      </c>
      <c r="U106" s="6"/>
      <c r="V106" s="80" t="n">
        <f aca="false">'Low SIPA income'!F101</f>
        <v>129780.547234791</v>
      </c>
      <c r="W106" s="8"/>
      <c r="X106" s="80" t="n">
        <f aca="false">'Low SIPA income'!M101</f>
        <v>325971.317883783</v>
      </c>
      <c r="Y106" s="6"/>
      <c r="Z106" s="6" t="n">
        <f aca="false">R106+V106-N106-L106-F106</f>
        <v>-7059003.92752721</v>
      </c>
      <c r="AA106" s="6"/>
      <c r="AB106" s="6" t="n">
        <f aca="false">T106-P106-D106</f>
        <v>-70820383.9029246</v>
      </c>
      <c r="AC106" s="50"/>
      <c r="AD106" s="6"/>
      <c r="AE106" s="6"/>
      <c r="AF106" s="6"/>
      <c r="AG106" s="6" t="n">
        <f aca="false">BF106/100*$AG$53</f>
        <v>6641924131.16377</v>
      </c>
      <c r="AH106" s="61" t="n">
        <f aca="false">(AG106-AG105)/AG105</f>
        <v>0.00176323956944511</v>
      </c>
      <c r="AI106" s="61"/>
      <c r="AJ106" s="61" t="n">
        <f aca="false">AB106/AG106</f>
        <v>-0.0106626306630991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0.00237267737629867</v>
      </c>
      <c r="AV106" s="5"/>
      <c r="AW106" s="65" t="n">
        <f aca="false">workers_and_wage_low!C94</f>
        <v>13030303</v>
      </c>
      <c r="AX106" s="5"/>
      <c r="AY106" s="61" t="n">
        <f aca="false">(AW106-AW105)/AW105</f>
        <v>-0.000575250293320125</v>
      </c>
      <c r="AZ106" s="66" t="n">
        <f aca="false">workers_and_wage_low!B94</f>
        <v>6965.68143819842</v>
      </c>
      <c r="BA106" s="61" t="n">
        <f aca="false">(AZ106-AZ105)/AZ105</f>
        <v>0.00233983585402642</v>
      </c>
      <c r="BB106" s="61"/>
      <c r="BC106" s="61"/>
      <c r="BD106" s="61"/>
      <c r="BE106" s="61"/>
      <c r="BF106" s="5" t="n">
        <f aca="false">BF105*(1+AY106)*(1+BA106)*(1-BE106)</f>
        <v>127.394488307789</v>
      </c>
      <c r="BG106" s="5"/>
      <c r="BH106" s="5"/>
      <c r="BI106" s="61" t="n">
        <f aca="false">T113/AG113</f>
        <v>0.0132236933746874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122158217.054395</v>
      </c>
      <c r="E107" s="9"/>
      <c r="F107" s="67" t="n">
        <f aca="false">'Low pensions'!I107</f>
        <v>22203701.9639387</v>
      </c>
      <c r="G107" s="81" t="n">
        <f aca="false">'Low pensions'!K107</f>
        <v>4355116.33022563</v>
      </c>
      <c r="H107" s="81" t="n">
        <f aca="false">'Low pensions'!V107</f>
        <v>23960565.0818449</v>
      </c>
      <c r="I107" s="81" t="n">
        <f aca="false">'Low pensions'!M107</f>
        <v>134694.319491513</v>
      </c>
      <c r="J107" s="81" t="n">
        <f aca="false">'Low pensions'!W107</f>
        <v>741048.404593136</v>
      </c>
      <c r="K107" s="9"/>
      <c r="L107" s="81" t="n">
        <f aca="false">'Low pensions'!N107</f>
        <v>2640676.39682696</v>
      </c>
      <c r="M107" s="67"/>
      <c r="N107" s="81" t="n">
        <f aca="false">'Low pensions'!L107</f>
        <v>1038802.83574241</v>
      </c>
      <c r="O107" s="9"/>
      <c r="P107" s="81" t="n">
        <f aca="false">'Low pensions'!X107</f>
        <v>19417669.0822498</v>
      </c>
      <c r="Q107" s="67"/>
      <c r="R107" s="81" t="n">
        <f aca="false">'Low SIPA income'!G102</f>
        <v>22577563.9298177</v>
      </c>
      <c r="S107" s="67"/>
      <c r="T107" s="81" t="n">
        <f aca="false">'Low SIPA income'!J102</f>
        <v>86327272.5215055</v>
      </c>
      <c r="U107" s="9"/>
      <c r="V107" s="81" t="n">
        <f aca="false">'Low SIPA income'!F102</f>
        <v>137159.870683331</v>
      </c>
      <c r="W107" s="67"/>
      <c r="X107" s="81" t="n">
        <f aca="false">'Low SIPA income'!M102</f>
        <v>344506.05086853</v>
      </c>
      <c r="Y107" s="9"/>
      <c r="Z107" s="9" t="n">
        <f aca="false">R107+V107-N107-L107-F107</f>
        <v>-3168457.39600707</v>
      </c>
      <c r="AA107" s="9"/>
      <c r="AB107" s="9" t="n">
        <f aca="false">T107-P107-D107</f>
        <v>-55248613.6151393</v>
      </c>
      <c r="AC107" s="50"/>
      <c r="AD107" s="9"/>
      <c r="AE107" s="9"/>
      <c r="AF107" s="9"/>
      <c r="AG107" s="9" t="n">
        <f aca="false">BF107/100*$AG$53</f>
        <v>6671944746.7902</v>
      </c>
      <c r="AH107" s="40" t="n">
        <f aca="false">(AG107-AG106)/AG106</f>
        <v>0.00451986729050011</v>
      </c>
      <c r="AI107" s="40"/>
      <c r="AJ107" s="40" t="n">
        <f aca="false">AB107/AG107</f>
        <v>-0.00828073608399093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13078865</v>
      </c>
      <c r="AX107" s="7"/>
      <c r="AY107" s="40" t="n">
        <f aca="false">(AW107-AW106)/AW106</f>
        <v>0.00372685117145779</v>
      </c>
      <c r="AZ107" s="39" t="n">
        <f aca="false">workers_and_wage_low!B95</f>
        <v>6971.18482555342</v>
      </c>
      <c r="BA107" s="40" t="n">
        <f aca="false">(AZ107-AZ106)/AZ106</f>
        <v>0.00079007163962656</v>
      </c>
      <c r="BB107" s="40"/>
      <c r="BC107" s="40"/>
      <c r="BD107" s="40"/>
      <c r="BE107" s="40"/>
      <c r="BF107" s="7" t="n">
        <f aca="false">BF106*(1+AY107)*(1+BA107)*(1-BE107)</f>
        <v>127.970294488481</v>
      </c>
      <c r="BG107" s="7"/>
      <c r="BH107" s="7"/>
      <c r="BI107" s="40" t="n">
        <f aca="false">T114/AG114</f>
        <v>0.0112031817759308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122549437.222568</v>
      </c>
      <c r="E108" s="9"/>
      <c r="F108" s="67" t="n">
        <f aca="false">'Low pensions'!I108</f>
        <v>22274810.8604653</v>
      </c>
      <c r="G108" s="81" t="n">
        <f aca="false">'Low pensions'!K108</f>
        <v>4392665.945283</v>
      </c>
      <c r="H108" s="81" t="n">
        <f aca="false">'Low pensions'!V108</f>
        <v>24167151.984963</v>
      </c>
      <c r="I108" s="81" t="n">
        <f aca="false">'Low pensions'!M108</f>
        <v>135855.647792257</v>
      </c>
      <c r="J108" s="81" t="n">
        <f aca="false">'Low pensions'!W108</f>
        <v>747437.690256587</v>
      </c>
      <c r="K108" s="9"/>
      <c r="L108" s="81" t="n">
        <f aca="false">'Low pensions'!N108</f>
        <v>2635771.09254464</v>
      </c>
      <c r="M108" s="67"/>
      <c r="N108" s="81" t="n">
        <f aca="false">'Low pensions'!L108</f>
        <v>1042020.53884216</v>
      </c>
      <c r="O108" s="9"/>
      <c r="P108" s="81" t="n">
        <f aca="false">'Low pensions'!X108</f>
        <v>19409918.288089</v>
      </c>
      <c r="Q108" s="67"/>
      <c r="R108" s="81" t="n">
        <f aca="false">'Low SIPA income'!G103</f>
        <v>19390736.2379282</v>
      </c>
      <c r="S108" s="67"/>
      <c r="T108" s="81" t="n">
        <f aca="false">'Low SIPA income'!J103</f>
        <v>74142160.6337926</v>
      </c>
      <c r="U108" s="9"/>
      <c r="V108" s="81" t="n">
        <f aca="false">'Low SIPA income'!F103</f>
        <v>138095.621740133</v>
      </c>
      <c r="W108" s="67"/>
      <c r="X108" s="81" t="n">
        <f aca="false">'Low SIPA income'!M103</f>
        <v>346856.387738701</v>
      </c>
      <c r="Y108" s="9"/>
      <c r="Z108" s="9" t="n">
        <f aca="false">R108+V108-N108-L108-F108</f>
        <v>-6423770.63218375</v>
      </c>
      <c r="AA108" s="9"/>
      <c r="AB108" s="9" t="n">
        <f aca="false">T108-P108-D108</f>
        <v>-67817194.8768645</v>
      </c>
      <c r="AC108" s="50"/>
      <c r="AD108" s="9"/>
      <c r="AE108" s="9"/>
      <c r="AF108" s="9"/>
      <c r="AG108" s="9" t="n">
        <f aca="false">BF108/100*$AG$53</f>
        <v>6674494131.29217</v>
      </c>
      <c r="AH108" s="40" t="n">
        <f aca="false">(AG108-AG107)/AG107</f>
        <v>0.000382105158049287</v>
      </c>
      <c r="AI108" s="40"/>
      <c r="AJ108" s="40" t="n">
        <f aca="false">AB108/AG108</f>
        <v>-0.0101606494129519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13069582</v>
      </c>
      <c r="AX108" s="7"/>
      <c r="AY108" s="40" t="n">
        <f aca="false">(AW108-AW107)/AW107</f>
        <v>-0.000709771069584402</v>
      </c>
      <c r="AZ108" s="39" t="n">
        <f aca="false">workers_and_wage_low!B96</f>
        <v>6978.80190292403</v>
      </c>
      <c r="BA108" s="40" t="n">
        <f aca="false">(AZ108-AZ107)/AZ107</f>
        <v>0.0010926517602423</v>
      </c>
      <c r="BB108" s="40"/>
      <c r="BC108" s="40"/>
      <c r="BD108" s="40"/>
      <c r="BE108" s="40"/>
      <c r="BF108" s="7" t="n">
        <f aca="false">BF107*(1+AY108)*(1+BA108)*(1-BE108)</f>
        <v>128.019192598082</v>
      </c>
      <c r="BG108" s="7"/>
      <c r="BH108" s="7"/>
      <c r="BI108" s="40" t="n">
        <f aca="false">T115/AG115</f>
        <v>0.0131274879049108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122375966.387696</v>
      </c>
      <c r="E109" s="9"/>
      <c r="F109" s="67" t="n">
        <f aca="false">'Low pensions'!I109</f>
        <v>22243280.482814</v>
      </c>
      <c r="G109" s="81" t="n">
        <f aca="false">'Low pensions'!K109</f>
        <v>4454529.83001748</v>
      </c>
      <c r="H109" s="81" t="n">
        <f aca="false">'Low pensions'!V109</f>
        <v>24507508.8259752</v>
      </c>
      <c r="I109" s="81" t="n">
        <f aca="false">'Low pensions'!M109</f>
        <v>137768.963814975</v>
      </c>
      <c r="J109" s="81" t="n">
        <f aca="false">'Low pensions'!W109</f>
        <v>757964.190494086</v>
      </c>
      <c r="K109" s="9"/>
      <c r="L109" s="81" t="n">
        <f aca="false">'Low pensions'!N109</f>
        <v>2666237.81334905</v>
      </c>
      <c r="M109" s="67"/>
      <c r="N109" s="81" t="n">
        <f aca="false">'Low pensions'!L109</f>
        <v>1040254.28624433</v>
      </c>
      <c r="O109" s="9"/>
      <c r="P109" s="81" t="n">
        <f aca="false">'Low pensions'!X109</f>
        <v>19558292.8465112</v>
      </c>
      <c r="Q109" s="67"/>
      <c r="R109" s="81" t="n">
        <f aca="false">'Low SIPA income'!G104</f>
        <v>22878110.2358703</v>
      </c>
      <c r="S109" s="67"/>
      <c r="T109" s="81" t="n">
        <f aca="false">'Low SIPA income'!J104</f>
        <v>87476437.3715571</v>
      </c>
      <c r="U109" s="9"/>
      <c r="V109" s="81" t="n">
        <f aca="false">'Low SIPA income'!F104</f>
        <v>137982.166173179</v>
      </c>
      <c r="W109" s="67"/>
      <c r="X109" s="81" t="n">
        <f aca="false">'Low SIPA income'!M104</f>
        <v>346571.42006466</v>
      </c>
      <c r="Y109" s="9"/>
      <c r="Z109" s="9" t="n">
        <f aca="false">R109+V109-N109-L109-F109</f>
        <v>-2933680.18036388</v>
      </c>
      <c r="AA109" s="9"/>
      <c r="AB109" s="9" t="n">
        <f aca="false">T109-P109-D109</f>
        <v>-54457821.8626501</v>
      </c>
      <c r="AC109" s="50"/>
      <c r="AD109" s="9"/>
      <c r="AE109" s="9"/>
      <c r="AF109" s="9"/>
      <c r="AG109" s="9" t="n">
        <f aca="false">BF109/100*$AG$53</f>
        <v>6693352897.68847</v>
      </c>
      <c r="AH109" s="40" t="n">
        <f aca="false">(AG109-AG108)/AG108</f>
        <v>0.00282549748720018</v>
      </c>
      <c r="AI109" s="40" t="n">
        <f aca="false">(AG109-AG105)/AG105</f>
        <v>0.0095199448168166</v>
      </c>
      <c r="AJ109" s="40" t="n">
        <f aca="false">AB109/AG109</f>
        <v>-0.00813610498281914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13115201</v>
      </c>
      <c r="AX109" s="7"/>
      <c r="AY109" s="40" t="n">
        <f aca="false">(AW109-AW108)/AW108</f>
        <v>0.00349047123312743</v>
      </c>
      <c r="AZ109" s="39" t="n">
        <f aca="false">workers_and_wage_low!B97</f>
        <v>6974.17732483734</v>
      </c>
      <c r="BA109" s="40" t="n">
        <f aca="false">(AZ109-AZ108)/AZ108</f>
        <v>-0.000662660747650272</v>
      </c>
      <c r="BB109" s="40"/>
      <c r="BC109" s="40"/>
      <c r="BD109" s="40"/>
      <c r="BE109" s="40"/>
      <c r="BF109" s="7" t="n">
        <f aca="false">BF108*(1+AY109)*(1+BA109)*(1-BE109)</f>
        <v>128.380910505081</v>
      </c>
      <c r="BG109" s="7"/>
      <c r="BH109" s="7"/>
      <c r="BI109" s="40" t="n">
        <f aca="false">T116/AG116</f>
        <v>0.0113191882242864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122828346.149982</v>
      </c>
      <c r="E110" s="6"/>
      <c r="F110" s="8" t="n">
        <f aca="false">'Low pensions'!I110</f>
        <v>22325505.8595306</v>
      </c>
      <c r="G110" s="80" t="n">
        <f aca="false">'Low pensions'!K110</f>
        <v>4537602.97722451</v>
      </c>
      <c r="H110" s="80" t="n">
        <f aca="false">'Low pensions'!V110</f>
        <v>24964552.7713673</v>
      </c>
      <c r="I110" s="80" t="n">
        <f aca="false">'Low pensions'!M110</f>
        <v>140338.236409005</v>
      </c>
      <c r="J110" s="80" t="n">
        <f aca="false">'Low pensions'!W110</f>
        <v>772099.57024847</v>
      </c>
      <c r="K110" s="6"/>
      <c r="L110" s="80" t="n">
        <f aca="false">'Low pensions'!N110</f>
        <v>3229051.80690318</v>
      </c>
      <c r="M110" s="8"/>
      <c r="N110" s="80" t="n">
        <f aca="false">'Low pensions'!L110</f>
        <v>1044529.04497042</v>
      </c>
      <c r="O110" s="6"/>
      <c r="P110" s="80" t="n">
        <f aca="false">'Low pensions'!X110</f>
        <v>22502255.7958221</v>
      </c>
      <c r="Q110" s="8"/>
      <c r="R110" s="80" t="n">
        <f aca="false">'Low SIPA income'!G105</f>
        <v>19450587.2316335</v>
      </c>
      <c r="S110" s="8"/>
      <c r="T110" s="80" t="n">
        <f aca="false">'Low SIPA income'!J105</f>
        <v>74371006.0956119</v>
      </c>
      <c r="U110" s="6"/>
      <c r="V110" s="80" t="n">
        <f aca="false">'Low SIPA income'!F105</f>
        <v>139670.263899951</v>
      </c>
      <c r="W110" s="8"/>
      <c r="X110" s="80" t="n">
        <f aca="false">'Low SIPA income'!M105</f>
        <v>350811.434862232</v>
      </c>
      <c r="Y110" s="6"/>
      <c r="Z110" s="6" t="n">
        <f aca="false">R110+V110-N110-L110-F110</f>
        <v>-7008829.21587079</v>
      </c>
      <c r="AA110" s="6"/>
      <c r="AB110" s="6" t="n">
        <f aca="false">T110-P110-D110</f>
        <v>-70959595.8501922</v>
      </c>
      <c r="AC110" s="50"/>
      <c r="AD110" s="6"/>
      <c r="AE110" s="6"/>
      <c r="AF110" s="6"/>
      <c r="AG110" s="6" t="n">
        <f aca="false">BF110/100*$AG$53</f>
        <v>6711864123.19044</v>
      </c>
      <c r="AH110" s="61" t="n">
        <f aca="false">(AG110-AG109)/AG109</f>
        <v>0.00276561325615551</v>
      </c>
      <c r="AI110" s="61"/>
      <c r="AJ110" s="61" t="n">
        <f aca="false">AB110/AG110</f>
        <v>-0.0105722634647827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0.0056503387677517</v>
      </c>
      <c r="AV110" s="5"/>
      <c r="AW110" s="65" t="n">
        <f aca="false">workers_and_wage_low!C98</f>
        <v>13088966</v>
      </c>
      <c r="AX110" s="5"/>
      <c r="AY110" s="61" t="n">
        <f aca="false">(AW110-AW109)/AW109</f>
        <v>-0.00200035058555336</v>
      </c>
      <c r="AZ110" s="66" t="n">
        <f aca="false">workers_and_wage_low!B98</f>
        <v>7007.482624068</v>
      </c>
      <c r="BA110" s="61" t="n">
        <f aca="false">(AZ110-AZ109)/AZ109</f>
        <v>0.00477551654903427</v>
      </c>
      <c r="BB110" s="61"/>
      <c r="BC110" s="61"/>
      <c r="BD110" s="61"/>
      <c r="BE110" s="61"/>
      <c r="BF110" s="5" t="n">
        <f aca="false">BF109*(1+AY110)*(1+BA110)*(1-BE110)</f>
        <v>128.735962453011</v>
      </c>
      <c r="BG110" s="5"/>
      <c r="BH110" s="5"/>
      <c r="BI110" s="61" t="n">
        <f aca="false">T117/AG117</f>
        <v>0.0132277862742061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123030985.046565</v>
      </c>
      <c r="E111" s="9"/>
      <c r="F111" s="67" t="n">
        <f aca="false">'Low pensions'!I111</f>
        <v>22362337.8776668</v>
      </c>
      <c r="G111" s="81" t="n">
        <f aca="false">'Low pensions'!K111</f>
        <v>4630474.62125939</v>
      </c>
      <c r="H111" s="81" t="n">
        <f aca="false">'Low pensions'!V111</f>
        <v>25475505.1552822</v>
      </c>
      <c r="I111" s="81" t="n">
        <f aca="false">'Low pensions'!M111</f>
        <v>143210.555296683</v>
      </c>
      <c r="J111" s="81" t="n">
        <f aca="false">'Low pensions'!W111</f>
        <v>787902.221297393</v>
      </c>
      <c r="K111" s="9"/>
      <c r="L111" s="81" t="n">
        <f aca="false">'Low pensions'!N111</f>
        <v>2640536.3890208</v>
      </c>
      <c r="M111" s="67"/>
      <c r="N111" s="81" t="n">
        <f aca="false">'Low pensions'!L111</f>
        <v>1046045.37157891</v>
      </c>
      <c r="O111" s="9"/>
      <c r="P111" s="81" t="n">
        <f aca="false">'Low pensions'!X111</f>
        <v>19456788.876357</v>
      </c>
      <c r="Q111" s="67"/>
      <c r="R111" s="81" t="n">
        <f aca="false">'Low SIPA income'!G106</f>
        <v>23139003.6946375</v>
      </c>
      <c r="S111" s="67"/>
      <c r="T111" s="81" t="n">
        <f aca="false">'Low SIPA income'!J106</f>
        <v>88473986.1232329</v>
      </c>
      <c r="U111" s="9"/>
      <c r="V111" s="81" t="n">
        <f aca="false">'Low SIPA income'!F106</f>
        <v>135367.91656947</v>
      </c>
      <c r="W111" s="67"/>
      <c r="X111" s="81" t="n">
        <f aca="false">'Low SIPA income'!M106</f>
        <v>340005.178769218</v>
      </c>
      <c r="Y111" s="9"/>
      <c r="Z111" s="9" t="n">
        <f aca="false">R111+V111-N111-L111-F111</f>
        <v>-2774548.02705956</v>
      </c>
      <c r="AA111" s="9"/>
      <c r="AB111" s="9" t="n">
        <f aca="false">T111-P111-D111</f>
        <v>-54013787.7996891</v>
      </c>
      <c r="AC111" s="50"/>
      <c r="AD111" s="9"/>
      <c r="AE111" s="9"/>
      <c r="AF111" s="9"/>
      <c r="AG111" s="9" t="n">
        <f aca="false">BF111/100*$AG$53</f>
        <v>6762744621.76728</v>
      </c>
      <c r="AH111" s="40" t="n">
        <f aca="false">(AG111-AG110)/AG110</f>
        <v>0.00758068066381739</v>
      </c>
      <c r="AI111" s="40"/>
      <c r="AJ111" s="40" t="n">
        <f aca="false">AB111/AG111</f>
        <v>-0.00798696251605223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13120523</v>
      </c>
      <c r="AX111" s="7"/>
      <c r="AY111" s="40" t="n">
        <f aca="false">(AW111-AW110)/AW110</f>
        <v>0.00241096202709977</v>
      </c>
      <c r="AZ111" s="39" t="n">
        <f aca="false">workers_and_wage_low!B99</f>
        <v>7043.62220642538</v>
      </c>
      <c r="BA111" s="40" t="n">
        <f aca="false">(AZ111-AZ110)/AZ110</f>
        <v>0.00515728461933731</v>
      </c>
      <c r="BB111" s="40"/>
      <c r="BC111" s="40"/>
      <c r="BD111" s="40"/>
      <c r="BE111" s="40"/>
      <c r="BF111" s="7" t="n">
        <f aca="false">BF110*(1+AY111)*(1+BA111)*(1-BE111)</f>
        <v>129.711868674317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123273506.180125</v>
      </c>
      <c r="E112" s="9"/>
      <c r="F112" s="67" t="n">
        <f aca="false">'Low pensions'!I112</f>
        <v>22406418.9644685</v>
      </c>
      <c r="G112" s="81" t="n">
        <f aca="false">'Low pensions'!K112</f>
        <v>4624204.65951618</v>
      </c>
      <c r="H112" s="81" t="n">
        <f aca="false">'Low pensions'!V112</f>
        <v>25441009.6757089</v>
      </c>
      <c r="I112" s="81" t="n">
        <f aca="false">'Low pensions'!M112</f>
        <v>143016.63895411</v>
      </c>
      <c r="J112" s="81" t="n">
        <f aca="false">'Low pensions'!W112</f>
        <v>786835.350795125</v>
      </c>
      <c r="K112" s="9"/>
      <c r="L112" s="81" t="n">
        <f aca="false">'Low pensions'!N112</f>
        <v>2619070.00597311</v>
      </c>
      <c r="M112" s="67"/>
      <c r="N112" s="81" t="n">
        <f aca="false">'Low pensions'!L112</f>
        <v>1047511.26427846</v>
      </c>
      <c r="O112" s="9"/>
      <c r="P112" s="81" t="n">
        <f aca="false">'Low pensions'!X112</f>
        <v>19353464.6218003</v>
      </c>
      <c r="Q112" s="67"/>
      <c r="R112" s="81" t="n">
        <f aca="false">'Low SIPA income'!G107</f>
        <v>19927474.0826444</v>
      </c>
      <c r="S112" s="67"/>
      <c r="T112" s="81" t="n">
        <f aca="false">'Low SIPA income'!J107</f>
        <v>76194424.3030461</v>
      </c>
      <c r="U112" s="9"/>
      <c r="V112" s="81" t="n">
        <f aca="false">'Low SIPA income'!F107</f>
        <v>138933.461347701</v>
      </c>
      <c r="W112" s="67"/>
      <c r="X112" s="81" t="n">
        <f aca="false">'Low SIPA income'!M107</f>
        <v>348960.799277052</v>
      </c>
      <c r="Y112" s="9"/>
      <c r="Z112" s="9" t="n">
        <f aca="false">R112+V112-N112-L112-F112</f>
        <v>-6006592.69072802</v>
      </c>
      <c r="AA112" s="9"/>
      <c r="AB112" s="9" t="n">
        <f aca="false">T112-P112-D112</f>
        <v>-66432546.4988792</v>
      </c>
      <c r="AC112" s="50"/>
      <c r="AD112" s="9"/>
      <c r="AE112" s="9"/>
      <c r="AF112" s="9"/>
      <c r="AG112" s="9" t="n">
        <f aca="false">BF112/100*$AG$53</f>
        <v>6810664629.38805</v>
      </c>
      <c r="AH112" s="40" t="n">
        <f aca="false">(AG112-AG111)/AG111</f>
        <v>0.00708588159111057</v>
      </c>
      <c r="AI112" s="40"/>
      <c r="AJ112" s="40" t="n">
        <f aca="false">AB112/AG112</f>
        <v>-0.00975419435751137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13199863</v>
      </c>
      <c r="AX112" s="7"/>
      <c r="AY112" s="40" t="n">
        <f aca="false">(AW112-AW111)/AW111</f>
        <v>0.00604701504658008</v>
      </c>
      <c r="AZ112" s="39" t="n">
        <f aca="false">workers_and_wage_low!B100</f>
        <v>7050.89560752207</v>
      </c>
      <c r="BA112" s="40" t="n">
        <f aca="false">(AZ112-AZ111)/AZ111</f>
        <v>0.00103262226217372</v>
      </c>
      <c r="BB112" s="40"/>
      <c r="BC112" s="40"/>
      <c r="BD112" s="40"/>
      <c r="BE112" s="40"/>
      <c r="BF112" s="7" t="n">
        <f aca="false">BF111*(1+AY112)*(1+BA112)*(1-BE112)</f>
        <v>130.630991616705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123646335.826508</v>
      </c>
      <c r="E113" s="9"/>
      <c r="F113" s="67" t="n">
        <f aca="false">'Low pensions'!I113</f>
        <v>22474185.1659671</v>
      </c>
      <c r="G113" s="81" t="n">
        <f aca="false">'Low pensions'!K113</f>
        <v>4651350.2608189</v>
      </c>
      <c r="H113" s="81" t="n">
        <f aca="false">'Low pensions'!V113</f>
        <v>25590356.7648292</v>
      </c>
      <c r="I113" s="81" t="n">
        <f aca="false">'Low pensions'!M113</f>
        <v>143856.193633574</v>
      </c>
      <c r="J113" s="81" t="n">
        <f aca="false">'Low pensions'!W113</f>
        <v>791454.332932862</v>
      </c>
      <c r="K113" s="9"/>
      <c r="L113" s="81" t="n">
        <f aca="false">'Low pensions'!N113</f>
        <v>2676529.15243304</v>
      </c>
      <c r="M113" s="67"/>
      <c r="N113" s="81" t="n">
        <f aca="false">'Low pensions'!L113</f>
        <v>1050855.36340949</v>
      </c>
      <c r="O113" s="9"/>
      <c r="P113" s="81" t="n">
        <f aca="false">'Low pensions'!X113</f>
        <v>19670018.6526804</v>
      </c>
      <c r="Q113" s="67"/>
      <c r="R113" s="81" t="n">
        <f aca="false">'Low SIPA income'!G108</f>
        <v>23676117.7100838</v>
      </c>
      <c r="S113" s="67"/>
      <c r="T113" s="81" t="n">
        <f aca="false">'Low SIPA income'!J108</f>
        <v>90527688.1138766</v>
      </c>
      <c r="U113" s="9"/>
      <c r="V113" s="81" t="n">
        <f aca="false">'Low SIPA income'!F108</f>
        <v>133765.321546167</v>
      </c>
      <c r="W113" s="67"/>
      <c r="X113" s="81" t="n">
        <f aca="false">'Low SIPA income'!M108</f>
        <v>335979.922111647</v>
      </c>
      <c r="Y113" s="9"/>
      <c r="Z113" s="9" t="n">
        <f aca="false">R113+V113-N113-L113-F113</f>
        <v>-2391686.65017971</v>
      </c>
      <c r="AA113" s="9"/>
      <c r="AB113" s="9" t="n">
        <f aca="false">T113-P113-D113</f>
        <v>-52788666.3653118</v>
      </c>
      <c r="AC113" s="50"/>
      <c r="AD113" s="9"/>
      <c r="AE113" s="9"/>
      <c r="AF113" s="9"/>
      <c r="AG113" s="9" t="n">
        <f aca="false">BF113/100*$AG$53</f>
        <v>6845870177.77977</v>
      </c>
      <c r="AH113" s="40" t="n">
        <f aca="false">(AG113-AG112)/AG112</f>
        <v>0.00516917955992334</v>
      </c>
      <c r="AI113" s="40" t="n">
        <f aca="false">(AG113-AG109)/AG109</f>
        <v>0.0227863796250715</v>
      </c>
      <c r="AJ113" s="40" t="n">
        <f aca="false">AB113/AG113</f>
        <v>-0.00771102357982957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13241329</v>
      </c>
      <c r="AX113" s="7"/>
      <c r="AY113" s="40" t="n">
        <f aca="false">(AW113-AW112)/AW112</f>
        <v>0.00314139624024886</v>
      </c>
      <c r="AZ113" s="39" t="n">
        <f aca="false">workers_and_wage_low!B101</f>
        <v>7065.14852197191</v>
      </c>
      <c r="BA113" s="40" t="n">
        <f aca="false">(AZ113-AZ112)/AZ112</f>
        <v>0.00202143319702928</v>
      </c>
      <c r="BB113" s="40"/>
      <c r="BC113" s="40"/>
      <c r="BD113" s="40"/>
      <c r="BE113" s="40"/>
      <c r="BF113" s="7" t="n">
        <f aca="false">BF112*(1+AY113)*(1+BA113)*(1-BE113)</f>
        <v>131.306246668462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123840565.192356</v>
      </c>
      <c r="E114" s="6"/>
      <c r="F114" s="8" t="n">
        <f aca="false">'Low pensions'!I114</f>
        <v>22509488.6523467</v>
      </c>
      <c r="G114" s="80" t="n">
        <f aca="false">'Low pensions'!K114</f>
        <v>4711134.82918941</v>
      </c>
      <c r="H114" s="80" t="n">
        <f aca="false">'Low pensions'!V114</f>
        <v>25919273.8207044</v>
      </c>
      <c r="I114" s="80" t="n">
        <f aca="false">'Low pensions'!M114</f>
        <v>145705.200902766</v>
      </c>
      <c r="J114" s="80" t="n">
        <f aca="false">'Low pensions'!W114</f>
        <v>801627.025382612</v>
      </c>
      <c r="K114" s="6"/>
      <c r="L114" s="80" t="n">
        <f aca="false">'Low pensions'!N114</f>
        <v>3182002.09941065</v>
      </c>
      <c r="M114" s="8"/>
      <c r="N114" s="80" t="n">
        <f aca="false">'Low pensions'!L114</f>
        <v>1052487.03764476</v>
      </c>
      <c r="O114" s="6"/>
      <c r="P114" s="80" t="n">
        <f aca="false">'Low pensions'!X114</f>
        <v>22301897.1676852</v>
      </c>
      <c r="Q114" s="8"/>
      <c r="R114" s="80" t="n">
        <f aca="false">'Low SIPA income'!G109</f>
        <v>20046551.4521084</v>
      </c>
      <c r="S114" s="8"/>
      <c r="T114" s="80" t="n">
        <f aca="false">'Low SIPA income'!J109</f>
        <v>76649726.9458301</v>
      </c>
      <c r="U114" s="6"/>
      <c r="V114" s="80" t="n">
        <f aca="false">'Low SIPA income'!F109</f>
        <v>136415.171890149</v>
      </c>
      <c r="W114" s="8"/>
      <c r="X114" s="80" t="n">
        <f aca="false">'Low SIPA income'!M109</f>
        <v>342635.582202678</v>
      </c>
      <c r="Y114" s="6"/>
      <c r="Z114" s="6" t="n">
        <f aca="false">R114+V114-N114-L114-F114</f>
        <v>-6561011.16540354</v>
      </c>
      <c r="AA114" s="6"/>
      <c r="AB114" s="6" t="n">
        <f aca="false">T114-P114-D114</f>
        <v>-69492735.4142112</v>
      </c>
      <c r="AC114" s="50"/>
      <c r="AD114" s="6"/>
      <c r="AE114" s="6"/>
      <c r="AF114" s="6"/>
      <c r="AG114" s="6" t="n">
        <f aca="false">BF114/100*$AG$53</f>
        <v>6841781957.91718</v>
      </c>
      <c r="AH114" s="61" t="n">
        <f aca="false">(AG114-AG113)/AG113</f>
        <v>-0.000597180454262259</v>
      </c>
      <c r="AI114" s="61"/>
      <c r="AJ114" s="61" t="n">
        <f aca="false">AB114/AG114</f>
        <v>-0.0101571105074162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-0.000466683203643881</v>
      </c>
      <c r="AV114" s="5"/>
      <c r="AW114" s="65" t="n">
        <f aca="false">workers_and_wage_low!C102</f>
        <v>13216072</v>
      </c>
      <c r="AX114" s="5"/>
      <c r="AY114" s="61" t="n">
        <f aca="false">(AW114-AW113)/AW113</f>
        <v>-0.0019074369347669</v>
      </c>
      <c r="AZ114" s="66" t="n">
        <f aca="false">workers_and_wage_low!B102</f>
        <v>7074.42336979585</v>
      </c>
      <c r="BA114" s="61" t="n">
        <f aca="false">(AZ114-AZ113)/AZ113</f>
        <v>0.00131276048834653</v>
      </c>
      <c r="BB114" s="61"/>
      <c r="BC114" s="61"/>
      <c r="BD114" s="61"/>
      <c r="BE114" s="61"/>
      <c r="BF114" s="5" t="n">
        <f aca="false">BF113*(1+AY114)*(1+BA114)*(1-BE114)</f>
        <v>131.227833144429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123843563.715253</v>
      </c>
      <c r="E115" s="9"/>
      <c r="F115" s="67" t="n">
        <f aca="false">'Low pensions'!I115</f>
        <v>22510033.6693774</v>
      </c>
      <c r="G115" s="81" t="n">
        <f aca="false">'Low pensions'!K115</f>
        <v>4725579.29119489</v>
      </c>
      <c r="H115" s="81" t="n">
        <f aca="false">'Low pensions'!V115</f>
        <v>25998742.9888532</v>
      </c>
      <c r="I115" s="81" t="n">
        <f aca="false">'Low pensions'!M115</f>
        <v>146151.936841078</v>
      </c>
      <c r="J115" s="81" t="n">
        <f aca="false">'Low pensions'!W115</f>
        <v>804084.834706796</v>
      </c>
      <c r="K115" s="9"/>
      <c r="L115" s="81" t="n">
        <f aca="false">'Low pensions'!N115</f>
        <v>2588726.63909012</v>
      </c>
      <c r="M115" s="67"/>
      <c r="N115" s="81" t="n">
        <f aca="false">'Low pensions'!L115</f>
        <v>1052551.2175888</v>
      </c>
      <c r="O115" s="9"/>
      <c r="P115" s="81" t="n">
        <f aca="false">'Low pensions'!X115</f>
        <v>19223741.082885</v>
      </c>
      <c r="Q115" s="67"/>
      <c r="R115" s="81" t="n">
        <f aca="false">'Low SIPA income'!G110</f>
        <v>23429676.7587507</v>
      </c>
      <c r="S115" s="67"/>
      <c r="T115" s="81" t="n">
        <f aca="false">'Low SIPA income'!J110</f>
        <v>89585399.7769985</v>
      </c>
      <c r="U115" s="9"/>
      <c r="V115" s="81" t="n">
        <f aca="false">'Low SIPA income'!F110</f>
        <v>136541.707700956</v>
      </c>
      <c r="W115" s="67"/>
      <c r="X115" s="81" t="n">
        <f aca="false">'Low SIPA income'!M110</f>
        <v>342953.403678138</v>
      </c>
      <c r="Y115" s="9"/>
      <c r="Z115" s="9" t="n">
        <f aca="false">R115+V115-N115-L115-F115</f>
        <v>-2585093.05960464</v>
      </c>
      <c r="AA115" s="9"/>
      <c r="AB115" s="9" t="n">
        <f aca="false">T115-P115-D115</f>
        <v>-53481905.0211395</v>
      </c>
      <c r="AC115" s="50"/>
      <c r="AD115" s="9"/>
      <c r="AE115" s="9"/>
      <c r="AF115" s="9"/>
      <c r="AG115" s="9" t="n">
        <f aca="false">BF115/100*$AG$53</f>
        <v>6824260698.30818</v>
      </c>
      <c r="AH115" s="40" t="n">
        <f aca="false">(AG115-AG114)/AG114</f>
        <v>-0.00256092049071099</v>
      </c>
      <c r="AI115" s="40"/>
      <c r="AJ115" s="40" t="n">
        <f aca="false">AB115/AG115</f>
        <v>-0.00783702548678984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13178937</v>
      </c>
      <c r="AX115" s="7"/>
      <c r="AY115" s="40" t="n">
        <f aca="false">(AW115-AW114)/AW114</f>
        <v>-0.0028098363870899</v>
      </c>
      <c r="AZ115" s="39" t="n">
        <f aca="false">workers_and_wage_low!B103</f>
        <v>7076.18926811566</v>
      </c>
      <c r="BA115" s="40" t="n">
        <f aca="false">(AZ115-AZ114)/AZ114</f>
        <v>0.000249617280095381</v>
      </c>
      <c r="BB115" s="40"/>
      <c r="BC115" s="40"/>
      <c r="BD115" s="40"/>
      <c r="BE115" s="40"/>
      <c r="BF115" s="7" t="n">
        <f aca="false">BF114*(1+AY115)*(1+BA115)*(1-BE115)</f>
        <v>130.891769097578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124257741.739455</v>
      </c>
      <c r="E116" s="9"/>
      <c r="F116" s="67" t="n">
        <f aca="false">'Low pensions'!I116</f>
        <v>22585315.4279945</v>
      </c>
      <c r="G116" s="81" t="n">
        <f aca="false">'Low pensions'!K116</f>
        <v>4765423.45371899</v>
      </c>
      <c r="H116" s="81" t="n">
        <f aca="false">'Low pensions'!V116</f>
        <v>26217953.8151323</v>
      </c>
      <c r="I116" s="81" t="n">
        <f aca="false">'Low pensions'!M116</f>
        <v>147384.230527392</v>
      </c>
      <c r="J116" s="81" t="n">
        <f aca="false">'Low pensions'!W116</f>
        <v>810864.550983476</v>
      </c>
      <c r="K116" s="9"/>
      <c r="L116" s="81" t="n">
        <f aca="false">'Low pensions'!N116</f>
        <v>2577939.34760583</v>
      </c>
      <c r="M116" s="67"/>
      <c r="N116" s="81" t="n">
        <f aca="false">'Low pensions'!L116</f>
        <v>1055900.94116853</v>
      </c>
      <c r="O116" s="9"/>
      <c r="P116" s="81" t="n">
        <f aca="false">'Low pensions'!X116</f>
        <v>19186194.9668999</v>
      </c>
      <c r="Q116" s="67"/>
      <c r="R116" s="81" t="n">
        <f aca="false">'Low SIPA income'!G111</f>
        <v>20273279.9475101</v>
      </c>
      <c r="S116" s="67"/>
      <c r="T116" s="81" t="n">
        <f aca="false">'Low SIPA income'!J111</f>
        <v>77516642.9989425</v>
      </c>
      <c r="U116" s="9"/>
      <c r="V116" s="81" t="n">
        <f aca="false">'Low SIPA income'!F111</f>
        <v>133319.730907564</v>
      </c>
      <c r="W116" s="67"/>
      <c r="X116" s="81" t="n">
        <f aca="false">'Low SIPA income'!M111</f>
        <v>334860.726894823</v>
      </c>
      <c r="Y116" s="9"/>
      <c r="Z116" s="9" t="n">
        <f aca="false">R116+V116-N116-L116-F116</f>
        <v>-5812556.03835121</v>
      </c>
      <c r="AA116" s="9"/>
      <c r="AB116" s="9" t="n">
        <f aca="false">T116-P116-D116</f>
        <v>-65927293.7074124</v>
      </c>
      <c r="AC116" s="50"/>
      <c r="AD116" s="9"/>
      <c r="AE116" s="9"/>
      <c r="AF116" s="9"/>
      <c r="AG116" s="9" t="n">
        <f aca="false">BF116/100*$AG$53</f>
        <v>6848251081.52394</v>
      </c>
      <c r="AH116" s="40" t="n">
        <f aca="false">(AG116-AG115)/AG115</f>
        <v>0.00351545526707553</v>
      </c>
      <c r="AI116" s="40"/>
      <c r="AJ116" s="40" t="n">
        <f aca="false">AB116/AG116</f>
        <v>-0.00962688034106682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13191280</v>
      </c>
      <c r="AX116" s="7"/>
      <c r="AY116" s="40" t="n">
        <f aca="false">(AW116-AW115)/AW115</f>
        <v>0.000936570225656288</v>
      </c>
      <c r="AZ116" s="39" t="n">
        <f aca="false">workers_and_wage_low!B104</f>
        <v>7094.42087159247</v>
      </c>
      <c r="BA116" s="40" t="n">
        <f aca="false">(AZ116-AZ115)/AZ115</f>
        <v>0.0025764719944619</v>
      </c>
      <c r="BB116" s="40"/>
      <c r="BC116" s="40"/>
      <c r="BD116" s="40"/>
      <c r="BE116" s="40"/>
      <c r="BF116" s="7" t="n">
        <f aca="false">BF115*(1+AY116)*(1+BA116)*(1-BE116)</f>
        <v>131.351913256669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125009749.609082</v>
      </c>
      <c r="E117" s="9"/>
      <c r="F117" s="67" t="n">
        <f aca="false">'Low pensions'!I117</f>
        <v>22722001.7599855</v>
      </c>
      <c r="G117" s="81" t="n">
        <f aca="false">'Low pensions'!K117</f>
        <v>4859224.32546044</v>
      </c>
      <c r="H117" s="81" t="n">
        <f aca="false">'Low pensions'!V117</f>
        <v>26734018.5357223</v>
      </c>
      <c r="I117" s="81" t="n">
        <f aca="false">'Low pensions'!M117</f>
        <v>150285.288416304</v>
      </c>
      <c r="J117" s="81" t="n">
        <f aca="false">'Low pensions'!W117</f>
        <v>826825.315537812</v>
      </c>
      <c r="K117" s="9"/>
      <c r="L117" s="81" t="n">
        <f aca="false">'Low pensions'!N117</f>
        <v>2547449.58256248</v>
      </c>
      <c r="M117" s="67"/>
      <c r="N117" s="81" t="n">
        <f aca="false">'Low pensions'!L117</f>
        <v>1063282.52386896</v>
      </c>
      <c r="O117" s="9"/>
      <c r="P117" s="81" t="n">
        <f aca="false">'Low pensions'!X117</f>
        <v>19068594.7212465</v>
      </c>
      <c r="Q117" s="67"/>
      <c r="R117" s="81" t="n">
        <f aca="false">'Low SIPA income'!G112</f>
        <v>23638990.1914678</v>
      </c>
      <c r="S117" s="67"/>
      <c r="T117" s="81" t="n">
        <f aca="false">'Low SIPA income'!J112</f>
        <v>90385727.8285434</v>
      </c>
      <c r="U117" s="9"/>
      <c r="V117" s="81" t="n">
        <f aca="false">'Low SIPA income'!F112</f>
        <v>135378.932922137</v>
      </c>
      <c r="W117" s="67"/>
      <c r="X117" s="81" t="n">
        <f aca="false">'Low SIPA income'!M112</f>
        <v>340032.848671016</v>
      </c>
      <c r="Y117" s="9"/>
      <c r="Z117" s="9" t="n">
        <f aca="false">R117+V117-N117-L117-F117</f>
        <v>-2558364.74202697</v>
      </c>
      <c r="AA117" s="9"/>
      <c r="AB117" s="9" t="n">
        <f aca="false">T117-P117-D117</f>
        <v>-53692616.5017851</v>
      </c>
      <c r="AC117" s="50"/>
      <c r="AD117" s="9"/>
      <c r="AE117" s="9"/>
      <c r="AF117" s="9"/>
      <c r="AG117" s="9" t="n">
        <f aca="false">BF117/100*$AG$53</f>
        <v>6833019974.38478</v>
      </c>
      <c r="AH117" s="40" t="n">
        <f aca="false">(AG117-AG116)/AG116</f>
        <v>-0.00222408713667781</v>
      </c>
      <c r="AI117" s="40" t="n">
        <f aca="false">(AG117-AG113)/AG113</f>
        <v>-0.00187707377751569</v>
      </c>
      <c r="AJ117" s="40" t="n">
        <f aca="false">AB117/AG117</f>
        <v>-0.00785781641251815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13229603</v>
      </c>
      <c r="AX117" s="7"/>
      <c r="AY117" s="40" t="n">
        <f aca="false">(AW117-AW116)/AW116</f>
        <v>0.00290517675312782</v>
      </c>
      <c r="AZ117" s="39" t="n">
        <f aca="false">workers_and_wage_low!B105</f>
        <v>7058.13712549242</v>
      </c>
      <c r="BA117" s="40" t="n">
        <f aca="false">(AZ117-AZ116)/AZ116</f>
        <v>-0.00511440563744153</v>
      </c>
      <c r="BB117" s="40"/>
      <c r="BC117" s="40"/>
      <c r="BD117" s="40"/>
      <c r="BE117" s="40"/>
      <c r="BF117" s="7" t="n">
        <f aca="false">BF116*(1+AY117)*(1+BA117)*(1-BE117)</f>
        <v>131.059775156017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0.0142365783369317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2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-0.0328674520568729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-0.0328674520568729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-0.0327691279382022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-0.0328090959106515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-0.0370486779085527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0.0176319076287645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-0.0385851332794029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-0.0385319955234699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0.0514976040944436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-0.0393922046838318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-0.0536523478786274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0.0543339943808286</v>
      </c>
      <c r="BL9" s="51" t="n">
        <f aca="false">SUM(P34:P37)/AVERAGE(AG34:AG37)</f>
        <v>0.0186992918462054</v>
      </c>
      <c r="BM9" s="51" t="n">
        <f aca="false">SUM(D34:D37)/AVERAGE(AG34:AG37)</f>
        <v>0.0892870504132505</v>
      </c>
      <c r="BN9" s="51" t="n">
        <f aca="false">(SUM(H34:H37)+SUM(J34:J37))/AVERAGE(AG34:AG37)</f>
        <v>0.00135377975687909</v>
      </c>
      <c r="BO9" s="52" t="n">
        <f aca="false">AL9-BN9</f>
        <v>-0.0550061276355065</v>
      </c>
      <c r="BP9" s="32" t="n">
        <f aca="false">BN9+BM9</f>
        <v>0.0906408301701296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-0.0500940400648457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0.0540671019234698</v>
      </c>
      <c r="BL10" s="51" t="n">
        <f aca="false">SUM(P38:P41)/AVERAGE(AG38:AG41)</f>
        <v>0.0176838072048203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-0.0518476287978092</v>
      </c>
      <c r="BP10" s="32" t="n">
        <f aca="false">BN10+BM10</f>
        <v>0.0882309235164587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-0.0493910219276828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0.0557804778902554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-0.0515334639494782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-0.046916212433127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0.0571647101805114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-0.0493250641822731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-0.0441931202963946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0.0580230947746486</v>
      </c>
      <c r="BL13" s="32" t="n">
        <f aca="false">SUM(P50:P53)/AVERAGE(AG50:AG53)</f>
        <v>0.0162239101574613</v>
      </c>
      <c r="BM13" s="32" t="n">
        <f aca="false">SUM(D50:D53)/AVERAGE(AG50:AG53)</f>
        <v>0.0859923049135818</v>
      </c>
      <c r="BN13" s="32" t="n">
        <f aca="false">(SUM(H50:H53)+SUM(J50:J53))/AVERAGE(AG50:AG53)</f>
        <v>0.00271682146063936</v>
      </c>
      <c r="BO13" s="59" t="n">
        <f aca="false">AL13-BN13</f>
        <v>-0.046909941757034</v>
      </c>
      <c r="BP13" s="32" t="n">
        <f aca="false">BN13+BM13</f>
        <v>0.0887091263742211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-2405877.29922826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-0.0083164756847844</v>
      </c>
      <c r="AK14" s="62" t="n">
        <f aca="false">AK13+1</f>
        <v>2025</v>
      </c>
      <c r="AL14" s="63" t="n">
        <f aca="false">SUM(AB54:AB57)/AVERAGE(AG54:AG57)</f>
        <v>-0.0418588395884121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0.0583752138503426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0.0567657999915245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-0.0453926228264386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-40890705.7450199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</v>
      </c>
      <c r="AK15" s="68" t="n">
        <f aca="false">AK14+1</f>
        <v>2026</v>
      </c>
      <c r="AL15" s="69" t="n">
        <f aca="false">SUM(AB58:AB61)/AVERAGE(AG58:AG61)</f>
        <v>-0.0393308391176602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0.0418942275418448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0.0571238599413333</v>
      </c>
      <c r="BL15" s="40" t="n">
        <f aca="false">SUM(P58:P61)/AVERAGE(AG58:AG61)</f>
        <v>0.0145718066166221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-0.0440637846599448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-2436605.48644629</v>
      </c>
      <c r="AA16" s="9"/>
      <c r="AB16" s="9" t="n">
        <f aca="false">T16-P16-D16</f>
        <v>-47106469.9829404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-0.00887718703767838</v>
      </c>
      <c r="AK16" s="68" t="n">
        <f aca="false">AK15+1</f>
        <v>2027</v>
      </c>
      <c r="AL16" s="69" t="n">
        <f aca="false">SUM(AB62:AB65)/AVERAGE(AG62:AG65)</f>
        <v>-0.0372919649411514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0.0394926085539482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0.057506757784082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-0.0429143567354103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-412252.970530525</v>
      </c>
      <c r="AA17" s="9"/>
      <c r="AB17" s="9" t="n">
        <f aca="false">T17-P17-D17</f>
        <v>-41849549.5840387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-0.00797317912334387</v>
      </c>
      <c r="AK17" s="68" t="n">
        <f aca="false">AK16+1</f>
        <v>2028</v>
      </c>
      <c r="AL17" s="69" t="n">
        <f aca="false">SUM(AB66:AB69)/AVERAGE(AG66:AG69)</f>
        <v>-0.0339215088182163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360552788.138937</v>
      </c>
      <c r="AS17" s="70" t="n">
        <f aca="false">AQ17/AG69</f>
        <v>0.0811280121220467</v>
      </c>
      <c r="AT17" s="70" t="n">
        <f aca="false">AR17/AG69</f>
        <v>0.0556167782297538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0.0582347275934249</v>
      </c>
      <c r="BL17" s="40" t="n">
        <f aca="false">SUM(P66:P69)/AVERAGE(AG66:AG69)</f>
        <v>0.0135626906006808</v>
      </c>
      <c r="BM17" s="40" t="n">
        <f aca="false">SUM(D66:D69)/AVERAGE(AG66:AG69)</f>
        <v>0.0785935458109603</v>
      </c>
      <c r="BN17" s="40" t="n">
        <f aca="false">(SUM(H66:H69)+SUM(J66:J69))/AVERAGE(AG66:AG69)</f>
        <v>0.00626916863214793</v>
      </c>
      <c r="BO17" s="69" t="n">
        <f aca="false">AL17-BN17</f>
        <v>-0.0401906774503642</v>
      </c>
      <c r="BP17" s="32" t="n">
        <f aca="false">BN17+BM17</f>
        <v>0.0848627144431082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-2220879.62547498</v>
      </c>
      <c r="AA18" s="6"/>
      <c r="AB18" s="6" t="n">
        <f aca="false">T18-P18-D18</f>
        <v>-44392077.6581182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-0.0305992793756781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0.0363649155399088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363038692.55979</v>
      </c>
      <c r="AS18" s="64" t="n">
        <f aca="false">AQ18/AG73</f>
        <v>0.0815014779418326</v>
      </c>
      <c r="AT18" s="64" t="n">
        <f aca="false">AR18/AG73</f>
        <v>0.0542839986571129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0.0586146063590331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-0.0374861581122204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-125275.553437583</v>
      </c>
      <c r="AA19" s="9"/>
      <c r="AB19" s="9" t="n">
        <f aca="false">T19-P19-D19</f>
        <v>-37407950.3167705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-0.00731452374960325</v>
      </c>
      <c r="AK19" s="68" t="n">
        <f aca="false">AK18+1</f>
        <v>2030</v>
      </c>
      <c r="AL19" s="69" t="n">
        <f aca="false">SUM(AB74:AB77)/AVERAGE(AG74:AG77)</f>
        <v>-0.0273575848141156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365976036.9797</v>
      </c>
      <c r="AS19" s="70" t="n">
        <f aca="false">AQ19/AG77</f>
        <v>0.0812003045286844</v>
      </c>
      <c r="AT19" s="70" t="n">
        <f aca="false">AR19/AG77</f>
        <v>0.0526724761509884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0.0590427729628249</v>
      </c>
      <c r="BL19" s="40" t="n">
        <f aca="false">SUM(P74:P77)/AVERAGE(AG74:AG77)</f>
        <v>0.0121108433000346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0.00743159373382155</v>
      </c>
      <c r="BO19" s="69" t="n">
        <f aca="false">AL19-BN19</f>
        <v>-0.0347891785479372</v>
      </c>
      <c r="BP19" s="32" t="n">
        <f aca="false">BN19+BM19</f>
        <v>0.0817211082107275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-1705618.08952209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-0.00808704175609567</v>
      </c>
      <c r="AK20" s="68" t="n">
        <f aca="false">AK19+1</f>
        <v>2031</v>
      </c>
      <c r="AL20" s="69" t="n">
        <f aca="false">SUM(AB78:AB81)/AVERAGE(AG78:AG81)</f>
        <v>-0.0253148227099575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0.0278740707015801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367190888.631951</v>
      </c>
      <c r="AS20" s="70" t="n">
        <f aca="false">AQ20/AG81</f>
        <v>0.0817906223432435</v>
      </c>
      <c r="AT20" s="70" t="n">
        <f aca="false">AR20/AG81</f>
        <v>0.0517879744992769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0.0594325806916128</v>
      </c>
      <c r="BL20" s="40" t="n">
        <f aca="false">SUM(P78:P81)/AVERAGE(AG78:AG81)</f>
        <v>0.0116624190909119</v>
      </c>
      <c r="BM20" s="40" t="n">
        <f aca="false">SUM(D78:D81)/AVERAGE(AG78:AG81)</f>
        <v>0.0730849843106585</v>
      </c>
      <c r="BN20" s="40" t="n">
        <f aca="false">(SUM(H78:H81)+SUM(J78:J81))/AVERAGE(AG78:AG81)</f>
        <v>0.00792122867247936</v>
      </c>
      <c r="BO20" s="69" t="n">
        <f aca="false">AL20-BN20</f>
        <v>-0.0332360513824369</v>
      </c>
      <c r="BP20" s="32" t="n">
        <f aca="false">BN20+BM20</f>
        <v>0.0810062129831378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-1508623.44584688</v>
      </c>
      <c r="AA21" s="9"/>
      <c r="AB21" s="9" t="n">
        <f aca="false">T21-P21-D21</f>
        <v>-45612798.395512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-0.00882681291346407</v>
      </c>
      <c r="AK21" s="68" t="n">
        <f aca="false">AK20+1</f>
        <v>2032</v>
      </c>
      <c r="AL21" s="69" t="n">
        <f aca="false">SUM(AB82:AB85)/AVERAGE(AG82:AG85)</f>
        <v>-0.0240775532981894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0.0284742168398948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369414837.548939</v>
      </c>
      <c r="AS21" s="70" t="n">
        <f aca="false">AQ21/AG85</f>
        <v>0.0813788641744786</v>
      </c>
      <c r="AT21" s="70" t="n">
        <f aca="false">AR21/AG85</f>
        <v>0.0504041234688272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0.059640127020378</v>
      </c>
      <c r="BL21" s="40" t="n">
        <f aca="false">SUM(P82:P85)/AVERAGE(AG82:AG85)</f>
        <v>0.0112295085087816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0.00854806353224788</v>
      </c>
      <c r="BO21" s="69" t="n">
        <f aca="false">AL21-BN21</f>
        <v>-0.0326256168304373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-4053430.84410705</v>
      </c>
      <c r="AA22" s="6"/>
      <c r="AB22" s="6" t="n">
        <f aca="false">T22-P22-D22</f>
        <v>-54242957.9676752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-0.0223637538699182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0.0300026223701615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372990161.515081</v>
      </c>
      <c r="AS22" s="64" t="n">
        <f aca="false">AQ22/AG89</f>
        <v>0.0815577383951002</v>
      </c>
      <c r="AT22" s="64" t="n">
        <f aca="false">AR22/AG89</f>
        <v>0.0495181405407443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0.0599722936476117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-0.031345707274974</v>
      </c>
      <c r="BP22" s="32" t="n">
        <f aca="false">BN22+BM22</f>
        <v>0.0805673557420976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-1158729.71357974</v>
      </c>
      <c r="AA23" s="9"/>
      <c r="AB23" s="9" t="n">
        <f aca="false">T23-P23-D23</f>
        <v>-44886871.3770016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-0.00853469463406067</v>
      </c>
      <c r="AK23" s="68" t="n">
        <f aca="false">AK22+1</f>
        <v>2034</v>
      </c>
      <c r="AL23" s="69" t="n">
        <f aca="false">SUM(AB90:AB93)/AVERAGE(AG90:AG93)</f>
        <v>-0.0202685008287555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0.0312256404153763</v>
      </c>
      <c r="AP23" s="69"/>
      <c r="AQ23" s="9" t="n">
        <f aca="false">AQ22*(1+AO23)</f>
        <v>633507740.05218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377802529.245847</v>
      </c>
      <c r="AS23" s="70" t="n">
        <f aca="false">AQ23/AG93</f>
        <v>0.0815928349210288</v>
      </c>
      <c r="AT23" s="70" t="n">
        <f aca="false">AR23/AG93</f>
        <v>0.0486591993319047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0.0601167521211702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-0.0297927059202712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-2616379.16893465</v>
      </c>
      <c r="AA24" s="9"/>
      <c r="AB24" s="9" t="n">
        <f aca="false">T24-P24-D24</f>
        <v>-48576884.218996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-0.0091153227281407</v>
      </c>
      <c r="AK24" s="68" t="n">
        <f aca="false">AK23+1</f>
        <v>2035</v>
      </c>
      <c r="AL24" s="69" t="n">
        <f aca="false">SUM(AB94:AB97)/AVERAGE(AG94:AG97)</f>
        <v>-0.0183645892709527</v>
      </c>
      <c r="AM24" s="9" t="n">
        <f aca="false">'Central scenario'!AM24</f>
        <v>6098422.29766839</v>
      </c>
      <c r="AN24" s="69" t="n">
        <f aca="false">AM24/AVERAGE(AG94:AG97)</f>
        <v>0.000773319032939273</v>
      </c>
      <c r="AO24" s="69" t="n">
        <f aca="false">'GDP evolution by scenario'!M93</f>
        <v>0.0271984806425589</v>
      </c>
      <c r="AP24" s="69"/>
      <c r="AQ24" s="9" t="n">
        <f aca="false">AQ23*(1+AO24)</f>
        <v>650738188.056901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381904107.319391</v>
      </c>
      <c r="AS24" s="70" t="n">
        <f aca="false">AQ24/AG97</f>
        <v>0.0815413460424599</v>
      </c>
      <c r="AT24" s="70" t="n">
        <f aca="false">AR24/AG97</f>
        <v>0.0478548447616912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0.0606979228381972</v>
      </c>
      <c r="BL24" s="40" t="n">
        <f aca="false">SUM(P94:P97)/AVERAGE(AG94:AG97)</f>
        <v>0.00983297135009638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-0.0283214486461608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-979037.875079453</v>
      </c>
      <c r="AA25" s="9"/>
      <c r="AB25" s="9" t="n">
        <f aca="false">T25-P25-D25</f>
        <v>-45779940.0678781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-0.00849235498649307</v>
      </c>
      <c r="AK25" s="68" t="n">
        <f aca="false">AK24+1</f>
        <v>2036</v>
      </c>
      <c r="AL25" s="69" t="n">
        <f aca="false">SUM(AB98:AB101)/AVERAGE(AG98:AG101)</f>
        <v>-0.0160674344028009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388864593.843961</v>
      </c>
      <c r="AS25" s="70" t="n">
        <f aca="false">AQ25/AG101</f>
        <v>0.0817050967962127</v>
      </c>
      <c r="AT25" s="70" t="n">
        <f aca="false">AR25/AG101</f>
        <v>0.0472731765250329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0.0118814252777154</v>
      </c>
      <c r="BJ25" s="7" t="n">
        <f aca="false">BJ24+1</f>
        <v>2036</v>
      </c>
      <c r="BK25" s="40" t="n">
        <f aca="false">SUM(T98:T101)/AVERAGE(AG98:AG101)</f>
        <v>0.0612940923742801</v>
      </c>
      <c r="BL25" s="40" t="n">
        <f aca="false">SUM(P98:P101)/AVERAGE(AG98:AG101)</f>
        <v>0.00937937229898927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0.0102903490426613</v>
      </c>
      <c r="BO25" s="69" t="n">
        <f aca="false">AL25-BN25</f>
        <v>-0.0263577834454622</v>
      </c>
      <c r="BP25" s="32" t="n">
        <f aca="false">BN25+BM25</f>
        <v>0.078272503520753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73942133.2250191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-5000209.89233593</v>
      </c>
      <c r="AA26" s="6"/>
      <c r="AB26" s="6" t="n">
        <f aca="false">T26-P26-D26</f>
        <v>-59340025.4218115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-0.0151368967062295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392388534.442754</v>
      </c>
      <c r="AS26" s="64" t="n">
        <f aca="false">AQ26/AG105</f>
        <v>0.0818208720581429</v>
      </c>
      <c r="AT26" s="64" t="n">
        <f aca="false">AR26/AG105</f>
        <v>0.046748096527572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0.0614848741089889</v>
      </c>
      <c r="BL26" s="61" t="n">
        <f aca="false">SUM(P102:P105)/AVERAGE(AG102:AG105)</f>
        <v>0.00930884972205277</v>
      </c>
      <c r="BM26" s="61" t="n">
        <f aca="false">SUM(D102:D105)/AVERAGE(AG102:AG105)</f>
        <v>0.0673129210931656</v>
      </c>
      <c r="BN26" s="61" t="n">
        <f aca="false">(SUM(H102:H105)+SUM(J102:J105))/AVERAGE(AG102:AG105)</f>
        <v>0.0109308281621257</v>
      </c>
      <c r="BO26" s="63" t="n">
        <f aca="false">AL26-BN26</f>
        <v>-0.0260677248683552</v>
      </c>
      <c r="BP26" s="32" t="n">
        <f aca="false">BN26+BM26</f>
        <v>0.0782437492552913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-1816734.18900949</v>
      </c>
      <c r="AA27" s="9"/>
      <c r="AB27" s="9" t="n">
        <f aca="false">T27-P27-D27</f>
        <v>-46525674.5832876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-0.00910382077088141</v>
      </c>
      <c r="AK27" s="68" t="n">
        <f aca="false">AK26+1</f>
        <v>2038</v>
      </c>
      <c r="AL27" s="69" t="n">
        <f aca="false">SUM(AB106:AB109)/AVERAGE(AG106:AG109)</f>
        <v>-0.0132110538530712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0.0289672223702506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399317811.709851</v>
      </c>
      <c r="AS27" s="70" t="n">
        <f aca="false">AQ27/AG109</f>
        <v>0.0817643558066614</v>
      </c>
      <c r="AT27" s="70" t="n">
        <f aca="false">AR27/AG109</f>
        <v>0.0462024154184517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0.0618602292944747</v>
      </c>
      <c r="BL27" s="40" t="n">
        <f aca="false">SUM(P106:P109)/AVERAGE(AG106:AG109)</f>
        <v>0.00886210399600703</v>
      </c>
      <c r="BM27" s="40" t="n">
        <f aca="false">SUM(D106:D109)/AVERAGE(AG106:AG109)</f>
        <v>0.0662091791515388</v>
      </c>
      <c r="BN27" s="40" t="n">
        <f aca="false">(SUM(H106:H109)+SUM(J106:J109))/AVERAGE(AG106:AG109)</f>
        <v>0.0113165085189885</v>
      </c>
      <c r="BO27" s="69" t="n">
        <f aca="false">AL27-BN27</f>
        <v>-0.0245275623720597</v>
      </c>
      <c r="BP27" s="32" t="n">
        <f aca="false">BN27+BM27</f>
        <v>0.0775256876705274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-4133549.26465169</v>
      </c>
      <c r="AA28" s="9"/>
      <c r="AB28" s="9" t="n">
        <f aca="false">T28-P28-D28</f>
        <v>-52653597.6685326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-0.0103097696859658</v>
      </c>
      <c r="AK28" s="68" t="n">
        <f aca="false">AK27+1</f>
        <v>2039</v>
      </c>
      <c r="AL28" s="69" t="n">
        <f aca="false">SUM(AB110:AB113)/AVERAGE(AG110:AG113)</f>
        <v>-0.0120412202803762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0.0254776116235196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405558551.375008</v>
      </c>
      <c r="AS28" s="70" t="n">
        <f aca="false">AQ28/AG113</f>
        <v>0.0815904441092899</v>
      </c>
      <c r="AT28" s="70" t="n">
        <f aca="false">AR28/AG113</f>
        <v>0.0456613403500245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0.0162743373893534</v>
      </c>
      <c r="BJ28" s="7" t="n">
        <f aca="false">BJ27+1</f>
        <v>2039</v>
      </c>
      <c r="BK28" s="40" t="n">
        <f aca="false">SUM(T110:T113)/AVERAGE(AG110:AG113)</f>
        <v>0.062261919223336</v>
      </c>
      <c r="BL28" s="40" t="n">
        <f aca="false">SUM(P110:P113)/AVERAGE(AG110:AG113)</f>
        <v>0.00863609028539358</v>
      </c>
      <c r="BM28" s="40" t="n">
        <f aca="false">SUM(D110:D113)/AVERAGE(AG110:AG113)</f>
        <v>0.0656670492183185</v>
      </c>
      <c r="BN28" s="40" t="n">
        <f aca="false">(SUM(H110:H113)+SUM(J110:J113))/AVERAGE(AG110:AG113)</f>
        <v>0.0118016956243915</v>
      </c>
      <c r="BO28" s="69" t="n">
        <f aca="false">AL28-BN28</f>
        <v>-0.0238429159047677</v>
      </c>
      <c r="BP28" s="32" t="n">
        <f aca="false">BN28+BM28</f>
        <v>0.07746874484271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19657766.1758567</v>
      </c>
      <c r="Q29" s="67"/>
      <c r="R29" s="81" t="n">
        <f aca="false">'High SIPA income'!G24</f>
        <v>19795950.0809845</v>
      </c>
      <c r="S29" s="67"/>
      <c r="T29" s="81" t="n">
        <f aca="false">'High SIPA income'!J24</f>
        <v>75691530.883291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-536250.839871451</v>
      </c>
      <c r="AA29" s="9"/>
      <c r="AB29" s="9" t="n">
        <f aca="false">T29-P29-D29</f>
        <v>-35829478.2414966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-0.00708849671490201</v>
      </c>
      <c r="AK29" s="68" t="n">
        <f aca="false">AK28+1</f>
        <v>2040</v>
      </c>
      <c r="AL29" s="69" t="n">
        <f aca="false">SUM(AB114:AB117)/AVERAGE(AG114:AG117)</f>
        <v>-0.0105711979787993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0.0287522589665816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413746870.248641</v>
      </c>
      <c r="AS29" s="70" t="n">
        <f aca="false">AQ29/AG117</f>
        <v>0.08197013622285</v>
      </c>
      <c r="AT29" s="70" t="n">
        <f aca="false">AR29/AG117</f>
        <v>0.0454920357832174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0.012265123796803</v>
      </c>
      <c r="BJ29" s="7" t="n">
        <f aca="false">BJ28+1</f>
        <v>2040</v>
      </c>
      <c r="BK29" s="40" t="n">
        <f aca="false">SUM(T114:T117)/AVERAGE(AG114:AG117)</f>
        <v>0.0625125216005773</v>
      </c>
      <c r="BL29" s="40" t="n">
        <f aca="false">SUM(P114:P117)/AVERAGE(AG114:AG117)</f>
        <v>0.00831276298683007</v>
      </c>
      <c r="BM29" s="40" t="n">
        <f aca="false">SUM(D114:D117)/AVERAGE(AG114:AG117)</f>
        <v>0.0647709565925464</v>
      </c>
      <c r="BN29" s="40" t="n">
        <f aca="false">(SUM(H114:H117)+SUM(J114:J117))/AVERAGE(AG114:AG117)</f>
        <v>0.0120446408231931</v>
      </c>
      <c r="BO29" s="69" t="n">
        <f aca="false">AL29-BN29</f>
        <v>-0.0226158388019924</v>
      </c>
      <c r="BP29" s="32" t="n">
        <f aca="false">BN29+BM29</f>
        <v>0.0768155974157395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60314067.9742559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-4982553.63130546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-0.287473199750799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0.0142905635891408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</v>
      </c>
      <c r="AA31" s="9"/>
      <c r="AB31" s="9" t="n">
        <f aca="false">T31-P31-D31</f>
        <v>-41315009.1063219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0.0115607623262773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60400777.3521281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-5120478.38054962</v>
      </c>
      <c r="AA32" s="9"/>
      <c r="AB32" s="9" t="n">
        <f aca="false">T32-P32-D32</f>
        <v>-54284742.1057746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0.014226172961383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17813078.8529159</v>
      </c>
      <c r="S33" s="67"/>
      <c r="T33" s="81" t="n">
        <f aca="false">'High SIPA income'!J28</f>
        <v>68109850.8839502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-2977651.41400429</v>
      </c>
      <c r="AA33" s="9"/>
      <c r="AB33" s="9" t="n">
        <f aca="false">T33-P33-D33</f>
        <v>-45856288.2713701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0.0124166285400832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6939.59328404113</v>
      </c>
      <c r="J34" s="80" t="n">
        <f aca="false">'High pensions'!W34</f>
        <v>38179.5947377569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22138800.5489944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-6468899.0468716</v>
      </c>
      <c r="AA34" s="6"/>
      <c r="AB34" s="6" t="n">
        <f aca="false">T34-P34-D34</f>
        <v>-60120322.8524245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0.0158781780259979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96981358.7043378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</v>
      </c>
      <c r="J35" s="81" t="n">
        <f aca="false">'High pensions'!W35</f>
        <v>41025.3493346278</v>
      </c>
      <c r="K35" s="9"/>
      <c r="L35" s="81" t="n">
        <f aca="false">'High pensions'!N35</f>
        <v>2866583.03265507</v>
      </c>
      <c r="M35" s="67"/>
      <c r="N35" s="81" t="n">
        <f aca="false">'High pensions'!L35</f>
        <v>740032.810760848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17110116.785842</v>
      </c>
      <c r="S35" s="67"/>
      <c r="T35" s="81" t="n">
        <f aca="false">'High SIPA income'!J30</f>
        <v>65422014.4935757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-4032405.529916</v>
      </c>
      <c r="AA35" s="9"/>
      <c r="AB35" s="9" t="n">
        <f aca="false">T35-P35-D35</f>
        <v>-50505499.3741991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-0.012563714877875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0.0522469147509648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0.0126137904444267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8737.54997786478</v>
      </c>
      <c r="J36" s="81" t="n">
        <f aca="false">'High pensions'!W36</f>
        <v>48071.4219841874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779889.451947872</v>
      </c>
      <c r="O36" s="9"/>
      <c r="P36" s="81" t="n">
        <f aca="false">'High pensions'!X36</f>
        <v>20816991.1712407</v>
      </c>
      <c r="Q36" s="67"/>
      <c r="R36" s="81" t="n">
        <f aca="false">'High SIPA income'!G31</f>
        <v>14205139.9127216</v>
      </c>
      <c r="S36" s="67"/>
      <c r="T36" s="81" t="n">
        <f aca="false">'High SIPA income'!J31</f>
        <v>54314583.6399158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-8194500.73850996</v>
      </c>
      <c r="AA36" s="9"/>
      <c r="AB36" s="9" t="n">
        <f aca="false">T36-P36-D36</f>
        <v>-68403659.6649909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-0.0154466682375325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-0.0456789795563537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0.0149703923620535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9658.60060955177</v>
      </c>
      <c r="J37" s="81" t="n">
        <f aca="false">'High pensions'!W37</f>
        <v>53138.7708058587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788511.48464771</v>
      </c>
      <c r="O37" s="9"/>
      <c r="P37" s="81" t="n">
        <f aca="false">'High pensions'!X37</f>
        <v>21165117.2755433</v>
      </c>
      <c r="Q37" s="67"/>
      <c r="R37" s="81" t="n">
        <f aca="false">'High SIPA income'!G32</f>
        <v>16919600.6827408</v>
      </c>
      <c r="S37" s="67"/>
      <c r="T37" s="81" t="n">
        <f aca="false">'High SIPA income'!J32</f>
        <v>64693559.6610138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-5710540.71322833</v>
      </c>
      <c r="AA37" s="9"/>
      <c r="AB37" s="9" t="n">
        <f aca="false">T37-P37-D37</f>
        <v>-59308047.6887305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-0.0131009242849617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-0.00940965316528444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0.0128411027422474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100512784.883069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1811032.34208443</v>
      </c>
      <c r="I38" s="80" t="n">
        <f aca="false">'High pensions'!M38</f>
        <v>10180.7185290057</v>
      </c>
      <c r="J38" s="80" t="n">
        <f aca="false">'High pensions'!W38</f>
        <v>56011.3095490031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773051.427851867</v>
      </c>
      <c r="O38" s="6"/>
      <c r="P38" s="80" t="n">
        <f aca="false">'High pensions'!X38</f>
        <v>23390614.7408055</v>
      </c>
      <c r="Q38" s="8"/>
      <c r="R38" s="80" t="n">
        <f aca="false">'High SIPA income'!G33</f>
        <v>14059091.7817604</v>
      </c>
      <c r="S38" s="8"/>
      <c r="T38" s="80" t="n">
        <f aca="false">'High SIPA income'!J33</f>
        <v>53756155.952946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-8573219.81684424</v>
      </c>
      <c r="AA38" s="6"/>
      <c r="AB38" s="6" t="n">
        <f aca="false">T38-P38-D38</f>
        <v>-70147243.6709285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-0.0150858184992416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0.0289010133485588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0.0153172962583769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10534.6740351393</v>
      </c>
      <c r="J39" s="81" t="n">
        <f aca="false">'High pensions'!W39</f>
        <v>57958.6683099922</v>
      </c>
      <c r="K39" s="9"/>
      <c r="L39" s="81" t="n">
        <f aca="false">'High pensions'!N39</f>
        <v>2979400.73389198</v>
      </c>
      <c r="M39" s="67"/>
      <c r="N39" s="81" t="n">
        <f aca="false">'High pensions'!L39</f>
        <v>773532.986333586</v>
      </c>
      <c r="O39" s="9"/>
      <c r="P39" s="81" t="n">
        <f aca="false">'High pensions'!X39</f>
        <v>19715874.8333196</v>
      </c>
      <c r="Q39" s="67"/>
      <c r="R39" s="81" t="n">
        <f aca="false">'High SIPA income'!G34</f>
        <v>17499417.9919476</v>
      </c>
      <c r="S39" s="67"/>
      <c r="T39" s="81" t="n">
        <f aca="false">'High SIPA income'!J34</f>
        <v>66910541.396518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-4383723.28527601</v>
      </c>
      <c r="AA39" s="9"/>
      <c r="AB39" s="9" t="n">
        <f aca="false">T39-P39-D39</f>
        <v>-53111403.5488546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-0.0112922717009601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0.0234648717599208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0.0129743370746115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18608125.4033778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11548.4967182373</v>
      </c>
      <c r="J40" s="81" t="n">
        <f aca="false">'High pensions'!W40</f>
        <v>63536.4215863464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791746.908737104</v>
      </c>
      <c r="O40" s="9"/>
      <c r="P40" s="81" t="n">
        <f aca="false">'High pensions'!X40</f>
        <v>20035248.9121626</v>
      </c>
      <c r="Q40" s="67"/>
      <c r="R40" s="81" t="n">
        <f aca="false">'High SIPA income'!G35</f>
        <v>15602960.4109525</v>
      </c>
      <c r="S40" s="67"/>
      <c r="T40" s="81" t="n">
        <f aca="false">'High SIPA income'!J35</f>
        <v>59659271.4663806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-6707564.69384033</v>
      </c>
      <c r="AA40" s="9"/>
      <c r="AB40" s="9" t="n">
        <f aca="false">T40-P40-D40</f>
        <v>-62752393.130565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-0.0130603866985298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0.0154249242604175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12761.8935001635</v>
      </c>
      <c r="J41" s="81" t="n">
        <f aca="false">'High pensions'!W41</f>
        <v>70212.1726705748</v>
      </c>
      <c r="K41" s="9"/>
      <c r="L41" s="81" t="n">
        <f aca="false">'High pensions'!N41</f>
        <v>3024236.54745472</v>
      </c>
      <c r="M41" s="67"/>
      <c r="N41" s="81" t="n">
        <f aca="false">'High pensions'!L41</f>
        <v>806089.225769017</v>
      </c>
      <c r="O41" s="9"/>
      <c r="P41" s="81" t="n">
        <f aca="false">'High pensions'!X41</f>
        <v>20127642.9067673</v>
      </c>
      <c r="Q41" s="67"/>
      <c r="R41" s="81" t="n">
        <f aca="false">'High SIPA income'!G36</f>
        <v>19422811.5415738</v>
      </c>
      <c r="S41" s="67"/>
      <c r="T41" s="81" t="n">
        <f aca="false">'High SIPA income'!J36</f>
        <v>74264803.3373026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294700.413184651</v>
      </c>
      <c r="Y41" s="9"/>
      <c r="Z41" s="9" t="n">
        <f aca="false">R41+V41-N41-L41-F41</f>
        <v>-3194972.08414405</v>
      </c>
      <c r="AA41" s="9"/>
      <c r="AB41" s="9" t="n">
        <f aca="false">T41-P41-D41</f>
        <v>-49871407.3242447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-0.010662750701767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0.0364512803274474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0.0131355499542303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106167285.170446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13030.4747963437</v>
      </c>
      <c r="J42" s="80" t="n">
        <f aca="false">'High pensions'!W42</f>
        <v>71689.8277178642</v>
      </c>
      <c r="K42" s="6"/>
      <c r="L42" s="80" t="n">
        <f aca="false">'High pensions'!N42</f>
        <v>3683666.05176417</v>
      </c>
      <c r="M42" s="8"/>
      <c r="N42" s="80" t="n">
        <f aca="false">'High pensions'!L42</f>
        <v>825487.726584341</v>
      </c>
      <c r="O42" s="6"/>
      <c r="P42" s="80" t="n">
        <f aca="false">'High pensions'!X42</f>
        <v>23656150.5674279</v>
      </c>
      <c r="Q42" s="8"/>
      <c r="R42" s="80" t="n">
        <f aca="false">'High SIPA income'!G37</f>
        <v>15799874.2250873</v>
      </c>
      <c r="S42" s="8"/>
      <c r="T42" s="80" t="n">
        <f aca="false">'High SIPA income'!J37</f>
        <v>60412188.5015801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-7887167.38903386</v>
      </c>
      <c r="AA42" s="6"/>
      <c r="AB42" s="6" t="n">
        <f aca="false">T42-P42-D42</f>
        <v>-69411247.2362938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-0.014492753016256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0.0224392400832075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0.015590499622443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14018.4606317296</v>
      </c>
      <c r="J43" s="81" t="n">
        <f aca="false">'High pensions'!W43</f>
        <v>77125.4342812092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843229.450727675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19151466.8297994</v>
      </c>
      <c r="S43" s="67"/>
      <c r="T43" s="81" t="n">
        <f aca="false">'High SIPA income'!J38</f>
        <v>73227293.3139255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302110.195062207</v>
      </c>
      <c r="Y43" s="9"/>
      <c r="Z43" s="9" t="n">
        <f aca="false">R43+V43-N43-L43-F43</f>
        <v>-4295234.04499602</v>
      </c>
      <c r="AA43" s="9"/>
      <c r="AB43" s="9" t="n">
        <f aca="false">T43-P43-D43</f>
        <v>-55471327.0569108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-0.0113404100206969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0.0138616133861993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0.013324733749087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15001.8216016881</v>
      </c>
      <c r="J44" s="81" t="n">
        <f aca="false">'High pensions'!W44</f>
        <v>82535.5961995286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855095.146697354</v>
      </c>
      <c r="O44" s="9"/>
      <c r="P44" s="81" t="n">
        <f aca="false">'High pensions'!X44</f>
        <v>20620364.1728873</v>
      </c>
      <c r="Q44" s="67"/>
      <c r="R44" s="81" t="n">
        <f aca="false">'High SIPA income'!G39</f>
        <v>16943180.5040422</v>
      </c>
      <c r="S44" s="67"/>
      <c r="T44" s="81" t="n">
        <f aca="false">'High SIPA income'!J39</f>
        <v>64783719.151463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297049.360202911</v>
      </c>
      <c r="Y44" s="9"/>
      <c r="Z44" s="9" t="n">
        <f aca="false">R44+V44-N44-L44-F44</f>
        <v>-6756486.01166612</v>
      </c>
      <c r="AA44" s="9"/>
      <c r="AB44" s="9" t="n">
        <f aca="false">T44-P44-D44</f>
        <v>-65296392.3662303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-0.0129427222465033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0.0165131967886606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0.0158191539210644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86431.0720391264</v>
      </c>
      <c r="K45" s="9"/>
      <c r="L45" s="81" t="n">
        <f aca="false">'High pensions'!N45</f>
        <v>3085166.48801156</v>
      </c>
      <c r="M45" s="67"/>
      <c r="N45" s="81" t="n">
        <f aca="false">'High pensions'!L45</f>
        <v>866540.788969964</v>
      </c>
      <c r="O45" s="9"/>
      <c r="P45" s="81" t="n">
        <f aca="false">'High pensions'!X45</f>
        <v>20776395.3226024</v>
      </c>
      <c r="Q45" s="67"/>
      <c r="R45" s="81" t="n">
        <f aca="false">'High SIPA income'!G40</f>
        <v>20234519.3673303</v>
      </c>
      <c r="S45" s="67" t="n">
        <f aca="false">SUM(T42:T45)/AVERAGE(AG42:AG45)</f>
        <v>0.0557804778902554</v>
      </c>
      <c r="T45" s="81" t="n">
        <f aca="false">'High SIPA income'!J40</f>
        <v>77368438.5611799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-3697407.30044717</v>
      </c>
      <c r="AA45" s="9"/>
      <c r="AB45" s="9" t="n">
        <f aca="false">T45-P45-D45</f>
        <v>-54021718.4298195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-0.0106951449578737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0.00503750433671318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0.0134254424831493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2859251.38663151</v>
      </c>
      <c r="I46" s="80" t="n">
        <f aca="false">'High pensions'!M46</f>
        <v>16073.282014092</v>
      </c>
      <c r="J46" s="80" t="n">
        <f aca="false">'High pensions'!W46</f>
        <v>88430.4552566443</v>
      </c>
      <c r="K46" s="6"/>
      <c r="L46" s="80" t="n">
        <f aca="false">'High pensions'!N46</f>
        <v>3718647.1951416</v>
      </c>
      <c r="M46" s="8"/>
      <c r="N46" s="80" t="n">
        <f aca="false">'High pensions'!L46</f>
        <v>876166.533225723</v>
      </c>
      <c r="O46" s="6"/>
      <c r="P46" s="80" t="n">
        <f aca="false">'High pensions'!X46</f>
        <v>24116487.7281823</v>
      </c>
      <c r="Q46" s="8"/>
      <c r="R46" s="80" t="n">
        <f aca="false">'High SIPA income'!G41</f>
        <v>17064064.888163</v>
      </c>
      <c r="S46" s="8"/>
      <c r="T46" s="80" t="n">
        <f aca="false">'High SIPA income'!J41</f>
        <v>65245931.0714039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-7682094.74763875</v>
      </c>
      <c r="AA46" s="6"/>
      <c r="AB46" s="6" t="n">
        <f aca="false">T46-P46-D46</f>
        <v>-70436699.5896374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-0.0140065360075709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0.00904266341262953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0.0154108502066924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2891854.57459726</v>
      </c>
      <c r="I47" s="81" t="n">
        <f aca="false">'High pensions'!M47</f>
        <v>16256.5608391658</v>
      </c>
      <c r="J47" s="81" t="n">
        <f aca="false">'High pensions'!W47</f>
        <v>89438.8012762048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882665.260873716</v>
      </c>
      <c r="O47" s="9"/>
      <c r="P47" s="81" t="n">
        <f aca="false">'High pensions'!X47</f>
        <v>20888201.2127294</v>
      </c>
      <c r="Q47" s="67"/>
      <c r="R47" s="81" t="n">
        <f aca="false">'High SIPA income'!G42</f>
        <v>20522262.5371745</v>
      </c>
      <c r="S47" s="67"/>
      <c r="T47" s="81" t="n">
        <f aca="false">'High SIPA income'!J42</f>
        <v>78468649.5102685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-3722642.97214309</v>
      </c>
      <c r="AA47" s="9"/>
      <c r="AB47" s="9" t="n">
        <f aca="false">T47-P47-D47</f>
        <v>-54652891.1736729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-0.0107433568976668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0.00536053043012344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0.0129181763923262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3054241.24236119</v>
      </c>
      <c r="I48" s="81" t="n">
        <f aca="false">'High pensions'!M48</f>
        <v>17169.4175115457</v>
      </c>
      <c r="J48" s="81" t="n">
        <f aca="false">'High pensions'!W48</f>
        <v>94461.0693513774</v>
      </c>
      <c r="K48" s="9"/>
      <c r="L48" s="81" t="n">
        <f aca="false">'High pensions'!N48</f>
        <v>3056607.800892</v>
      </c>
      <c r="M48" s="67"/>
      <c r="N48" s="81" t="n">
        <f aca="false">'High pensions'!L48</f>
        <v>884722.371293023</v>
      </c>
      <c r="O48" s="9"/>
      <c r="P48" s="81" t="n">
        <f aca="false">'High pensions'!X48</f>
        <v>20728233.8608842</v>
      </c>
      <c r="Q48" s="67"/>
      <c r="R48" s="81" t="n">
        <f aca="false">'High SIPA income'!G43</f>
        <v>17808310.0273102</v>
      </c>
      <c r="S48" s="67"/>
      <c r="T48" s="81" t="n">
        <f aca="false">'High SIPA income'!J43</f>
        <v>68091616.8659246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-6423829.75949895</v>
      </c>
      <c r="AA48" s="9"/>
      <c r="AB48" s="9" t="n">
        <f aca="false">T48-P48-D48</f>
        <v>-64980579.6434676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-0.0125353999397943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0.00502614765413059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0.0152349568967266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18041.5452199735</v>
      </c>
      <c r="J49" s="81" t="n">
        <f aca="false">'High pensions'!W49</f>
        <v>99259.2586838729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887644.699350189</v>
      </c>
      <c r="O49" s="9"/>
      <c r="P49" s="81" t="n">
        <f aca="false">'High pensions'!X49</f>
        <v>20769783.9919777</v>
      </c>
      <c r="Q49" s="67"/>
      <c r="R49" s="81" t="n">
        <f aca="false">'High SIPA income'!G44</f>
        <v>21481095.9785086</v>
      </c>
      <c r="S49" s="67"/>
      <c r="T49" s="81" t="n">
        <f aca="false">'High SIPA income'!J44</f>
        <v>82134832.2769341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311884.904152515</v>
      </c>
      <c r="Y49" s="9"/>
      <c r="Z49" s="9" t="n">
        <f aca="false">R49+V49-N49-L49-F49</f>
        <v>-2799027.9063946</v>
      </c>
      <c r="AA49" s="9"/>
      <c r="AB49" s="9" t="n">
        <f aca="false">T49-P49-D49</f>
        <v>-51173067.7697306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-0.00971346347982114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0.00813892060026723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0.0131070009189617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18634.7571926868</v>
      </c>
      <c r="J50" s="80" t="n">
        <f aca="false">'High pensions'!W50</f>
        <v>102522.935931913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894227.333273146</v>
      </c>
      <c r="O50" s="6"/>
      <c r="P50" s="80" t="n">
        <f aca="false">'High pensions'!X50</f>
        <v>24201028.9354956</v>
      </c>
      <c r="Q50" s="8"/>
      <c r="R50" s="80" t="n">
        <f aca="false">'High SIPA income'!G45</f>
        <v>18138284.3843588</v>
      </c>
      <c r="S50" s="8"/>
      <c r="T50" s="80" t="n">
        <f aca="false">'High SIPA income'!J45</f>
        <v>69353302.4195384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-6914126.93821497</v>
      </c>
      <c r="AA50" s="6"/>
      <c r="AB50" s="6" t="n">
        <f aca="false">T50-P50-D50</f>
        <v>-67999950.1257062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-0.0130647164412602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0.00590120307976071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0.0154725253477911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20802096.0070775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19262.6764991725</v>
      </c>
      <c r="J51" s="81" t="n">
        <f aca="false">'High pensions'!W51</f>
        <v>105977.56269005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907163.338005718</v>
      </c>
      <c r="O51" s="9"/>
      <c r="P51" s="81" t="n">
        <f aca="false">'High pensions'!X51</f>
        <v>20760288.1172905</v>
      </c>
      <c r="Q51" s="67"/>
      <c r="R51" s="81" t="n">
        <f aca="false">'High SIPA income'!G46</f>
        <v>21783406.7290846</v>
      </c>
      <c r="S51" s="67"/>
      <c r="T51" s="81" t="n">
        <f aca="false">'High SIPA income'!J46</f>
        <v>83290743.6335479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-2844265.38332114</v>
      </c>
      <c r="AA51" s="9"/>
      <c r="AB51" s="9" t="n">
        <f aca="false">T51-P51-D51</f>
        <v>-51916539.1041016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-0.00986034806880926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0.00925048794730095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0.0130037668282943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19800.0050215676</v>
      </c>
      <c r="J52" s="81" t="n">
        <f aca="false">'High pensions'!W52</f>
        <v>108933.785682723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920721.101061713</v>
      </c>
      <c r="O52" s="9"/>
      <c r="P52" s="81" t="n">
        <f aca="false">'High pensions'!X52</f>
        <v>20914533.2704063</v>
      </c>
      <c r="Q52" s="67"/>
      <c r="R52" s="81" t="n">
        <f aca="false">'High SIPA income'!G47</f>
        <v>18838373.5988026</v>
      </c>
      <c r="S52" s="67"/>
      <c r="T52" s="81" t="n">
        <f aca="false">'High SIPA income'!J47</f>
        <v>72030154.2088867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-6086775.76499416</v>
      </c>
      <c r="AA52" s="9"/>
      <c r="AB52" s="9" t="n">
        <f aca="false">T52-P52-D52</f>
        <v>-64815827.4949826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-0.0120807899634381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-8.14117926337408E-005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0.015346419061993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21525.4368962935</v>
      </c>
      <c r="J53" s="81" t="n">
        <f aca="false">'High pensions'!W53</f>
        <v>118426.602772759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925724.13576036</v>
      </c>
      <c r="O53" s="9"/>
      <c r="P53" s="81" t="n">
        <f aca="false">'High pensions'!X53</f>
        <v>20884456.1052825</v>
      </c>
      <c r="Q53" s="67"/>
      <c r="R53" s="81" t="n">
        <f aca="false">'High SIPA income'!G48</f>
        <v>22391237.7393491</v>
      </c>
      <c r="S53" s="67"/>
      <c r="T53" s="81" t="n">
        <f aca="false">'High SIPA income'!J48</f>
        <v>85614838.1830412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-2594421.11727225</v>
      </c>
      <c r="AA53" s="9"/>
      <c r="AB53" s="9" t="n">
        <f aca="false">T53-P53-D53</f>
        <v>-51598421.1634693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-0.00928782389043353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0.0131929974348263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</v>
      </c>
      <c r="I54" s="80" t="n">
        <f aca="false">'High pensions'!M54</f>
        <v>23255.2698653095</v>
      </c>
      <c r="J54" s="80" t="n">
        <f aca="false">'High pensions'!W54</f>
        <v>127943.633385046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931193.043092158</v>
      </c>
      <c r="O54" s="6"/>
      <c r="P54" s="80" t="n">
        <f aca="false">'High pensions'!X54</f>
        <v>24444448.8260411</v>
      </c>
      <c r="Q54" s="8"/>
      <c r="R54" s="80" t="n">
        <f aca="false">'High SIPA income'!G49</f>
        <v>18852973.2722934</v>
      </c>
      <c r="S54" s="8"/>
      <c r="T54" s="80" t="n">
        <f aca="false">'High SIPA income'!J49</f>
        <v>72085977.3258573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-6901016.30562014</v>
      </c>
      <c r="AA54" s="6"/>
      <c r="AB54" s="6" t="n">
        <f aca="false">T54-P54-D54</f>
        <v>-69123654.2715198</v>
      </c>
      <c r="AC54" s="50"/>
      <c r="AD54" s="6"/>
      <c r="AE54" s="6"/>
      <c r="AF54" s="6"/>
      <c r="AG54" s="6" t="n">
        <f aca="false">BF54/100*$AG$53</f>
        <v>5580197632.90107</v>
      </c>
      <c r="AH54" s="61" t="n">
        <f aca="false">(AG54-AG53)/AG53</f>
        <v>0.00444726252384622</v>
      </c>
      <c r="AI54" s="61"/>
      <c r="AJ54" s="61" t="n">
        <f aca="false">AB54/AG54</f>
        <v>-0.0123873129266899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0.00870227460489986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0.000973863771361398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0.0155499148796098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26484.1875926659</v>
      </c>
      <c r="J55" s="81" t="n">
        <f aca="false">'High pensions'!W55</f>
        <v>145708.186036212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936102.927812733</v>
      </c>
      <c r="O55" s="9"/>
      <c r="P55" s="81" t="n">
        <f aca="false">'High pensions'!X55</f>
        <v>21060842.0687918</v>
      </c>
      <c r="Q55" s="67"/>
      <c r="R55" s="81" t="n">
        <f aca="false">'High SIPA income'!G50</f>
        <v>22469872.7065726</v>
      </c>
      <c r="S55" s="67"/>
      <c r="T55" s="81" t="n">
        <f aca="false">'High SIPA income'!J50</f>
        <v>85915505.7956468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323401.946847391</v>
      </c>
      <c r="Y55" s="9"/>
      <c r="Z55" s="9" t="n">
        <f aca="false">R55+V55-N55-L55-F55</f>
        <v>-2694675.30207893</v>
      </c>
      <c r="AA55" s="9"/>
      <c r="AB55" s="9" t="n">
        <f aca="false">T55-P55-D55</f>
        <v>-52281988.278587</v>
      </c>
      <c r="AC55" s="50"/>
      <c r="AD55" s="9"/>
      <c r="AE55" s="9"/>
      <c r="AF55" s="9"/>
      <c r="AG55" s="9" t="n">
        <f aca="false">BF55/100*$AG$53</f>
        <v>5639366515.97003</v>
      </c>
      <c r="AH55" s="40" t="n">
        <f aca="false">(AG55-AG54)/AG54</f>
        <v>0.0106033669345503</v>
      </c>
      <c r="AI55" s="40"/>
      <c r="AJ55" s="40" t="n">
        <f aca="false">AB55/AG55</f>
        <v>-0.00927089738369204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0.00364982808396052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0.0131902745864489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118155900.859928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4999378.81998833</v>
      </c>
      <c r="I56" s="81" t="n">
        <f aca="false">'High pensions'!M56</f>
        <v>28104.0086382959</v>
      </c>
      <c r="J56" s="81" t="n">
        <f aca="false">'High pensions'!W56</f>
        <v>154619.963504795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945646.038744684</v>
      </c>
      <c r="O56" s="9"/>
      <c r="P56" s="81" t="n">
        <f aca="false">'High pensions'!X56</f>
        <v>20913482.2895136</v>
      </c>
      <c r="Q56" s="67"/>
      <c r="R56" s="81" t="n">
        <f aca="false">'High SIPA income'!G51</f>
        <v>19431695.355323</v>
      </c>
      <c r="S56" s="67"/>
      <c r="T56" s="81" t="n">
        <f aca="false">'High SIPA income'!J51</f>
        <v>74298771.369148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-5894211.58286046</v>
      </c>
      <c r="AA56" s="9"/>
      <c r="AB56" s="9" t="n">
        <f aca="false">T56-P56-D56</f>
        <v>-64770611.7802936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0.00518958691612847</v>
      </c>
      <c r="AI56" s="40"/>
      <c r="AJ56" s="40" t="n">
        <f aca="false">AB56/AG56</f>
        <v>-0.0114261441001236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0.00432264849471541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0.0154959194987658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5553220.92273465</v>
      </c>
      <c r="I57" s="81" t="n">
        <f aca="false">'High pensions'!M57</f>
        <v>31217.4320855456</v>
      </c>
      <c r="J57" s="81" t="n">
        <f aca="false">'High pensions'!W57</f>
        <v>171749.100703135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953284.335380107</v>
      </c>
      <c r="O57" s="9"/>
      <c r="P57" s="81" t="n">
        <f aca="false">'High pensions'!X57</f>
        <v>21009033.4061598</v>
      </c>
      <c r="Q57" s="67"/>
      <c r="R57" s="81" t="n">
        <f aca="false">'High SIPA income'!G52</f>
        <v>23272878.5938796</v>
      </c>
      <c r="S57" s="67"/>
      <c r="T57" s="81" t="n">
        <f aca="false">'High SIPA income'!J52</f>
        <v>88985868.4036502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-2171088.71130544</v>
      </c>
      <c r="AA57" s="9"/>
      <c r="AB57" s="9" t="n">
        <f aca="false">T57-P57-D57</f>
        <v>-50738653.6286777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0.0145688820450744</v>
      </c>
      <c r="AI57" s="40" t="n">
        <f aca="false">(AG57-AG53)/AG53</f>
        <v>0.0352313114705445</v>
      </c>
      <c r="AJ57" s="40" t="n">
        <f aca="false">AB57/AG57</f>
        <v>-0.00882224468295805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0.00526273117769291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0.0132228268383538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6138762.30513507</v>
      </c>
      <c r="I58" s="80" t="n">
        <f aca="false">'High pensions'!M58</f>
        <v>34509.0530371859</v>
      </c>
      <c r="J58" s="80" t="n">
        <f aca="false">'High pensions'!W58</f>
        <v>189858.627993869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959258.883587442</v>
      </c>
      <c r="O58" s="6"/>
      <c r="P58" s="80" t="n">
        <f aca="false">'High pensions'!X58</f>
        <v>23976370.0643793</v>
      </c>
      <c r="Q58" s="8"/>
      <c r="R58" s="80" t="n">
        <f aca="false">'High SIPA income'!G53</f>
        <v>19744790.8637461</v>
      </c>
      <c r="S58" s="8"/>
      <c r="T58" s="80" t="n">
        <f aca="false">'High SIPA income'!J53</f>
        <v>75495919.1821236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320192.057623158</v>
      </c>
      <c r="Y58" s="6"/>
      <c r="Z58" s="6" t="n">
        <f aca="false">R58+V58-N58-L58-F58</f>
        <v>-6352879.88857895</v>
      </c>
      <c r="AA58" s="6"/>
      <c r="AB58" s="6" t="n">
        <f aca="false">T58-P58-D58</f>
        <v>-67660291.3571867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0.00947243262435402</v>
      </c>
      <c r="AI58" s="61"/>
      <c r="AJ58" s="61" t="n">
        <f aca="false">AB58/AG58</f>
        <v>-0.0116541219959296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0.0055464808118095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0.0155728614583608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6587152.02121581</v>
      </c>
      <c r="I59" s="81" t="n">
        <f aca="false">'High pensions'!M59</f>
        <v>37029.6758801022</v>
      </c>
      <c r="J59" s="81" t="n">
        <f aca="false">'High pensions'!W59</f>
        <v>203726.351171622</v>
      </c>
      <c r="K59" s="9"/>
      <c r="L59" s="81" t="n">
        <f aca="false">'High pensions'!N59</f>
        <v>2963121.17955932</v>
      </c>
      <c r="M59" s="67"/>
      <c r="N59" s="81" t="n">
        <f aca="false">'High pensions'!L59</f>
        <v>970278.927698679</v>
      </c>
      <c r="O59" s="9"/>
      <c r="P59" s="81" t="n">
        <f aca="false">'High pensions'!X59</f>
        <v>20713838.2684509</v>
      </c>
      <c r="Q59" s="67"/>
      <c r="R59" s="81" t="n">
        <f aca="false">'High SIPA income'!G54</f>
        <v>23514327.357738</v>
      </c>
      <c r="S59" s="67"/>
      <c r="T59" s="81" t="n">
        <f aca="false">'High SIPA income'!J54</f>
        <v>89909068.6790378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-2154639.69289856</v>
      </c>
      <c r="AA59" s="9"/>
      <c r="AB59" s="9" t="n">
        <f aca="false">T59-P59-D59</f>
        <v>-51085301.4861111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0.00911843987474571</v>
      </c>
      <c r="AI59" s="40"/>
      <c r="AJ59" s="40" t="n">
        <f aca="false">AB59/AG59</f>
        <v>-0.00871965927389145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0.00459150865339758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0.0133123977442434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39606.3017198639</v>
      </c>
      <c r="J60" s="81" t="n">
        <f aca="false">'High pensions'!W60</f>
        <v>217902.186314463</v>
      </c>
      <c r="K60" s="9"/>
      <c r="L60" s="81" t="n">
        <f aca="false">'High pensions'!N60</f>
        <v>2927071.29196994</v>
      </c>
      <c r="M60" s="67"/>
      <c r="N60" s="81" t="n">
        <f aca="false">'High pensions'!L60</f>
        <v>980192.006276533</v>
      </c>
      <c r="O60" s="9"/>
      <c r="P60" s="81" t="n">
        <f aca="false">'High pensions'!X60</f>
        <v>20581314.06388</v>
      </c>
      <c r="Q60" s="67"/>
      <c r="R60" s="81" t="n">
        <f aca="false">'High SIPA income'!G55</f>
        <v>20433117.7796653</v>
      </c>
      <c r="S60" s="67"/>
      <c r="T60" s="81" t="n">
        <f aca="false">'High SIPA income'!J55</f>
        <v>78127796.8036044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312768.419443538</v>
      </c>
      <c r="Y60" s="9"/>
      <c r="Z60" s="9" t="n">
        <f aca="false">R60+V60-N60-L60-F60</f>
        <v>-5407152.10352205</v>
      </c>
      <c r="AA60" s="9"/>
      <c r="AB60" s="9" t="n">
        <f aca="false">T60-P60-D60</f>
        <v>-63807542.5865996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0.0108009783366718</v>
      </c>
      <c r="AI60" s="40"/>
      <c r="AJ60" s="40" t="n">
        <f aca="false">AB60/AG60</f>
        <v>-0.0107748174159282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0.00693058756178046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0.0156888459666069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7301313.31335572</v>
      </c>
      <c r="I61" s="81" t="n">
        <f aca="false">'High pensions'!M61</f>
        <v>41044.3336698248</v>
      </c>
      <c r="J61" s="81" t="n">
        <f aca="false">'High pensions'!W61</f>
        <v>225813.813815128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988076.044334233</v>
      </c>
      <c r="O61" s="9"/>
      <c r="P61" s="81" t="n">
        <f aca="false">'High pensions'!X61</f>
        <v>20657967.9611174</v>
      </c>
      <c r="Q61" s="67"/>
      <c r="R61" s="81" t="n">
        <f aca="false">'High SIPA income'!G56</f>
        <v>24407669.7006259</v>
      </c>
      <c r="S61" s="67"/>
      <c r="T61" s="81" t="n">
        <f aca="false">'High SIPA income'!J56</f>
        <v>93324840.554569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-1575518.80498769</v>
      </c>
      <c r="AA61" s="9"/>
      <c r="AB61" s="9" t="n">
        <f aca="false">T61-P61-D61</f>
        <v>-49379599.4494584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0.0134612340906182</v>
      </c>
      <c r="AI61" s="40" t="n">
        <f aca="false">(AG61-AG57)/AG57</f>
        <v>0.0435407201178311</v>
      </c>
      <c r="AJ61" s="40" t="n">
        <f aca="false">AB61/AG61</f>
        <v>-0.00822769761689897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0.00495225159316779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0.0134106693071966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7742112.11374274</v>
      </c>
      <c r="I62" s="80" t="n">
        <f aca="false">'High pensions'!M62</f>
        <v>43522.2841792547</v>
      </c>
      <c r="J62" s="80" t="n">
        <f aca="false">'High pensions'!W62</f>
        <v>239446.766404413</v>
      </c>
      <c r="K62" s="6"/>
      <c r="L62" s="80" t="n">
        <f aca="false">'High pensions'!N62</f>
        <v>3646762.98442758</v>
      </c>
      <c r="M62" s="8"/>
      <c r="N62" s="80" t="n">
        <f aca="false">'High pensions'!L62</f>
        <v>1002539.83202664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20889012.982088</v>
      </c>
      <c r="S62" s="8"/>
      <c r="T62" s="80" t="n">
        <f aca="false">'High SIPA income'!J57</f>
        <v>79870951.6232798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-6045481.28374525</v>
      </c>
      <c r="AA62" s="6"/>
      <c r="AB62" s="6" t="n">
        <f aca="false">T62-P62-D62</f>
        <v>-67843265.5761398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0.00894102585446109</v>
      </c>
      <c r="AI62" s="61"/>
      <c r="AJ62" s="61" t="n">
        <f aca="false">AB62/AG62</f>
        <v>-0.0112039644401812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0.009086036769572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0.00736700777538182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0.0157956023313069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8114827.56518447</v>
      </c>
      <c r="I63" s="81" t="n">
        <f aca="false">'High pensions'!M63</f>
        <v>45617.5041343952</v>
      </c>
      <c r="J63" s="81" t="n">
        <f aca="false">'High pensions'!W63</f>
        <v>250974.048407768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1006710.51737087</v>
      </c>
      <c r="O63" s="9"/>
      <c r="P63" s="81" t="n">
        <f aca="false">'High pensions'!X63</f>
        <v>20780051.4254471</v>
      </c>
      <c r="Q63" s="67"/>
      <c r="R63" s="81" t="n">
        <f aca="false">'High SIPA income'!G58</f>
        <v>24721234.6687065</v>
      </c>
      <c r="S63" s="67"/>
      <c r="T63" s="81" t="n">
        <f aca="false">'High SIPA income'!J58</f>
        <v>94523783.3872341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327721.946792124</v>
      </c>
      <c r="Y63" s="9"/>
      <c r="Z63" s="9" t="n">
        <f aca="false">R63+V63-N63-L63-F63</f>
        <v>-1556904.18265017</v>
      </c>
      <c r="AA63" s="9"/>
      <c r="AB63" s="9" t="n">
        <f aca="false">T63-P63-D63</f>
        <v>-49850152.119036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0.00736932535327862</v>
      </c>
      <c r="AI63" s="40"/>
      <c r="AJ63" s="40" t="n">
        <f aca="false">AB63/AG63</f>
        <v>-0.0081722706874018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0.0134175566594264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8493395.90905841</v>
      </c>
      <c r="I64" s="81" t="n">
        <f aca="false">'High pensions'!M64</f>
        <v>47745.6261250475</v>
      </c>
      <c r="J64" s="81" t="n">
        <f aca="false">'High pensions'!W64</f>
        <v>262682.347702838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1011562.26804829</v>
      </c>
      <c r="O64" s="9"/>
      <c r="P64" s="81" t="n">
        <f aca="false">'High pensions'!X64</f>
        <v>20504308.1187197</v>
      </c>
      <c r="Q64" s="67"/>
      <c r="R64" s="81" t="n">
        <f aca="false">'High SIPA income'!G59</f>
        <v>21238860.945708</v>
      </c>
      <c r="S64" s="67"/>
      <c r="T64" s="81" t="n">
        <f aca="false">'High SIPA income'!J59</f>
        <v>81208625.6340987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335631.057422316</v>
      </c>
      <c r="Y64" s="9"/>
      <c r="Z64" s="9" t="n">
        <f aca="false">R64+V64-N64-L64-F64</f>
        <v>-5022751.85787614</v>
      </c>
      <c r="AA64" s="9"/>
      <c r="AB64" s="9" t="n">
        <f aca="false">T64-P64-D64</f>
        <v>-63109938.145601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0.00682526545971074</v>
      </c>
      <c r="AI64" s="40"/>
      <c r="AJ64" s="40" t="n">
        <f aca="false">AB64/AG64</f>
        <v>-0.010275900833964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0.00134781154794258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0.015772192982677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9080180.62769059</v>
      </c>
      <c r="I65" s="81" t="n">
        <f aca="false">'High pensions'!M65</f>
        <v>51044.2364914645</v>
      </c>
      <c r="J65" s="81" t="n">
        <f aca="false">'High pensions'!W65</f>
        <v>280830.328691463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1016175.01446846</v>
      </c>
      <c r="O65" s="9"/>
      <c r="P65" s="81" t="n">
        <f aca="false">'High pensions'!X65</f>
        <v>20563531.5077809</v>
      </c>
      <c r="Q65" s="67"/>
      <c r="R65" s="81" t="n">
        <f aca="false">'High SIPA income'!G60</f>
        <v>25343942.1422517</v>
      </c>
      <c r="S65" s="67"/>
      <c r="T65" s="81" t="n">
        <f aca="false">'High SIPA income'!J60</f>
        <v>96904759.3834494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335714.075206263</v>
      </c>
      <c r="Y65" s="9"/>
      <c r="Z65" s="9" t="n">
        <f aca="false">R65+V65-N65-L65-F65</f>
        <v>-986568.732173588</v>
      </c>
      <c r="AA65" s="9"/>
      <c r="AB65" s="9" t="n">
        <f aca="false">T65-P65-D65</f>
        <v>-47791003.5024385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0.0132085304108376</v>
      </c>
      <c r="AI65" s="40" t="n">
        <f aca="false">(AG65-AG61)/AG61</f>
        <v>0.0368297427395746</v>
      </c>
      <c r="AJ65" s="40" t="n">
        <f aca="false">AB65/AG65</f>
        <v>-0.00768014575584017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0.00335417737339085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0.0134959925563293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9114379.18106953</v>
      </c>
      <c r="I66" s="80" t="n">
        <f aca="false">'High pensions'!M66</f>
        <v>51236.4836634004</v>
      </c>
      <c r="J66" s="80" t="n">
        <f aca="false">'High pensions'!W66</f>
        <v>281888.015909368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1024314.12866039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21880308.7291558</v>
      </c>
      <c r="S66" s="8"/>
      <c r="T66" s="80" t="n">
        <f aca="false">'High SIPA income'!J61</f>
        <v>83661256.8294812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320344.114805895</v>
      </c>
      <c r="Y66" s="6"/>
      <c r="Z66" s="6" t="n">
        <f aca="false">R66+V66-N66-L66-F66</f>
        <v>-5274678.40518364</v>
      </c>
      <c r="AA66" s="6"/>
      <c r="AB66" s="6" t="n">
        <f aca="false">T66-P66-D66</f>
        <v>-65331304.3250393</v>
      </c>
      <c r="AC66" s="50"/>
      <c r="AD66" s="6"/>
      <c r="AE66" s="6"/>
      <c r="AF66" s="6"/>
      <c r="AG66" s="6" t="n">
        <f aca="false">BF66/100*$AG$53</f>
        <v>6284461930.65846</v>
      </c>
      <c r="AH66" s="61" t="n">
        <f aca="false">(AG66-AG65)/AG65</f>
        <v>0.0099303234346819</v>
      </c>
      <c r="AI66" s="61"/>
      <c r="AJ66" s="61" t="n">
        <f aca="false">AB66/AG66</f>
        <v>-0.0103956878163783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0.0102935995933043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0.00849503340616131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0.0159054950712007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53993.9740477146</v>
      </c>
      <c r="J67" s="81" t="n">
        <f aca="false">'High pensions'!W67</f>
        <v>297058.914412669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1025890.34099764</v>
      </c>
      <c r="O67" s="9"/>
      <c r="P67" s="81" t="n">
        <f aca="false">'High pensions'!X67</f>
        <v>21001557.988386</v>
      </c>
      <c r="Q67" s="67"/>
      <c r="R67" s="81" t="n">
        <f aca="false">'High SIPA income'!G62</f>
        <v>25979699.6753023</v>
      </c>
      <c r="S67" s="67"/>
      <c r="T67" s="81" t="n">
        <f aca="false">'High SIPA income'!J62</f>
        <v>99335633.4132547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-596927.683636658</v>
      </c>
      <c r="AA67" s="9"/>
      <c r="AB67" s="9" t="n">
        <f aca="false">T67-P67-D67</f>
        <v>-46685281.2855503</v>
      </c>
      <c r="AC67" s="50"/>
      <c r="AD67" s="9"/>
      <c r="AE67" s="9"/>
      <c r="AF67" s="9"/>
      <c r="AG67" s="9" t="n">
        <f aca="false">BF67/100*$AG$53</f>
        <v>6331608687.13268</v>
      </c>
      <c r="AH67" s="40" t="n">
        <f aca="false">(AG67-AG66)/AG66</f>
        <v>0.00750211505685426</v>
      </c>
      <c r="AI67" s="40"/>
      <c r="AJ67" s="40" t="n">
        <f aca="false">AB67/AG67</f>
        <v>-0.00737336806370012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0.0134974667592024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9846064.92402189</v>
      </c>
      <c r="I68" s="81" t="n">
        <f aca="false">'High pensions'!M68</f>
        <v>55349.6551554736</v>
      </c>
      <c r="J68" s="81" t="n">
        <f aca="false">'High pensions'!W68</f>
        <v>304517.471876966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1029130.47704097</v>
      </c>
      <c r="O68" s="9"/>
      <c r="P68" s="81" t="n">
        <f aca="false">'High pensions'!X68</f>
        <v>20960754.8553959</v>
      </c>
      <c r="Q68" s="67"/>
      <c r="R68" s="81" t="n">
        <f aca="false">'High SIPA income'!G63</f>
        <v>22431681.5437618</v>
      </c>
      <c r="S68" s="67"/>
      <c r="T68" s="81" t="n">
        <f aca="false">'High SIPA income'!J63</f>
        <v>85769478.5745466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-4177864.09520349</v>
      </c>
      <c r="AA68" s="9"/>
      <c r="AB68" s="9" t="n">
        <f aca="false">T68-P68-D68</f>
        <v>-60417399.7189083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0.010109022081431</v>
      </c>
      <c r="AI68" s="40"/>
      <c r="AJ68" s="40" t="n">
        <f aca="false">AB68/AG68</f>
        <v>-0.00944669107818782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0.0065226178105173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0.0159050111000017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57301.347621718</v>
      </c>
      <c r="J69" s="81" t="n">
        <f aca="false">'High pensions'!W69</f>
        <v>315255.107983869</v>
      </c>
      <c r="K69" s="9"/>
      <c r="L69" s="81" t="n">
        <f aca="false">'High pensions'!N69</f>
        <v>2845892.73906998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26781092.1121757</v>
      </c>
      <c r="S69" s="67"/>
      <c r="T69" s="81" t="n">
        <f aca="false">'High SIPA income'!J64</f>
        <v>102399826.853685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328739.703445671</v>
      </c>
      <c r="Y69" s="9"/>
      <c r="Z69" s="9" t="n">
        <f aca="false">R69+V69-N69-L69-F69</f>
        <v>182322.719964858</v>
      </c>
      <c r="AA69" s="9"/>
      <c r="AB69" s="9" t="n">
        <f aca="false">T69-P69-D69</f>
        <v>-43768921.4202206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0.0136329378002502</v>
      </c>
      <c r="AI69" s="40" t="n">
        <f aca="false">(AG69-AG65)/AG65</f>
        <v>0.0418047741956794</v>
      </c>
      <c r="AJ69" s="40" t="n">
        <f aca="false">AB69/AG69</f>
        <v>-0.00675153951394737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0.00572612722915222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0.0135929439204736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59604.5113320076</v>
      </c>
      <c r="J70" s="80" t="n">
        <f aca="false">'High pensions'!W70</f>
        <v>327926.435174728</v>
      </c>
      <c r="K70" s="6"/>
      <c r="L70" s="80" t="n">
        <f aca="false">'High pensions'!N70</f>
        <v>3466490.94450574</v>
      </c>
      <c r="M70" s="8"/>
      <c r="N70" s="80" t="n">
        <f aca="false">'High pensions'!L70</f>
        <v>1040678.51412268</v>
      </c>
      <c r="O70" s="6"/>
      <c r="P70" s="80" t="n">
        <f aca="false">'High pensions'!X70</f>
        <v>23713144.1249459</v>
      </c>
      <c r="Q70" s="8"/>
      <c r="R70" s="80" t="n">
        <f aca="false">'High SIPA income'!G65</f>
        <v>22931028.8393775</v>
      </c>
      <c r="S70" s="8"/>
      <c r="T70" s="80" t="n">
        <f aca="false">'High SIPA income'!J65</f>
        <v>87678776.238612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-4383254.07053895</v>
      </c>
      <c r="AA70" s="6"/>
      <c r="AB70" s="6" t="n">
        <f aca="false">T70-P70-D70</f>
        <v>-62243184.9613279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0.00799414814093837</v>
      </c>
      <c r="AI70" s="61"/>
      <c r="AJ70" s="61" t="n">
        <f aca="false">AB70/AG70</f>
        <v>-0.0095251267947555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0.00781425333694002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0.00622570892845087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0.0160189960335874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61272.3851826892</v>
      </c>
      <c r="J71" s="81" t="n">
        <f aca="false">'High pensions'!W71</f>
        <v>337102.584998834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1043334.78716217</v>
      </c>
      <c r="O71" s="9"/>
      <c r="P71" s="81" t="n">
        <f aca="false">'High pensions'!X71</f>
        <v>20414841.6836218</v>
      </c>
      <c r="Q71" s="67"/>
      <c r="R71" s="81" t="n">
        <f aca="false">'High SIPA income'!G66</f>
        <v>27157114.8063201</v>
      </c>
      <c r="S71" s="67"/>
      <c r="T71" s="81" t="n">
        <f aca="false">'High SIPA income'!J66</f>
        <v>103837582.215272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349116.097972195</v>
      </c>
      <c r="Y71" s="9"/>
      <c r="Z71" s="9" t="n">
        <f aca="false">R71+V71-N71-L71-F71</f>
        <v>446521.884456802</v>
      </c>
      <c r="AA71" s="9"/>
      <c r="AB71" s="9" t="n">
        <f aca="false">T71-P71-D71</f>
        <v>-42996601.0411536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0.00749162193475735</v>
      </c>
      <c r="AI71" s="40"/>
      <c r="AJ71" s="40" t="n">
        <f aca="false">AB71/AG71</f>
        <v>-0.00653087903967497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0.00133500351278397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0.0136283900866732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62224.9109660778</v>
      </c>
      <c r="J72" s="81" t="n">
        <f aca="false">'High pensions'!W72</f>
        <v>342343.100818497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1045475.35954886</v>
      </c>
      <c r="O72" s="9"/>
      <c r="P72" s="81" t="n">
        <f aca="false">'High pensions'!X72</f>
        <v>20086719.0332966</v>
      </c>
      <c r="Q72" s="67"/>
      <c r="R72" s="81" t="n">
        <f aca="false">'High SIPA income'!G67</f>
        <v>23350924.267931</v>
      </c>
      <c r="S72" s="67"/>
      <c r="T72" s="81" t="n">
        <f aca="false">'High SIPA income'!J67</f>
        <v>89284282.8027369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-3339999.76098211</v>
      </c>
      <c r="AA72" s="9"/>
      <c r="AB72" s="9" t="n">
        <f aca="false">T72-P72-D72</f>
        <v>-57442444.2458227</v>
      </c>
      <c r="AC72" s="50"/>
      <c r="AD72" s="9"/>
      <c r="AE72" s="9"/>
      <c r="AF72" s="9"/>
      <c r="AG72" s="9" t="n">
        <f aca="false">BF72/100*$AG$53</f>
        <v>6615614407.76469</v>
      </c>
      <c r="AH72" s="40" t="n">
        <f aca="false">(AG72-AG71)/AG71</f>
        <v>0.00486495267121953</v>
      </c>
      <c r="AI72" s="40"/>
      <c r="AJ72" s="40" t="n">
        <f aca="false">AB72/AG72</f>
        <v>-0.00868285856842004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0.00133664359984792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0.0160196885799832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125932601.346407</v>
      </c>
      <c r="E73" s="9"/>
      <c r="F73" s="81" t="n">
        <f aca="false">'High pensions'!I73</f>
        <v>22889740.987248</v>
      </c>
      <c r="G73" s="81" t="n">
        <f aca="false">'High pensions'!K73</f>
        <v>2100106.66074185</v>
      </c>
      <c r="H73" s="81" t="n">
        <f aca="false">'High pensions'!V73</f>
        <v>11554167.2157616</v>
      </c>
      <c r="I73" s="81" t="n">
        <f aca="false">'High pensions'!M73</f>
        <v>64951.7523940774</v>
      </c>
      <c r="J73" s="81" t="n">
        <f aca="false">'High pensions'!W73</f>
        <v>357345.377807059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1039799.99860648</v>
      </c>
      <c r="O73" s="9"/>
      <c r="P73" s="81" t="n">
        <f aca="false">'High pensions'!X73</f>
        <v>19877856.5636384</v>
      </c>
      <c r="Q73" s="67"/>
      <c r="R73" s="81" t="n">
        <f aca="false">'High SIPA income'!G68</f>
        <v>27820013.4582398</v>
      </c>
      <c r="S73" s="67"/>
      <c r="T73" s="81" t="n">
        <f aca="false">'High SIPA income'!J68</f>
        <v>106372232.66544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1297217.42360515</v>
      </c>
      <c r="AA73" s="9"/>
      <c r="AB73" s="9" t="n">
        <f aca="false">T73-P73-D73</f>
        <v>-39438225.244605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0.0109062906008448</v>
      </c>
      <c r="AI73" s="40" t="n">
        <f aca="false">(AG73-AG69)/AG69</f>
        <v>0.0316159602748804</v>
      </c>
      <c r="AJ73" s="40" t="n">
        <f aca="false">AB73/AG73</f>
        <v>-0.00589706995450483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0.0102098334237637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0.01369215124335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126097866.818392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67386.839656753</v>
      </c>
      <c r="J74" s="80" t="n">
        <f aca="false">'High pensions'!W74</f>
        <v>370742.509459404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1042853.26781311</v>
      </c>
      <c r="O74" s="6"/>
      <c r="P74" s="80" t="n">
        <f aca="false">'High pensions'!X74</f>
        <v>23045602.2781791</v>
      </c>
      <c r="Q74" s="8"/>
      <c r="R74" s="80" t="n">
        <f aca="false">'High SIPA income'!G69</f>
        <v>23747564.4129282</v>
      </c>
      <c r="S74" s="8"/>
      <c r="T74" s="80" t="n">
        <f aca="false">'High SIPA income'!J69</f>
        <v>90800870.7746095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346416.902233675</v>
      </c>
      <c r="Y74" s="6"/>
      <c r="Z74" s="6" t="n">
        <f aca="false">R74+V74-N74-L74-F74</f>
        <v>-3412687.83728924</v>
      </c>
      <c r="AA74" s="6"/>
      <c r="AB74" s="6" t="n">
        <f aca="false">T74-P74-D74</f>
        <v>-58342598.3219617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0.00590429709796122</v>
      </c>
      <c r="AI74" s="61"/>
      <c r="AJ74" s="61" t="n">
        <f aca="false">AB74/AG74</f>
        <v>-0.00867257411496515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0.00959671313122154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0.00661884807616955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0.016076808520171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23043659.1400365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68951.4685076303</v>
      </c>
      <c r="J75" s="81" t="n">
        <f aca="false">'High pensions'!W75</f>
        <v>379350.635756787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1051076.50491604</v>
      </c>
      <c r="O75" s="9"/>
      <c r="P75" s="81" t="n">
        <f aca="false">'High pensions'!X75</f>
        <v>19896617.0590894</v>
      </c>
      <c r="Q75" s="67"/>
      <c r="R75" s="81" t="n">
        <f aca="false">'High SIPA income'!G70</f>
        <v>28286529.6776114</v>
      </c>
      <c r="S75" s="67"/>
      <c r="T75" s="81" t="n">
        <f aca="false">'High SIPA income'!J70</f>
        <v>108155997.863961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1608118.34545277</v>
      </c>
      <c r="AA75" s="9"/>
      <c r="AB75" s="9" t="n">
        <f aca="false">T75-P75-D75</f>
        <v>-38520032.8049799</v>
      </c>
      <c r="AC75" s="50"/>
      <c r="AD75" s="9"/>
      <c r="AE75" s="9"/>
      <c r="AF75" s="9"/>
      <c r="AG75" s="9" t="n">
        <f aca="false">BF75/100*$AG$53</f>
        <v>6800120866.5582</v>
      </c>
      <c r="AH75" s="40" t="n">
        <f aca="false">(AG75-AG74)/AG74</f>
        <v>0.0108317747608369</v>
      </c>
      <c r="AI75" s="40"/>
      <c r="AJ75" s="40" t="n">
        <f aca="false">AB75/AG75</f>
        <v>-0.00566461002103869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0.00608210731044515</v>
      </c>
      <c r="BB75" s="39"/>
      <c r="BC75" s="39"/>
      <c r="BD75" s="39"/>
      <c r="BE75" s="39"/>
      <c r="BF75" s="7" t="n">
        <f aca="false">BF74*(1+AY75)*(1+BA75)*(1-BE75)</f>
        <v>122.403599990322</v>
      </c>
      <c r="BG75" s="7"/>
      <c r="BH75" s="7"/>
      <c r="BI75" s="40" t="n">
        <f aca="false">T82/AG82</f>
        <v>0.0136387621977043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12436170.8720477</v>
      </c>
      <c r="I76" s="81" t="n">
        <f aca="false">'High pensions'!M76</f>
        <v>69909.9360540486</v>
      </c>
      <c r="J76" s="81" t="n">
        <f aca="false">'High pensions'!W76</f>
        <v>384623.841403535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1057915.01823794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24434857.5700061</v>
      </c>
      <c r="S76" s="67"/>
      <c r="T76" s="81" t="n">
        <f aca="false">'High SIPA income'!J71</f>
        <v>93428795.7295631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344081.110057118</v>
      </c>
      <c r="Y76" s="9"/>
      <c r="Z76" s="9" t="n">
        <f aca="false">R76+V76-N76-L76-F76</f>
        <v>-2365165.57327735</v>
      </c>
      <c r="AA76" s="9"/>
      <c r="AB76" s="9" t="n">
        <f aca="false">T76-P76-D76</f>
        <v>-53922473.0437819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0.0107659279191196</v>
      </c>
      <c r="AI76" s="40"/>
      <c r="AJ76" s="40" t="n">
        <f aca="false">AB76/AG76</f>
        <v>-0.00784517392538164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0.00324982041723527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0.0160527830379618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70818.877475468</v>
      </c>
      <c r="J77" s="81" t="n">
        <f aca="false">'High pensions'!W77</f>
        <v>389624.568923109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1060923.89805225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29109401.0544447</v>
      </c>
      <c r="S77" s="67"/>
      <c r="T77" s="81" t="n">
        <f aca="false">'High SIPA income'!J72</f>
        <v>111302317.892945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354541.638197195</v>
      </c>
      <c r="Y77" s="9"/>
      <c r="Z77" s="9" t="n">
        <f aca="false">R77+V77-N77-L77-F77</f>
        <v>2273775.52976122</v>
      </c>
      <c r="AA77" s="9"/>
      <c r="AB77" s="9" t="n">
        <f aca="false">T77-P77-D77</f>
        <v>-36264515.2653463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0.0108848527469684</v>
      </c>
      <c r="AI77" s="40" t="n">
        <f aca="false">(AG77-AG73)/AG73</f>
        <v>0.0389336944767681</v>
      </c>
      <c r="AJ77" s="40" t="n">
        <f aca="false">AB77/AG77</f>
        <v>-0.00521930843124316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0.013745974444296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73170.0733928056</v>
      </c>
      <c r="J78" s="80" t="n">
        <f aca="false">'High pensions'!W78</f>
        <v>402560.155145353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1066309.22049635</v>
      </c>
      <c r="O78" s="6"/>
      <c r="P78" s="80" t="n">
        <f aca="false">'High pensions'!X78</f>
        <v>23001192.6970932</v>
      </c>
      <c r="Q78" s="8"/>
      <c r="R78" s="80" t="n">
        <f aca="false">'High SIPA income'!G73</f>
        <v>24841943.3677217</v>
      </c>
      <c r="S78" s="8"/>
      <c r="T78" s="80" t="n">
        <f aca="false">'High SIPA income'!J73</f>
        <v>94985323.559947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345974.884772196</v>
      </c>
      <c r="Y78" s="6"/>
      <c r="Z78" s="6" t="n">
        <f aca="false">R78+V78-N78-L78-F78</f>
        <v>-2662079.98737453</v>
      </c>
      <c r="AA78" s="6"/>
      <c r="AB78" s="6" t="n">
        <f aca="false">T78-P78-D78</f>
        <v>-56058957.4203682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-0.00804327775011276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0.00507603299909861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0.0161724685552928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127959645.646821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75436.4100916181</v>
      </c>
      <c r="J79" s="81" t="n">
        <f aca="false">'High pensions'!W79</f>
        <v>415028.870984789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1067227.55464311</v>
      </c>
      <c r="O79" s="9"/>
      <c r="P79" s="81" t="n">
        <f aca="false">'High pensions'!X79</f>
        <v>19823827.7985856</v>
      </c>
      <c r="Q79" s="67"/>
      <c r="R79" s="81" t="n">
        <f aca="false">'High SIPA income'!G74</f>
        <v>29366108.6160493</v>
      </c>
      <c r="S79" s="67"/>
      <c r="T79" s="81" t="n">
        <f aca="false">'High SIPA income'!J74</f>
        <v>112283861.504021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351819.850348881</v>
      </c>
      <c r="Y79" s="9"/>
      <c r="Z79" s="9" t="n">
        <f aca="false">R79+V79-N79-L79-F79</f>
        <v>2491960.83059684</v>
      </c>
      <c r="AA79" s="9"/>
      <c r="AB79" s="9" t="n">
        <f aca="false">T79-P79-D79</f>
        <v>-35499611.9413861</v>
      </c>
      <c r="AC79" s="50"/>
      <c r="AD79" s="9"/>
      <c r="AE79" s="9"/>
      <c r="AF79" s="9"/>
      <c r="AG79" s="9" t="n">
        <f aca="false">BF79/100*$AG$53</f>
        <v>7009116372.23213</v>
      </c>
      <c r="AH79" s="40" t="n">
        <f aca="false">(AG79-AG78)/AG78</f>
        <v>0.0056603326026595</v>
      </c>
      <c r="AI79" s="40"/>
      <c r="AJ79" s="40" t="n">
        <f aca="false">AB79/AG79</f>
        <v>-0.0050647770783239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0.00185376290387322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0.0137242018155754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76157.4922901648</v>
      </c>
      <c r="J80" s="81" t="n">
        <f aca="false">'High pensions'!W80</f>
        <v>418996.052487549</v>
      </c>
      <c r="K80" s="9"/>
      <c r="L80" s="81" t="n">
        <f aca="false">'High pensions'!N80</f>
        <v>2633803.49011189</v>
      </c>
      <c r="M80" s="67"/>
      <c r="N80" s="81" t="n">
        <f aca="false">'High pensions'!L80</f>
        <v>1072827.65868153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25217617.9398632</v>
      </c>
      <c r="S80" s="67"/>
      <c r="T80" s="81" t="n">
        <f aca="false">'High SIPA income'!J75</f>
        <v>96421747.8468838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359815.953285894</v>
      </c>
      <c r="Y80" s="9"/>
      <c r="Z80" s="9" t="n">
        <f aca="false">R80+V80-N80-L80-F80</f>
        <v>-1696264.98793362</v>
      </c>
      <c r="AA80" s="9"/>
      <c r="AB80" s="9" t="n">
        <f aca="false">T80-P80-D80</f>
        <v>-51615052.5333824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0.0047084188206749</v>
      </c>
      <c r="AI80" s="40"/>
      <c r="AJ80" s="40" t="n">
        <f aca="false">AB80/AG80</f>
        <v>-0.00732947827125875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0.000881069023206386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0.0161538094140083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78789.6989304987</v>
      </c>
      <c r="J81" s="81" t="n">
        <f aca="false">'High pensions'!W81</f>
        <v>433477.676796151</v>
      </c>
      <c r="K81" s="9"/>
      <c r="L81" s="81" t="n">
        <f aca="false">'High pensions'!N81</f>
        <v>2624772.79917376</v>
      </c>
      <c r="M81" s="67"/>
      <c r="N81" s="81" t="n">
        <f aca="false">'High pensions'!L81</f>
        <v>1080918.14466675</v>
      </c>
      <c r="O81" s="9"/>
      <c r="P81" s="81" t="n">
        <f aca="false">'High pensions'!X81</f>
        <v>19566851.2421015</v>
      </c>
      <c r="Q81" s="67"/>
      <c r="R81" s="81" t="n">
        <f aca="false">'High SIPA income'!G76</f>
        <v>29812052.0539014</v>
      </c>
      <c r="S81" s="67"/>
      <c r="T81" s="81" t="n">
        <f aca="false">'High SIPA income'!J76</f>
        <v>113988964.889324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2776083.30601662</v>
      </c>
      <c r="AA81" s="9"/>
      <c r="AB81" s="9" t="n">
        <f aca="false">T81-P81-D81</f>
        <v>-34733721.8426183</v>
      </c>
      <c r="AC81" s="50"/>
      <c r="AD81" s="9"/>
      <c r="AE81" s="9"/>
      <c r="AF81" s="9"/>
      <c r="AG81" s="9" t="n">
        <f aca="false">BF81/100*$AG$53</f>
        <v>7090273218.48777</v>
      </c>
      <c r="AH81" s="40" t="n">
        <f aca="false">(AG81-AG80)/AG80</f>
        <v>0.00683814006744093</v>
      </c>
      <c r="AI81" s="40" t="n">
        <f aca="false">(AG81-AG77)/AG77</f>
        <v>0.0204554650268102</v>
      </c>
      <c r="AJ81" s="40" t="n">
        <f aca="false">AB81/AG81</f>
        <v>-0.00489878468322641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0.00140596240519464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0.0138330028090891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130071098.726775</v>
      </c>
      <c r="E82" s="6"/>
      <c r="F82" s="80" t="n">
        <f aca="false">'High pensions'!I82</f>
        <v>23641961.8744547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81166.1965731229</v>
      </c>
      <c r="J82" s="80" t="n">
        <f aca="false">'High pensions'!W82</f>
        <v>446552.465645705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1090130.71802394</v>
      </c>
      <c r="O82" s="6"/>
      <c r="P82" s="80" t="n">
        <f aca="false">'High pensions'!X82</f>
        <v>22588255.9446573</v>
      </c>
      <c r="Q82" s="8"/>
      <c r="R82" s="80" t="n">
        <f aca="false">'High SIPA income'!G77</f>
        <v>25427144.327033</v>
      </c>
      <c r="S82" s="8"/>
      <c r="T82" s="80" t="n">
        <f aca="false">'High SIPA income'!J77</f>
        <v>97222890.1482355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-2360948.12212001</v>
      </c>
      <c r="AA82" s="6"/>
      <c r="AB82" s="6" t="n">
        <f aca="false">T82-P82-D82</f>
        <v>-55436464.5231968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0.00538082814444498</v>
      </c>
      <c r="AI82" s="61"/>
      <c r="AJ82" s="61" t="n">
        <f aca="false">AB82/AG82</f>
        <v>-0.0077768183558476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0.00832118063066308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0.00430999252607349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0.0162397048351166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23672727.9942583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83148.2931903135</v>
      </c>
      <c r="J83" s="81" t="n">
        <f aca="false">'High pensions'!W83</f>
        <v>457457.37642044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1093771.65682194</v>
      </c>
      <c r="O83" s="9"/>
      <c r="P83" s="81" t="n">
        <f aca="false">'High pensions'!X83</f>
        <v>19324226.5087009</v>
      </c>
      <c r="Q83" s="67"/>
      <c r="R83" s="81" t="n">
        <f aca="false">'High SIPA income'!G78</f>
        <v>30275658.5313258</v>
      </c>
      <c r="S83" s="67"/>
      <c r="T83" s="81" t="n">
        <f aca="false">'High SIPA income'!J78</f>
        <v>115761604.437318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358546.924924384</v>
      </c>
      <c r="Y83" s="9"/>
      <c r="Z83" s="9" t="n">
        <f aca="false">R83+V83-N83-L83-F83</f>
        <v>3087521.67462233</v>
      </c>
      <c r="AA83" s="9"/>
      <c r="AB83" s="9" t="n">
        <f aca="false">T83-P83-D83</f>
        <v>-33802986.9118452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0.0116275109697014</v>
      </c>
      <c r="AI83" s="40"/>
      <c r="AJ83" s="40" t="n">
        <f aca="false">AB83/AG83</f>
        <v>-0.00468749563007946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0.0041537990721974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0.0137472789390075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23877859.5659191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85736.2444205703</v>
      </c>
      <c r="J84" s="81" t="n">
        <f aca="false">'High pensions'!W84</f>
        <v>471695.520520255</v>
      </c>
      <c r="K84" s="9"/>
      <c r="L84" s="81" t="n">
        <f aca="false">'High pensions'!N84</f>
        <v>2618673.55509501</v>
      </c>
      <c r="M84" s="67"/>
      <c r="N84" s="81" t="n">
        <f aca="false">'High pensions'!L84</f>
        <v>1105446.76650265</v>
      </c>
      <c r="O84" s="9"/>
      <c r="P84" s="81" t="n">
        <f aca="false">'High pensions'!X84</f>
        <v>19670151.47581</v>
      </c>
      <c r="Q84" s="67"/>
      <c r="R84" s="81" t="n">
        <f aca="false">'High SIPA income'!G79</f>
        <v>26038286.7696532</v>
      </c>
      <c r="S84" s="67"/>
      <c r="T84" s="81" t="n">
        <f aca="false">'High SIPA income'!J79</f>
        <v>99559646.2463485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-1418894.45044624</v>
      </c>
      <c r="AA84" s="9"/>
      <c r="AB84" s="9" t="n">
        <f aca="false">T84-P84-D84</f>
        <v>-51479443.4536025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0.00436972055854085</v>
      </c>
      <c r="AI84" s="40"/>
      <c r="AJ84" s="40" t="n">
        <f aca="false">AB84/AG84</f>
        <v>-0.00710764994452511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0.00320188129893484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0.0161562151825758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86851.6573369568</v>
      </c>
      <c r="J85" s="81" t="n">
        <f aca="false">'High pensions'!W85</f>
        <v>477832.193286198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1114454.47636025</v>
      </c>
      <c r="O85" s="9"/>
      <c r="P85" s="81" t="n">
        <f aca="false">'High pensions'!X85</f>
        <v>19583178.9534603</v>
      </c>
      <c r="Q85" s="67"/>
      <c r="R85" s="81" t="n">
        <f aca="false">'High SIPA income'!G80</f>
        <v>30999425.4421247</v>
      </c>
      <c r="S85" s="67"/>
      <c r="T85" s="81" t="n">
        <f aca="false">'High SIPA income'!J80</f>
        <v>118528989.950866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3399698.83509029</v>
      </c>
      <c r="AA85" s="9"/>
      <c r="AB85" s="9" t="n">
        <f aca="false">T85-P85-D85</f>
        <v>-33311356.2255604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0.0119066628499651</v>
      </c>
      <c r="AI85" s="40" t="n">
        <f aca="false">(AG85-AG81)/AG81</f>
        <v>0.0336780577197565</v>
      </c>
      <c r="AJ85" s="40" t="n">
        <f aca="false">AB85/AG85</f>
        <v>-0.00454510631800164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0.00414897401139323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0.0138559852936197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88800.6384860687</v>
      </c>
      <c r="J86" s="80" t="n">
        <f aca="false">'High pensions'!W86</f>
        <v>488554.912526206</v>
      </c>
      <c r="K86" s="6"/>
      <c r="L86" s="80" t="n">
        <f aca="false">'High pensions'!N86</f>
        <v>3171447.33954433</v>
      </c>
      <c r="M86" s="8"/>
      <c r="N86" s="80" t="n">
        <f aca="false">'High pensions'!L86</f>
        <v>1116202.10158259</v>
      </c>
      <c r="O86" s="6"/>
      <c r="P86" s="80" t="n">
        <f aca="false">'High pensions'!X86</f>
        <v>22597669.9513665</v>
      </c>
      <c r="Q86" s="8"/>
      <c r="R86" s="80" t="n">
        <f aca="false">'High SIPA income'!G81</f>
        <v>26468698.2709027</v>
      </c>
      <c r="S86" s="8"/>
      <c r="T86" s="80" t="n">
        <f aca="false">'High SIPA income'!J81</f>
        <v>101205361.925873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-1735954.31617349</v>
      </c>
      <c r="AA86" s="6"/>
      <c r="AB86" s="6" t="n">
        <f aca="false">T86-P86-D86</f>
        <v>-53797085.4686839</v>
      </c>
      <c r="AC86" s="50"/>
      <c r="AD86" s="6"/>
      <c r="AE86" s="6"/>
      <c r="AF86" s="6"/>
      <c r="AG86" s="6" t="n">
        <f aca="false">BF86/100*$AG$53</f>
        <v>7374225713.51408</v>
      </c>
      <c r="AH86" s="61" t="n">
        <f aca="false">(AG86-AG85)/AG85</f>
        <v>0.00616257272482706</v>
      </c>
      <c r="AI86" s="61"/>
      <c r="AJ86" s="61" t="n">
        <f aca="false">AB86/AG86</f>
        <v>-0.007295285981021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0.00686756709365189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0.00927452264552711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0.0163376149627066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24190254.6634045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90524.6762946779</v>
      </c>
      <c r="J87" s="81" t="n">
        <f aca="false">'High pensions'!W87</f>
        <v>498040.059875784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1123815.56690923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31346951.4886449</v>
      </c>
      <c r="S87" s="67"/>
      <c r="T87" s="81" t="n">
        <f aca="false">'High SIPA income'!J82</f>
        <v>119857785.910409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372693.337566719</v>
      </c>
      <c r="Y87" s="9"/>
      <c r="Z87" s="9" t="n">
        <f aca="false">R87+V87-N87-L87-F87</f>
        <v>3658937.80658156</v>
      </c>
      <c r="AA87" s="9"/>
      <c r="AB87" s="9" t="n">
        <f aca="false">T87-P87-D87</f>
        <v>-32501119.5000625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0.00617812131251374</v>
      </c>
      <c r="AI87" s="40"/>
      <c r="AJ87" s="40" t="n">
        <f aca="false">AB87/AG87</f>
        <v>-0.00438033195889632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0.00374963072971282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0.0138796854292567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2480485.03029849</v>
      </c>
      <c r="M88" s="67"/>
      <c r="N88" s="81" t="n">
        <f aca="false">'High pensions'!L88</f>
        <v>1128232.20828287</v>
      </c>
      <c r="O88" s="9"/>
      <c r="P88" s="81" t="n">
        <f aca="false">'High pensions'!X88</f>
        <v>19078449.3416028</v>
      </c>
      <c r="Q88" s="67"/>
      <c r="R88" s="81" t="n">
        <f aca="false">'High SIPA income'!G83</f>
        <v>26962210.1778029</v>
      </c>
      <c r="S88" s="67"/>
      <c r="T88" s="81" t="n">
        <f aca="false">'High SIPA income'!J83</f>
        <v>103092347.475421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-774504.359532513</v>
      </c>
      <c r="AA88" s="9"/>
      <c r="AB88" s="9" t="n">
        <f aca="false">T88-P88-D88</f>
        <v>-49558937.5067147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0.00442766861855438</v>
      </c>
      <c r="AI88" s="40"/>
      <c r="AJ88" s="40" t="n">
        <f aca="false">AB88/AG88</f>
        <v>-0.0066498526664096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-0.00111227179675707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0.0163417745039955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24332622.6744789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93556.5245094155</v>
      </c>
      <c r="J89" s="81" t="n">
        <f aca="false">'High pensions'!W89</f>
        <v>514720.394213428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1131657.05678311</v>
      </c>
      <c r="O89" s="9"/>
      <c r="P89" s="81" t="n">
        <f aca="false">'High pensions'!X89</f>
        <v>19088596.5540758</v>
      </c>
      <c r="Q89" s="67"/>
      <c r="R89" s="81" t="n">
        <f aca="false">'High SIPA income'!G84</f>
        <v>31991915.2563413</v>
      </c>
      <c r="S89" s="67"/>
      <c r="T89" s="81" t="n">
        <f aca="false">'High SIPA income'!J84</f>
        <v>122323860.776302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379303.070701135</v>
      </c>
      <c r="Y89" s="9"/>
      <c r="Z89" s="9" t="n">
        <f aca="false">R89+V89-N89-L89-F89</f>
        <v>4199839.98739446</v>
      </c>
      <c r="AA89" s="9"/>
      <c r="AB89" s="9" t="n">
        <f aca="false">T89-P89-D89</f>
        <v>-30635646.4484014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0.0277435980281423</v>
      </c>
      <c r="AJ89" s="40" t="n">
        <f aca="false">AB89/AG89</f>
        <v>-0.00406718568722128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0.0139935576360289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24391539.5227292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96577.5852008471</v>
      </c>
      <c r="J90" s="80" t="n">
        <f aca="false">'High pensions'!W90</f>
        <v>531341.378780676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1136319.20192202</v>
      </c>
      <c r="O90" s="6"/>
      <c r="P90" s="80" t="n">
        <f aca="false">'High pensions'!X90</f>
        <v>22110794.340113</v>
      </c>
      <c r="Q90" s="8"/>
      <c r="R90" s="80" t="n">
        <f aca="false">'High SIPA income'!G85</f>
        <v>27289273.4660923</v>
      </c>
      <c r="S90" s="8"/>
      <c r="T90" s="80" t="n">
        <f aca="false">'High SIPA income'!J85</f>
        <v>104342902.305327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-1138636.35524492</v>
      </c>
      <c r="AA90" s="6"/>
      <c r="AB90" s="6" t="n">
        <f aca="false">T90-P90-D90</f>
        <v>-51962945.8212059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0.00765791218601494</v>
      </c>
      <c r="AI90" s="61"/>
      <c r="AJ90" s="61" t="n">
        <f aca="false">AB90/AG90</f>
        <v>-0.00684616868913932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0.00760839992530238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0.00203474499838619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0.0164631078747366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99337.2503209938</v>
      </c>
      <c r="J91" s="81" t="n">
        <f aca="false">'High pensions'!W91</f>
        <v>546524.242038877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1139196.93692166</v>
      </c>
      <c r="O91" s="9"/>
      <c r="P91" s="81" t="n">
        <f aca="false">'High pensions'!X91</f>
        <v>18563021.037877</v>
      </c>
      <c r="Q91" s="67"/>
      <c r="R91" s="81" t="n">
        <f aca="false">'High SIPA income'!G86</f>
        <v>32302512.6613964</v>
      </c>
      <c r="S91" s="67"/>
      <c r="T91" s="81" t="n">
        <f aca="false">'High SIPA income'!J86</f>
        <v>123511456.874536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4525408.84538799</v>
      </c>
      <c r="AA91" s="9"/>
      <c r="AB91" s="9" t="n">
        <f aca="false">T91-P91-D91</f>
        <v>-29453921.0745161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-0.00385279146479403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0.0140143017757855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100585.188699028</v>
      </c>
      <c r="J92" s="81" t="n">
        <f aca="false">'High pensions'!W92</f>
        <v>553390.030793472</v>
      </c>
      <c r="K92" s="9"/>
      <c r="L92" s="81" t="n">
        <f aca="false">'High pensions'!N92</f>
        <v>2380309.24504267</v>
      </c>
      <c r="M92" s="67"/>
      <c r="N92" s="81" t="n">
        <f aca="false">'High pensions'!L92</f>
        <v>1146352.90291936</v>
      </c>
      <c r="O92" s="9"/>
      <c r="P92" s="81" t="n">
        <f aca="false">'High pensions'!X92</f>
        <v>18658331.4311154</v>
      </c>
      <c r="Q92" s="67"/>
      <c r="R92" s="81" t="n">
        <f aca="false">'High SIPA income'!G87</f>
        <v>27938741.5807413</v>
      </c>
      <c r="S92" s="67"/>
      <c r="T92" s="81" t="n">
        <f aca="false">'High SIPA income'!J87</f>
        <v>106826199.932193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385416.732062335</v>
      </c>
      <c r="Y92" s="9"/>
      <c r="Z92" s="9" t="n">
        <f aca="false">R92+V92-N92-L92-F92</f>
        <v>16416.1186047792</v>
      </c>
      <c r="AA92" s="9"/>
      <c r="AB92" s="9" t="n">
        <f aca="false">T92-P92-D92</f>
        <v>-46894097.9065133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0.00849268031478377</v>
      </c>
      <c r="AI92" s="40"/>
      <c r="AJ92" s="40" t="n">
        <f aca="false">AB92/AG92</f>
        <v>-0.0060824398074877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0.00591116222331883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0.0165242678081968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102209.972326154</v>
      </c>
      <c r="J93" s="81" t="n">
        <f aca="false">'High pensions'!W93</f>
        <v>562329.110921249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18582466.1491498</v>
      </c>
      <c r="Q93" s="67"/>
      <c r="R93" s="81" t="n">
        <f aca="false">'High SIPA income'!G88</f>
        <v>33175510.9279462</v>
      </c>
      <c r="S93" s="67"/>
      <c r="T93" s="81" t="n">
        <f aca="false">'High SIPA income'!J88</f>
        <v>126849441.410933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371294.642799037</v>
      </c>
      <c r="Y93" s="9"/>
      <c r="Z93" s="9" t="n">
        <f aca="false">R93+V93-N93-L93-F93</f>
        <v>5171669.85544955</v>
      </c>
      <c r="AA93" s="9"/>
      <c r="AB93" s="9" t="n">
        <f aca="false">T93-P93-D93</f>
        <v>-27294933.18841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0.0070697164033654</v>
      </c>
      <c r="AI93" s="40" t="n">
        <f aca="false">(AG93-AG89)/AG89</f>
        <v>0.0307820666939563</v>
      </c>
      <c r="AJ93" s="40" t="n">
        <f aca="false">AB93/AG93</f>
        <v>-0.00351545977581743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0.00468748756314794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0.0140988300194779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104246.301006774</v>
      </c>
      <c r="J94" s="80" t="n">
        <f aca="false">'High pensions'!W94</f>
        <v>573532.390507925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1152861.17422504</v>
      </c>
      <c r="O94" s="6"/>
      <c r="P94" s="80" t="n">
        <f aca="false">'High pensions'!X94</f>
        <v>21782239.6724613</v>
      </c>
      <c r="Q94" s="8"/>
      <c r="R94" s="80" t="n">
        <f aca="false">'High SIPA income'!G89</f>
        <v>28328882.6316041</v>
      </c>
      <c r="S94" s="8"/>
      <c r="T94" s="80" t="n">
        <f aca="false">'High SIPA income'!J89</f>
        <v>108317938.054355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380002.452354685</v>
      </c>
      <c r="Y94" s="6"/>
      <c r="Z94" s="6" t="n">
        <f aca="false">R94+V94-N94-L94-F94</f>
        <v>-304329.502814312</v>
      </c>
      <c r="AA94" s="6"/>
      <c r="AB94" s="6" t="n">
        <f aca="false">T94-P94-D94</f>
        <v>-49115493.5438331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0.00512681259764891</v>
      </c>
      <c r="AI94" s="61"/>
      <c r="AJ94" s="61" t="n">
        <f aca="false">AB94/AG94</f>
        <v>-0.00629357992162854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0.0068913533431971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0.00376980716978667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0.0166374164818019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24790717.6723469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106482.247434471</v>
      </c>
      <c r="J95" s="81" t="n">
        <f aca="false">'High pensions'!W95</f>
        <v>585833.908042265</v>
      </c>
      <c r="K95" s="9"/>
      <c r="L95" s="81" t="n">
        <f aca="false">'High pensions'!N95</f>
        <v>2369672.23108442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33547150.8984578</v>
      </c>
      <c r="S95" s="67"/>
      <c r="T95" s="81" t="n">
        <f aca="false">'High SIPA income'!J90</f>
        <v>128270439.048852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379011.8520882</v>
      </c>
      <c r="Y95" s="9"/>
      <c r="Z95" s="9" t="n">
        <f aca="false">R95+V95-N95-L95-F95</f>
        <v>5376524.08029804</v>
      </c>
      <c r="AA95" s="9"/>
      <c r="AB95" s="9" t="n">
        <f aca="false">T95-P95-D95</f>
        <v>-26805236.4054922</v>
      </c>
      <c r="AC95" s="50"/>
      <c r="AD95" s="9"/>
      <c r="AE95" s="9"/>
      <c r="AF95" s="9"/>
      <c r="AG95" s="9" t="n">
        <f aca="false">BF95/100*$AG$53</f>
        <v>7849235651.70295</v>
      </c>
      <c r="AH95" s="40" t="n">
        <f aca="false">(AG95-AG94)/AG94</f>
        <v>0.00578836398338871</v>
      </c>
      <c r="AI95" s="40"/>
      <c r="AJ95" s="40" t="n">
        <f aca="false">AB95/AG95</f>
        <v>-0.0034150123139285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0.0019472362547478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0.0140792702512438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108076.410008531</v>
      </c>
      <c r="J96" s="81" t="n">
        <f aca="false">'High pensions'!W96</f>
        <v>594604.520170741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1164805.23635365</v>
      </c>
      <c r="O96" s="9"/>
      <c r="P96" s="81" t="n">
        <f aca="false">'High pensions'!X96</f>
        <v>18639493.6129099</v>
      </c>
      <c r="Q96" s="67"/>
      <c r="R96" s="81" t="n">
        <f aca="false">'High SIPA income'!G91</f>
        <v>28950396.1949137</v>
      </c>
      <c r="S96" s="67"/>
      <c r="T96" s="81" t="n">
        <f aca="false">'High SIPA income'!J91</f>
        <v>110694349.031306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718692.808551699</v>
      </c>
      <c r="AA96" s="9"/>
      <c r="AB96" s="9" t="n">
        <f aca="false">T96-P96-D96</f>
        <v>-44720050.9035036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0.0077897616698076</v>
      </c>
      <c r="AI96" s="40"/>
      <c r="AJ96" s="40" t="n">
        <f aca="false">AB96/AG96</f>
        <v>-0.00565333836172017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0.00436511449450501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0.0165623570057498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19452830.8460089</v>
      </c>
      <c r="I97" s="81" t="n">
        <f aca="false">'High pensions'!M97</f>
        <v>109354.090942206</v>
      </c>
      <c r="J97" s="81" t="n">
        <f aca="false">'High pensions'!W97</f>
        <v>601633.943690999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1168378.01198436</v>
      </c>
      <c r="O97" s="9"/>
      <c r="P97" s="81" t="n">
        <f aca="false">'High pensions'!X97</f>
        <v>18436978.679948</v>
      </c>
      <c r="Q97" s="67"/>
      <c r="R97" s="81" t="n">
        <f aca="false">'High SIPA income'!G92</f>
        <v>34361277.5321364</v>
      </c>
      <c r="S97" s="67"/>
      <c r="T97" s="81" t="n">
        <f aca="false">'High SIPA income'!J92</f>
        <v>131383322.794461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381506.041541968</v>
      </c>
      <c r="Y97" s="9"/>
      <c r="Z97" s="9" t="n">
        <f aca="false">R97+V97-N97-L97-F97</f>
        <v>6105601.91347363</v>
      </c>
      <c r="AA97" s="9"/>
      <c r="AB97" s="9" t="n">
        <f aca="false">T97-P97-D97</f>
        <v>-24183044.6669216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0.00886047512194318</v>
      </c>
      <c r="AI97" s="40" t="n">
        <f aca="false">(AG97-AG93)/AG93</f>
        <v>0.027847100028955</v>
      </c>
      <c r="AJ97" s="40" t="n">
        <f aca="false">AB97/AG97</f>
        <v>-0.00303027861240763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0.00343581322997456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0.014180864303768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137544183.963525</v>
      </c>
      <c r="E98" s="6"/>
      <c r="F98" s="80" t="n">
        <f aca="false">'High pensions'!I98</f>
        <v>25000283.5768255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111109.171339411</v>
      </c>
      <c r="J98" s="80" t="n">
        <f aca="false">'High pensions'!W98</f>
        <v>611289.878203988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1172120.25887548</v>
      </c>
      <c r="O98" s="6"/>
      <c r="P98" s="80" t="n">
        <f aca="false">'High pensions'!X98</f>
        <v>21242620.2405725</v>
      </c>
      <c r="Q98" s="8"/>
      <c r="R98" s="80" t="n">
        <f aca="false">'High SIPA income'!G93</f>
        <v>29528771.6537515</v>
      </c>
      <c r="S98" s="8"/>
      <c r="T98" s="80" t="n">
        <f aca="false">'High SIPA income'!J93</f>
        <v>112905817.726957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657837.115847375</v>
      </c>
      <c r="AA98" s="6"/>
      <c r="AB98" s="6" t="n">
        <f aca="false">T98-P98-D98</f>
        <v>-45880986.4771405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0.00952351147846652</v>
      </c>
      <c r="AI98" s="61"/>
      <c r="AJ98" s="61" t="n">
        <f aca="false">AB98/AG98</f>
        <v>-0.00569492346104201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0.00760235135224516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0.0166522076772462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113174.422489644</v>
      </c>
      <c r="J99" s="81" t="n">
        <f aca="false">'High pensions'!W99</f>
        <v>622652.280684965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1179315.66545273</v>
      </c>
      <c r="O99" s="9"/>
      <c r="P99" s="81" t="n">
        <f aca="false">'High pensions'!X99</f>
        <v>18327172.6452966</v>
      </c>
      <c r="Q99" s="67"/>
      <c r="R99" s="81" t="n">
        <f aca="false">'High SIPA income'!G94</f>
        <v>35099494.178477</v>
      </c>
      <c r="S99" s="67"/>
      <c r="T99" s="81" t="n">
        <f aca="false">'High SIPA income'!J94</f>
        <v>134205958.124236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384510.521037469</v>
      </c>
      <c r="Y99" s="9"/>
      <c r="Z99" s="9" t="n">
        <f aca="false">R99+V99-N99-L99-F99</f>
        <v>6661608.54949617</v>
      </c>
      <c r="AA99" s="9"/>
      <c r="AB99" s="9" t="n">
        <f aca="false">T99-P99-D99</f>
        <v>-22379699.5817033</v>
      </c>
      <c r="AC99" s="50"/>
      <c r="AD99" s="9"/>
      <c r="AE99" s="9"/>
      <c r="AF99" s="9"/>
      <c r="AG99" s="9" t="n">
        <f aca="false">BF99/100*$AG$53</f>
        <v>8121749155.96948</v>
      </c>
      <c r="AH99" s="40" t="n">
        <f aca="false">(AG99-AG98)/AG98</f>
        <v>0.0081025576046303</v>
      </c>
      <c r="AI99" s="40"/>
      <c r="AJ99" s="40" t="n">
        <f aca="false">AB99/AG99</f>
        <v>-0.00275552706097235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0.00708561575544687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0.0141314570587109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115432.162711411</v>
      </c>
      <c r="J100" s="81" t="n">
        <f aca="false">'High pensions'!W100</f>
        <v>635073.701244068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1184761.54917553</v>
      </c>
      <c r="O100" s="9"/>
      <c r="P100" s="81" t="n">
        <f aca="false">'High pensions'!X100</f>
        <v>18291755.3339269</v>
      </c>
      <c r="Q100" s="67"/>
      <c r="R100" s="81" t="n">
        <f aca="false">'High SIPA income'!G95</f>
        <v>30145551.8437498</v>
      </c>
      <c r="S100" s="67"/>
      <c r="T100" s="81" t="n">
        <f aca="false">'High SIPA income'!J95</f>
        <v>115264130.240803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379013.461963661</v>
      </c>
      <c r="Y100" s="9"/>
      <c r="Z100" s="9" t="n">
        <f aca="false">R100+V100-N100-L100-F100</f>
        <v>1639546.72597745</v>
      </c>
      <c r="AA100" s="9"/>
      <c r="AB100" s="9" t="n">
        <f aca="false">T100-P100-D100</f>
        <v>-41688199.7943677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0.00661067329406188</v>
      </c>
      <c r="AI100" s="40"/>
      <c r="AJ100" s="40" t="n">
        <f aca="false">AB100/AG100</f>
        <v>-0.00509919991146353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0.0040626873965095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0.0167132367225853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20867843.5960181</v>
      </c>
      <c r="I101" s="81" t="n">
        <f aca="false">'High pensions'!M101</f>
        <v>117308.585286696</v>
      </c>
      <c r="J101" s="81" t="n">
        <f aca="false">'High pensions'!W101</f>
        <v>645397.224619122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35793038.3679156</v>
      </c>
      <c r="S101" s="67"/>
      <c r="T101" s="81" t="n">
        <f aca="false">'High SIPA income'!J96</f>
        <v>136857784.443209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375464.650097221</v>
      </c>
      <c r="Y101" s="9"/>
      <c r="Z101" s="9" t="n">
        <f aca="false">R101+V101-N101-L101-F101</f>
        <v>7133566.36749963</v>
      </c>
      <c r="AA101" s="9"/>
      <c r="AB101" s="9" t="n">
        <f aca="false">T101-P101-D101</f>
        <v>-20918613.1768995</v>
      </c>
      <c r="AC101" s="50"/>
      <c r="AD101" s="9"/>
      <c r="AE101" s="9"/>
      <c r="AF101" s="9"/>
      <c r="AG101" s="9" t="n">
        <f aca="false">BF101/100*$AG$53</f>
        <v>8225903618.68411</v>
      </c>
      <c r="AH101" s="40" t="n">
        <f aca="false">(AG101-AG100)/AG100</f>
        <v>0.00617266303182192</v>
      </c>
      <c r="AI101" s="40" t="n">
        <f aca="false">(AG101-AG97)/AG97</f>
        <v>0.0307544044493572</v>
      </c>
      <c r="AJ101" s="40" t="n">
        <f aca="false">AB101/AG101</f>
        <v>-0.00254301705278743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0.00443481843423517</v>
      </c>
      <c r="BB101" s="39"/>
      <c r="BC101" s="39"/>
      <c r="BD101" s="39"/>
      <c r="BE101" s="39"/>
      <c r="BF101" s="7" t="n">
        <f aca="false">BF100*(1+AY101)*(1+BA101)*(1-BE101)</f>
        <v>148.067988181212</v>
      </c>
      <c r="BG101" s="7"/>
      <c r="BH101" s="7"/>
      <c r="BI101" s="40" t="n">
        <f aca="false">T108/AG108</f>
        <v>0.014250799162155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25392262.4331253</v>
      </c>
      <c r="G102" s="80" t="n">
        <f aca="false">'High pensions'!K102</f>
        <v>3873849.85414285</v>
      </c>
      <c r="H102" s="80" t="n">
        <f aca="false">'High pensions'!V102</f>
        <v>21312778.9270044</v>
      </c>
      <c r="I102" s="80" t="n">
        <f aca="false">'High pensions'!M102</f>
        <v>119809.789303388</v>
      </c>
      <c r="J102" s="80" t="n">
        <f aca="false">'High pensions'!W102</f>
        <v>659158.111144469</v>
      </c>
      <c r="K102" s="6"/>
      <c r="L102" s="80" t="n">
        <f aca="false">'High pensions'!N102</f>
        <v>2886069.95053604</v>
      </c>
      <c r="M102" s="8"/>
      <c r="N102" s="80" t="n">
        <f aca="false">'High pensions'!L102</f>
        <v>1196286.9404184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30442248.4650276</v>
      </c>
      <c r="S102" s="8"/>
      <c r="T102" s="80" t="n">
        <f aca="false">'High SIPA income'!J97</f>
        <v>116398575.487459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1122704.2657103</v>
      </c>
      <c r="AA102" s="6"/>
      <c r="AB102" s="6" t="n">
        <f aca="false">T102-P102-D102</f>
        <v>-44859608.9685704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0.00504128817801624</v>
      </c>
      <c r="AI102" s="61"/>
      <c r="AJ102" s="61" t="n">
        <f aca="false">AB102/AG102</f>
        <v>-0.0054261021270116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0.00506278566754425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0.000524648343210916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0.0167479982152298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25484694.7954742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122876.806023285</v>
      </c>
      <c r="J103" s="81" t="n">
        <f aca="false">'High pensions'!W103</f>
        <v>676031.932221112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1201489.37182404</v>
      </c>
      <c r="O103" s="9"/>
      <c r="P103" s="81" t="n">
        <f aca="false">'High pensions'!X103</f>
        <v>18669642.5158595</v>
      </c>
      <c r="Q103" s="67"/>
      <c r="R103" s="81" t="n">
        <f aca="false">'High SIPA income'!G98</f>
        <v>35876377.926375</v>
      </c>
      <c r="S103" s="67"/>
      <c r="T103" s="81" t="n">
        <f aca="false">'High SIPA income'!J98</f>
        <v>137176440.468159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396098.61657676</v>
      </c>
      <c r="Y103" s="9"/>
      <c r="Z103" s="9" t="n">
        <f aca="false">R103+V103-N103-L103-F103</f>
        <v>7023864.47321063</v>
      </c>
      <c r="AA103" s="9"/>
      <c r="AB103" s="9" t="n">
        <f aca="false">T103-P103-D103</f>
        <v>-21702473.611814</v>
      </c>
      <c r="AC103" s="50"/>
      <c r="AD103" s="9"/>
      <c r="AE103" s="9"/>
      <c r="AF103" s="9"/>
      <c r="AG103" s="9" t="n">
        <f aca="false">BF103/100*$AG$53</f>
        <v>8282422629.85499</v>
      </c>
      <c r="AH103" s="40" t="n">
        <f aca="false">(AG103-AG102)/AG102</f>
        <v>0.00182039215170015</v>
      </c>
      <c r="AI103" s="40"/>
      <c r="AJ103" s="40" t="n">
        <f aca="false">AB103/AG103</f>
        <v>-0.00262030502205778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0.000276469827348402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0.0142370795739664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140112420.686215</v>
      </c>
      <c r="E104" s="9"/>
      <c r="F104" s="81" t="n">
        <f aca="false">'High pensions'!I104</f>
        <v>25467091.0019703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124829.961258697</v>
      </c>
      <c r="J104" s="81" t="n">
        <f aca="false">'High pensions'!W104</f>
        <v>686777.616052392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1200880.35146589</v>
      </c>
      <c r="O104" s="9"/>
      <c r="P104" s="81" t="n">
        <f aca="false">'High pensions'!X104</f>
        <v>18695922.9798506</v>
      </c>
      <c r="Q104" s="67"/>
      <c r="R104" s="81" t="n">
        <f aca="false">'High SIPA income'!G99</f>
        <v>30959790.1497506</v>
      </c>
      <c r="S104" s="67"/>
      <c r="T104" s="81" t="n">
        <f aca="false">'High SIPA income'!J99</f>
        <v>118377440.975215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2110507.11574243</v>
      </c>
      <c r="AA104" s="9"/>
      <c r="AB104" s="9" t="n">
        <f aca="false">T104-P104-D104</f>
        <v>-40430902.6908501</v>
      </c>
      <c r="AC104" s="50"/>
      <c r="AD104" s="9"/>
      <c r="AE104" s="9"/>
      <c r="AF104" s="9"/>
      <c r="AG104" s="9" t="n">
        <f aca="false">BF104/100*$AG$53</f>
        <v>8347688719.06919</v>
      </c>
      <c r="AH104" s="40" t="n">
        <f aca="false">(AG104-AG103)/AG103</f>
        <v>0.00788007230866722</v>
      </c>
      <c r="AI104" s="40"/>
      <c r="AJ104" s="40" t="n">
        <f aca="false">AB104/AG104</f>
        <v>-0.00484336491830261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0.00194233037008668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0.016760402841175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25484634.055264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128556.920823927</v>
      </c>
      <c r="J105" s="81" t="n">
        <f aca="false">'High pensions'!W105</f>
        <v>707282.247949436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1203372.86648471</v>
      </c>
      <c r="O105" s="9"/>
      <c r="P105" s="81" t="n">
        <f aca="false">'High pensions'!X105</f>
        <v>18552595.5742471</v>
      </c>
      <c r="Q105" s="67"/>
      <c r="R105" s="81" t="n">
        <f aca="false">'High SIPA income'!G100</f>
        <v>36555544.4179594</v>
      </c>
      <c r="S105" s="67"/>
      <c r="T105" s="81" t="n">
        <f aca="false">'High SIPA income'!J100</f>
        <v>139773292.413247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386603.303668044</v>
      </c>
      <c r="Y105" s="9"/>
      <c r="Z105" s="9" t="n">
        <f aca="false">R105+V105-N105-L105-F105</f>
        <v>7721981.51591942</v>
      </c>
      <c r="AA105" s="9"/>
      <c r="AB105" s="9" t="n">
        <f aca="false">T105-P105-D105</f>
        <v>-18988240.5503991</v>
      </c>
      <c r="AC105" s="50"/>
      <c r="AD105" s="9"/>
      <c r="AE105" s="9"/>
      <c r="AF105" s="9"/>
      <c r="AG105" s="9" t="n">
        <f aca="false">BF105/100*$AG$53</f>
        <v>8393679392.08654</v>
      </c>
      <c r="AH105" s="40" t="n">
        <f aca="false">(AG105-AG104)/AG104</f>
        <v>0.0055093900317934</v>
      </c>
      <c r="AI105" s="40" t="n">
        <f aca="false">(AG105-AG101)/AG101</f>
        <v>0.0203960295646243</v>
      </c>
      <c r="AJ105" s="40" t="n">
        <f aca="false">AB105/AG105</f>
        <v>-0.00226220703262755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0.00643959063145614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0.0143549035151051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129937.365702681</v>
      </c>
      <c r="J106" s="80" t="n">
        <f aca="false">'High pensions'!W106</f>
        <v>714877.048375258</v>
      </c>
      <c r="K106" s="6"/>
      <c r="L106" s="80" t="n">
        <f aca="false">'High pensions'!N106</f>
        <v>2804884.89232668</v>
      </c>
      <c r="M106" s="8"/>
      <c r="N106" s="80" t="n">
        <f aca="false">'High pensions'!L106</f>
        <v>1209259.79378075</v>
      </c>
      <c r="O106" s="6"/>
      <c r="P106" s="80" t="n">
        <f aca="false">'High pensions'!X106</f>
        <v>21207551.6362058</v>
      </c>
      <c r="Q106" s="8"/>
      <c r="R106" s="80" t="n">
        <f aca="false">'High SIPA income'!G101</f>
        <v>31363190.6994205</v>
      </c>
      <c r="S106" s="8"/>
      <c r="T106" s="80" t="n">
        <f aca="false">'High SIPA income'!J101</f>
        <v>119919877.94029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1877439.19085285</v>
      </c>
      <c r="AA106" s="6"/>
      <c r="AB106" s="6" t="n">
        <f aca="false">T106-P106-D106</f>
        <v>-42300994.4322411</v>
      </c>
      <c r="AC106" s="50"/>
      <c r="AD106" s="6"/>
      <c r="AE106" s="6"/>
      <c r="AF106" s="6"/>
      <c r="AG106" s="6" t="n">
        <f aca="false">BF106/100*$AG$53</f>
        <v>8486023588.51374</v>
      </c>
      <c r="AH106" s="61" t="n">
        <f aca="false">(AG106-AG105)/AG105</f>
        <v>0.0110016349342881</v>
      </c>
      <c r="AI106" s="61"/>
      <c r="AJ106" s="61" t="n">
        <f aca="false">AB106/AG106</f>
        <v>-0.00498478397933015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0.00734066598270329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0.00368644697700414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0.0168919365765684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129910.979212464</v>
      </c>
      <c r="J107" s="81" t="n">
        <f aca="false">'High pensions'!W107</f>
        <v>714731.877691355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1216882.42359742</v>
      </c>
      <c r="O107" s="9"/>
      <c r="P107" s="81" t="n">
        <f aca="false">'High pensions'!X107</f>
        <v>18330579.8158147</v>
      </c>
      <c r="Q107" s="67"/>
      <c r="R107" s="81" t="n">
        <f aca="false">'High SIPA income'!G102</f>
        <v>37321631.9623611</v>
      </c>
      <c r="S107" s="67"/>
      <c r="T107" s="81" t="n">
        <f aca="false">'High SIPA income'!J102</f>
        <v>142702494.537377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401349.706014098</v>
      </c>
      <c r="Y107" s="9"/>
      <c r="Z107" s="9" t="n">
        <f aca="false">R107+V107-N107-L107-F107</f>
        <v>8239247.39232241</v>
      </c>
      <c r="AA107" s="9"/>
      <c r="AB107" s="9" t="n">
        <f aca="false">T107-P107-D107</f>
        <v>-17478140.7976282</v>
      </c>
      <c r="AC107" s="50"/>
      <c r="AD107" s="9"/>
      <c r="AE107" s="9"/>
      <c r="AF107" s="9"/>
      <c r="AG107" s="9" t="n">
        <f aca="false">BF107/100*$AG$53</f>
        <v>8538291948.23386</v>
      </c>
      <c r="AH107" s="40" t="n">
        <f aca="false">(AG107-AG106)/AG106</f>
        <v>0.00615934650368813</v>
      </c>
      <c r="AI107" s="40"/>
      <c r="AJ107" s="40" t="n">
        <f aca="false">AB107/AG107</f>
        <v>-0.00204703012073083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0.00498709280978734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0.0143248066071685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133123.964694335</v>
      </c>
      <c r="J108" s="81" t="n">
        <f aca="false">'High pensions'!W108</f>
        <v>732408.775828634</v>
      </c>
      <c r="K108" s="9"/>
      <c r="L108" s="81" t="n">
        <f aca="false">'High pensions'!N108</f>
        <v>2188320.88646849</v>
      </c>
      <c r="M108" s="67"/>
      <c r="N108" s="81" t="n">
        <f aca="false">'High pensions'!L108</f>
        <v>1219154.33412469</v>
      </c>
      <c r="O108" s="9"/>
      <c r="P108" s="81" t="n">
        <f aca="false">'High pensions'!X108</f>
        <v>18062634.9203966</v>
      </c>
      <c r="Q108" s="67"/>
      <c r="R108" s="81" t="n">
        <f aca="false">'High SIPA income'!G103</f>
        <v>32009657.9895506</v>
      </c>
      <c r="S108" s="67"/>
      <c r="T108" s="81" t="n">
        <f aca="false">'High SIPA income'!J103</f>
        <v>122391701.654521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393135.458397868</v>
      </c>
      <c r="Y108" s="9"/>
      <c r="Z108" s="9" t="n">
        <f aca="false">R108+V108-N108-L108-F108</f>
        <v>2955245.32184112</v>
      </c>
      <c r="AA108" s="9"/>
      <c r="AB108" s="9" t="n">
        <f aca="false">T108-P108-D108</f>
        <v>-37633948.0242854</v>
      </c>
      <c r="AC108" s="50"/>
      <c r="AD108" s="9"/>
      <c r="AE108" s="9"/>
      <c r="AF108" s="9"/>
      <c r="AG108" s="9" t="n">
        <f aca="false">BF108/100*$AG$53</f>
        <v>8588409692.80866</v>
      </c>
      <c r="AH108" s="40" t="n">
        <f aca="false">(AG108-AG107)/AG107</f>
        <v>0.00586976234575377</v>
      </c>
      <c r="AI108" s="40"/>
      <c r="AJ108" s="40" t="n">
        <f aca="false">AB108/AG108</f>
        <v>-0.00438194606107315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0.00487792931611954</v>
      </c>
      <c r="BB108" s="39"/>
      <c r="BC108" s="39"/>
      <c r="BD108" s="39"/>
      <c r="BE108" s="39"/>
      <c r="BF108" s="7" t="n">
        <f aca="false">BF107*(1+AY108)*(1+BA108)*(1-BE108)</f>
        <v>154.593173448053</v>
      </c>
      <c r="BG108" s="7"/>
      <c r="BH108" s="7"/>
      <c r="BI108" s="40" t="n">
        <f aca="false">T115/AG115</f>
        <v>0.01685695251447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135481.382281674</v>
      </c>
      <c r="J109" s="81" t="n">
        <f aca="false">'High pensions'!W109</f>
        <v>745378.591843536</v>
      </c>
      <c r="K109" s="9"/>
      <c r="L109" s="81" t="n">
        <f aca="false">'High pensions'!N109</f>
        <v>2229724.67072923</v>
      </c>
      <c r="M109" s="67"/>
      <c r="N109" s="81" t="n">
        <f aca="false">'High pensions'!L109</f>
        <v>1222015.38987399</v>
      </c>
      <c r="O109" s="9"/>
      <c r="P109" s="81" t="n">
        <f aca="false">'High pensions'!X109</f>
        <v>18293220.0383356</v>
      </c>
      <c r="Q109" s="67"/>
      <c r="R109" s="81" t="n">
        <f aca="false">'High SIPA income'!G104</f>
        <v>37856980.2672415</v>
      </c>
      <c r="S109" s="67"/>
      <c r="T109" s="81" t="n">
        <f aca="false">'High SIPA income'!J104</f>
        <v>144749445.180634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407833.55983884</v>
      </c>
      <c r="Y109" s="9"/>
      <c r="Z109" s="9" t="n">
        <f aca="false">R109+V109-N109-L109-F109</f>
        <v>8724531.60636931</v>
      </c>
      <c r="AA109" s="9"/>
      <c r="AB109" s="9" t="n">
        <f aca="false">T109-P109-D109</f>
        <v>-15724783.5603702</v>
      </c>
      <c r="AC109" s="50"/>
      <c r="AD109" s="9"/>
      <c r="AE109" s="9"/>
      <c r="AF109" s="9"/>
      <c r="AG109" s="9" t="n">
        <f aca="false">BF109/100*$AG$53</f>
        <v>8642790817.17396</v>
      </c>
      <c r="AH109" s="40" t="n">
        <f aca="false">(AG109-AG108)/AG108</f>
        <v>0.00633192014708313</v>
      </c>
      <c r="AI109" s="40" t="n">
        <f aca="false">(AG109-AG105)/AG105</f>
        <v>0.0296784536853141</v>
      </c>
      <c r="AJ109" s="40" t="n">
        <f aca="false">AB109/AG109</f>
        <v>-0.00181941040724064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0.0143882285351477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142904943.280854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138296.983195002</v>
      </c>
      <c r="J110" s="80" t="n">
        <f aca="false">'High pensions'!W110</f>
        <v>760869.197332093</v>
      </c>
      <c r="K110" s="6"/>
      <c r="L110" s="80" t="n">
        <f aca="false">'High pensions'!N110</f>
        <v>2760537.12314193</v>
      </c>
      <c r="M110" s="8"/>
      <c r="N110" s="80" t="n">
        <f aca="false">'High pensions'!L110</f>
        <v>1229861.89390548</v>
      </c>
      <c r="O110" s="6"/>
      <c r="P110" s="80" t="n">
        <f aca="false">'High pensions'!X110</f>
        <v>21090777.5273697</v>
      </c>
      <c r="Q110" s="8"/>
      <c r="R110" s="80" t="n">
        <f aca="false">'High SIPA income'!G105</f>
        <v>32342951.1465535</v>
      </c>
      <c r="S110" s="8"/>
      <c r="T110" s="80" t="n">
        <f aca="false">'High SIPA income'!J105</f>
        <v>123666076.927406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418188.732382977</v>
      </c>
      <c r="Y110" s="6"/>
      <c r="Z110" s="6" t="n">
        <f aca="false">R110+V110-N110-L110-F110</f>
        <v>2544382.60551737</v>
      </c>
      <c r="AA110" s="6"/>
      <c r="AB110" s="6" t="n">
        <f aca="false">T110-P110-D110</f>
        <v>-40329643.8808175</v>
      </c>
      <c r="AC110" s="50"/>
      <c r="AD110" s="6"/>
      <c r="AE110" s="6"/>
      <c r="AF110" s="6"/>
      <c r="AG110" s="6" t="n">
        <f aca="false">BF110/100*$AG$53</f>
        <v>8686196932.79929</v>
      </c>
      <c r="AH110" s="61" t="n">
        <f aca="false">(AG110-AG109)/AG109</f>
        <v>0.00502223373717227</v>
      </c>
      <c r="AI110" s="61"/>
      <c r="AJ110" s="61" t="n">
        <f aca="false">AB110/AG110</f>
        <v>-0.00464295757888378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0.00684706265989403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0.00380869521254258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0.016925699755166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26153594.9445269</v>
      </c>
      <c r="G111" s="81" t="n">
        <f aca="false">'High pensions'!K111</f>
        <v>4570826.07671147</v>
      </c>
      <c r="H111" s="81" t="n">
        <f aca="false">'High pensions'!V111</f>
        <v>25147336.4623454</v>
      </c>
      <c r="I111" s="81" t="n">
        <f aca="false">'High pensions'!M111</f>
        <v>141365.754949839</v>
      </c>
      <c r="J111" s="81" t="n">
        <f aca="false">'High pensions'!W111</f>
        <v>777752.674093157</v>
      </c>
      <c r="K111" s="9"/>
      <c r="L111" s="81" t="n">
        <f aca="false">'High pensions'!N111</f>
        <v>2239367.20356036</v>
      </c>
      <c r="M111" s="67"/>
      <c r="N111" s="81" t="n">
        <f aca="false">'High pensions'!L111</f>
        <v>1239232.56138076</v>
      </c>
      <c r="O111" s="9"/>
      <c r="P111" s="81" t="n">
        <f aca="false">'High pensions'!X111</f>
        <v>18437978.9847784</v>
      </c>
      <c r="Q111" s="67"/>
      <c r="R111" s="81" t="n">
        <f aca="false">'High SIPA income'!G106</f>
        <v>38295090.6321719</v>
      </c>
      <c r="S111" s="67"/>
      <c r="T111" s="81" t="n">
        <f aca="false">'High SIPA income'!J106</f>
        <v>146424598.132716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8828185.43569868</v>
      </c>
      <c r="AA111" s="9"/>
      <c r="AB111" s="9" t="n">
        <f aca="false">T111-P111-D111</f>
        <v>-15902743.6788146</v>
      </c>
      <c r="AC111" s="50"/>
      <c r="AD111" s="9"/>
      <c r="AE111" s="9"/>
      <c r="AF111" s="9"/>
      <c r="AG111" s="9" t="n">
        <f aca="false">BF111/100*$AG$53</f>
        <v>8736341215.67754</v>
      </c>
      <c r="AH111" s="40" t="n">
        <f aca="false">(AG111-AG110)/AG110</f>
        <v>0.00577286967658958</v>
      </c>
      <c r="AI111" s="40"/>
      <c r="AJ111" s="40" t="n">
        <f aca="false">AB111/AG111</f>
        <v>-0.00182029791261779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0.00124783601775902</v>
      </c>
      <c r="BB111" s="39"/>
      <c r="BC111" s="39"/>
      <c r="BD111" s="39"/>
      <c r="BE111" s="39"/>
      <c r="BF111" s="7" t="n">
        <f aca="false">BF110*(1+AY111)*(1+BA111)*(1-BE111)</f>
        <v>157.255971846277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142107.912284607</v>
      </c>
      <c r="J112" s="81" t="n">
        <f aca="false">'High pensions'!W112</f>
        <v>781835.804777237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1244857.97850895</v>
      </c>
      <c r="O112" s="9"/>
      <c r="P112" s="81" t="n">
        <f aca="false">'High pensions'!X112</f>
        <v>18087858.671975</v>
      </c>
      <c r="Q112" s="67"/>
      <c r="R112" s="81" t="n">
        <f aca="false">'High SIPA income'!G107</f>
        <v>33127394.8008124</v>
      </c>
      <c r="S112" s="67"/>
      <c r="T112" s="81" t="n">
        <f aca="false">'High SIPA income'!J107</f>
        <v>126665465.22853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389981.859925609</v>
      </c>
      <c r="Y112" s="9"/>
      <c r="Z112" s="9" t="n">
        <f aca="false">R112+V112-N112-L112-F112</f>
        <v>3614426.62986414</v>
      </c>
      <c r="AA112" s="9"/>
      <c r="AB112" s="9" t="n">
        <f aca="false">T112-P112-D112</f>
        <v>-35883115.6839857</v>
      </c>
      <c r="AC112" s="50"/>
      <c r="AD112" s="9"/>
      <c r="AE112" s="9"/>
      <c r="AF112" s="9"/>
      <c r="AG112" s="9" t="n">
        <f aca="false">BF112/100*$AG$53</f>
        <v>8823846506.1953</v>
      </c>
      <c r="AH112" s="40" t="n">
        <f aca="false">(AG112-AG111)/AG111</f>
        <v>0.0100162400205632</v>
      </c>
      <c r="AI112" s="40"/>
      <c r="AJ112" s="40" t="n">
        <f aca="false">AB112/AG112</f>
        <v>-0.00406660696769735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143381.096638827</v>
      </c>
      <c r="J113" s="81" t="n">
        <f aca="false">'High pensions'!W113</f>
        <v>788840.489444037</v>
      </c>
      <c r="K113" s="9"/>
      <c r="L113" s="81" t="n">
        <f aca="false">'High pensions'!N113</f>
        <v>2183014.85760994</v>
      </c>
      <c r="M113" s="67"/>
      <c r="N113" s="81" t="n">
        <f aca="false">'High pensions'!L113</f>
        <v>1253870.74650568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39238591.576114</v>
      </c>
      <c r="S113" s="67"/>
      <c r="T113" s="81" t="n">
        <f aca="false">'High SIPA income'!J108</f>
        <v>150032155.766709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9519456.81666608</v>
      </c>
      <c r="AA113" s="9"/>
      <c r="AB113" s="9" t="n">
        <f aca="false">T113-P113-D113</f>
        <v>-13631290.3288241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0.00657690720525105</v>
      </c>
      <c r="AI113" s="40" t="n">
        <f aca="false">(AG113-AG109)/AG109</f>
        <v>0.0276634380888724</v>
      </c>
      <c r="AJ113" s="40" t="n">
        <f aca="false">AB113/AG113</f>
        <v>-0.00153473027508399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0.00429596749352185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145920025.81797</v>
      </c>
      <c r="E114" s="6"/>
      <c r="F114" s="80" t="n">
        <f aca="false">'High pensions'!I114</f>
        <v>26522691.9805955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146120.934677383</v>
      </c>
      <c r="J114" s="80" t="n">
        <f aca="false">'High pensions'!W114</f>
        <v>803914.269949263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1260030.07761316</v>
      </c>
      <c r="O114" s="6"/>
      <c r="P114" s="80" t="n">
        <f aca="false">'High pensions'!X114</f>
        <v>21147464.9360627</v>
      </c>
      <c r="Q114" s="8"/>
      <c r="R114" s="80" t="n">
        <f aca="false">'High SIPA income'!G109</f>
        <v>33475765.3805375</v>
      </c>
      <c r="S114" s="8"/>
      <c r="T114" s="80" t="n">
        <f aca="false">'High SIPA income'!J109</f>
        <v>127997490.33398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3108313.791065</v>
      </c>
      <c r="AA114" s="6"/>
      <c r="AB114" s="6" t="n">
        <f aca="false">T114-P114-D114</f>
        <v>-39070000.4200531</v>
      </c>
      <c r="AC114" s="50"/>
      <c r="AD114" s="6"/>
      <c r="AE114" s="6"/>
      <c r="AF114" s="6"/>
      <c r="AG114" s="6" t="n">
        <f aca="false">BF114/100*$AG$53</f>
        <v>8935373010.1966</v>
      </c>
      <c r="AH114" s="61" t="n">
        <f aca="false">(AG114-AG113)/AG113</f>
        <v>0.00602269830020867</v>
      </c>
      <c r="AI114" s="61"/>
      <c r="AJ114" s="61" t="n">
        <f aca="false">AB114/AG114</f>
        <v>-0.00437250916950735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0.00594845015322028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0.00250560574122495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146547.96756866</v>
      </c>
      <c r="J115" s="81" t="n">
        <f aca="false">'High pensions'!W115</f>
        <v>806263.678921997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1258256.05497571</v>
      </c>
      <c r="O115" s="9"/>
      <c r="P115" s="81" t="n">
        <f aca="false">'High pensions'!X115</f>
        <v>18215807.1230858</v>
      </c>
      <c r="Q115" s="67"/>
      <c r="R115" s="81" t="n">
        <f aca="false">'High SIPA income'!G110</f>
        <v>39817341.890245</v>
      </c>
      <c r="S115" s="67"/>
      <c r="T115" s="81" t="n">
        <f aca="false">'High SIPA income'!J110</f>
        <v>152245057.754063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399738.450791185</v>
      </c>
      <c r="Y115" s="9"/>
      <c r="Z115" s="9" t="n">
        <f aca="false">R115+V115-N115-L115-F115</f>
        <v>10048303.828884</v>
      </c>
      <c r="AA115" s="9"/>
      <c r="AB115" s="9" t="n">
        <f aca="false">T115-P115-D115</f>
        <v>-11730446.7947348</v>
      </c>
      <c r="AC115" s="50"/>
      <c r="AD115" s="9"/>
      <c r="AE115" s="9"/>
      <c r="AF115" s="9"/>
      <c r="AG115" s="9" t="n">
        <f aca="false">BF115/100*$AG$53</f>
        <v>9031588457.24787</v>
      </c>
      <c r="AH115" s="40" t="n">
        <f aca="false">(AG115-AG114)/AG114</f>
        <v>0.0107679273088516</v>
      </c>
      <c r="AI115" s="40"/>
      <c r="AJ115" s="40" t="n">
        <f aca="false">AB115/AG115</f>
        <v>-0.00129882432644737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0.00467139185996351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149298.331489662</v>
      </c>
      <c r="J116" s="81" t="n">
        <f aca="false">'High pensions'!W116</f>
        <v>821395.369726799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1264280.15906146</v>
      </c>
      <c r="O116" s="9"/>
      <c r="P116" s="81" t="n">
        <f aca="false">'High pensions'!X116</f>
        <v>17890306.7195732</v>
      </c>
      <c r="Q116" s="67"/>
      <c r="R116" s="81" t="n">
        <f aca="false">'High SIPA income'!G111</f>
        <v>34154628.16073</v>
      </c>
      <c r="S116" s="67"/>
      <c r="T116" s="81" t="n">
        <f aca="false">'High SIPA income'!J111</f>
        <v>130593181.012237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4334600.63172415</v>
      </c>
      <c r="AA116" s="9"/>
      <c r="AB116" s="9" t="n">
        <f aca="false">T116-P116-D116</f>
        <v>-33699107.0192766</v>
      </c>
      <c r="AC116" s="50"/>
      <c r="AD116" s="9"/>
      <c r="AE116" s="9"/>
      <c r="AF116" s="9"/>
      <c r="AG116" s="9" t="n">
        <f aca="false">BF116/100*$AG$53</f>
        <v>9076390515.56783</v>
      </c>
      <c r="AH116" s="40" t="n">
        <f aca="false">(AG116-AG115)/AG115</f>
        <v>0.00496059563963036</v>
      </c>
      <c r="AI116" s="40"/>
      <c r="AJ116" s="40" t="n">
        <f aca="false">AB116/AG116</f>
        <v>-0.00371283132446493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26736451.0280785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151402.404465131</v>
      </c>
      <c r="J117" s="81" t="n">
        <f aca="false">'High pensions'!W117</f>
        <v>832971.358435941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1271478.26518754</v>
      </c>
      <c r="O117" s="9"/>
      <c r="P117" s="81" t="n">
        <f aca="false">'High pensions'!X117</f>
        <v>17848663.9488648</v>
      </c>
      <c r="Q117" s="67"/>
      <c r="R117" s="81" t="n">
        <f aca="false">'High SIPA income'!G112</f>
        <v>40260117.9702028</v>
      </c>
      <c r="S117" s="67"/>
      <c r="T117" s="81" t="n">
        <f aca="false">'High SIPA income'!J112</f>
        <v>153938050.471937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414710.516061709</v>
      </c>
      <c r="Y117" s="9"/>
      <c r="Z117" s="9" t="n">
        <f aca="false">R117+V117-N117-L117-F117</f>
        <v>10325691.0412276</v>
      </c>
      <c r="AA117" s="9"/>
      <c r="AB117" s="9" t="n">
        <f aca="false">T117-P117-D117</f>
        <v>-11006678.5050336</v>
      </c>
      <c r="AC117" s="50"/>
      <c r="AD117" s="9"/>
      <c r="AE117" s="9"/>
      <c r="AF117" s="9"/>
      <c r="AG117" s="9" t="n">
        <f aca="false">BF117/100*$AG$53</f>
        <v>9094929763.53626</v>
      </c>
      <c r="AH117" s="40" t="n">
        <f aca="false">(AG117-AG116)/AG116</f>
        <v>0.00204257936419052</v>
      </c>
      <c r="AI117" s="40" t="n">
        <f aca="false">(AG117-AG113)/AG113</f>
        <v>0.0239869976465947</v>
      </c>
      <c r="AJ117" s="40" t="n">
        <f aca="false">AB117/AG117</f>
        <v>-0.00121019939583942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0.000966915284507162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0.0210158525563355</v>
      </c>
      <c r="AJ120" s="32" t="n">
        <f aca="false">AI119-AI120</f>
        <v>0.00656857104194844</v>
      </c>
    </row>
    <row r="121" customFormat="false" ht="12.8" hidden="false" customHeight="false" outlineLevel="0" collapsed="false">
      <c r="AI121" s="32" t="n">
        <f aca="false">'Low scenario'!AI119</f>
        <v>0.0142365783369317</v>
      </c>
      <c r="AJ121" s="32" t="n">
        <f aca="false">AI120-AI121</f>
        <v>0.00677927421940384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210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-0.0328743672773594</v>
      </c>
      <c r="C6" s="52" t="n">
        <f aca="false">'Central scenario'!BO4</f>
        <v>-0.0328743672773594</v>
      </c>
      <c r="D6" s="32" t="n">
        <f aca="false">'Low scenario'!AL4</f>
        <v>-0.0328674520568729</v>
      </c>
      <c r="E6" s="32" t="n">
        <f aca="false">'Low scenario'!BO4</f>
        <v>-0.0328674520568729</v>
      </c>
      <c r="F6" s="32" t="n">
        <f aca="false">'High scenario'!AL4</f>
        <v>-0.0328674520568729</v>
      </c>
      <c r="G6" s="32" t="n">
        <f aca="false">'High scenario'!BO4</f>
        <v>-0.0328674520568729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-0.0327708635680788</v>
      </c>
      <c r="C7" s="52" t="n">
        <f aca="false">'Central scenario'!BO5</f>
        <v>-0.032810831540528</v>
      </c>
      <c r="D7" s="32" t="n">
        <f aca="false">'Low scenario'!AL5</f>
        <v>-0.0327691279382022</v>
      </c>
      <c r="E7" s="32" t="n">
        <f aca="false">'Low scenario'!BO5</f>
        <v>-0.0328090959106515</v>
      </c>
      <c r="F7" s="32" t="n">
        <f aca="false">'High scenario'!AL5</f>
        <v>-0.0327691279382022</v>
      </c>
      <c r="G7" s="32" t="n">
        <f aca="false">'High scenario'!BO5</f>
        <v>-0.0328090959106515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-0.036516966657866</v>
      </c>
      <c r="C8" s="52" t="n">
        <f aca="false">'Central scenario'!BO6</f>
        <v>-0.0370597887098199</v>
      </c>
      <c r="D8" s="32" t="n">
        <f aca="false">'Low scenario'!AL6</f>
        <v>-0.0365104009407958</v>
      </c>
      <c r="E8" s="32" t="n">
        <f aca="false">'Low scenario'!BO6</f>
        <v>-0.0370532229927497</v>
      </c>
      <c r="F8" s="32" t="n">
        <f aca="false">'High scenario'!AL6</f>
        <v>-0.0365058558565988</v>
      </c>
      <c r="G8" s="32" t="n">
        <f aca="false">'High scenario'!BO6</f>
        <v>-0.0370486779085527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-0.0368249769680937</v>
      </c>
      <c r="C9" s="52" t="n">
        <f aca="false">'Central scenario'!BO7</f>
        <v>-0.0377761510532355</v>
      </c>
      <c r="D9" s="32" t="n">
        <f aca="false">'Low scenario'!AL7</f>
        <v>-0.0368194514270904</v>
      </c>
      <c r="E9" s="32" t="n">
        <f aca="false">'Low scenario'!BO7</f>
        <v>-0.0377706255122322</v>
      </c>
      <c r="F9" s="32" t="n">
        <f aca="false">'High scenario'!AL7</f>
        <v>-0.037633959194261</v>
      </c>
      <c r="G9" s="32" t="n">
        <f aca="false">'High scenario'!BO7</f>
        <v>-0.0385851332794029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-0.0378869896567784</v>
      </c>
      <c r="C10" s="52" t="n">
        <f aca="false">'Central scenario'!BO8</f>
        <v>-0.038752154690172</v>
      </c>
      <c r="D10" s="32" t="n">
        <f aca="false">'Low scenario'!AL8</f>
        <v>-0.0378367159943402</v>
      </c>
      <c r="E10" s="32" t="n">
        <f aca="false">'Low scenario'!BO8</f>
        <v>-0.0387018810277337</v>
      </c>
      <c r="F10" s="32" t="n">
        <f aca="false">'High scenario'!AL8</f>
        <v>-0.0385319955234699</v>
      </c>
      <c r="G10" s="32" t="n">
        <f aca="false">'High scenario'!BO8</f>
        <v>-0.0393922046838318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-0.0536604859377864</v>
      </c>
      <c r="C11" s="52" t="n">
        <f aca="false">'Central scenario'!BO9</f>
        <v>-0.0550439322941584</v>
      </c>
      <c r="D11" s="32" t="n">
        <f aca="false">'Low scenario'!AL9</f>
        <v>-0.0538831285816872</v>
      </c>
      <c r="E11" s="32" t="n">
        <f aca="false">'Low scenario'!BO9</f>
        <v>-0.0552607207364278</v>
      </c>
      <c r="F11" s="32" t="n">
        <f aca="false">'High scenario'!AL9</f>
        <v>-0.0536523478786274</v>
      </c>
      <c r="G11" s="32" t="n">
        <f aca="false">'High scenario'!BO9</f>
        <v>-0.0550061276355065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-0.050645090058798</v>
      </c>
      <c r="C12" s="52" t="n">
        <f aca="false">'Central scenario'!BO10</f>
        <v>-0.0523460917351332</v>
      </c>
      <c r="D12" s="32" t="n">
        <f aca="false">'Low scenario'!AL10</f>
        <v>-0.0510052774138613</v>
      </c>
      <c r="E12" s="32" t="n">
        <f aca="false">'Low scenario'!BO10</f>
        <v>-0.0526628417152709</v>
      </c>
      <c r="F12" s="32" t="n">
        <f aca="false">'High scenario'!AL10</f>
        <v>-0.0500940400648457</v>
      </c>
      <c r="G12" s="32" t="n">
        <f aca="false">'High scenario'!BO10</f>
        <v>-0.0518476287978092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-0.052505006800275</v>
      </c>
      <c r="C13" s="52" t="n">
        <f aca="false">'Central scenario'!BO11</f>
        <v>-0.0545247605838431</v>
      </c>
      <c r="D13" s="32" t="n">
        <f aca="false">'Low scenario'!AL11</f>
        <v>-0.0540398105453604</v>
      </c>
      <c r="E13" s="32" t="n">
        <f aca="false">'Low scenario'!BO11</f>
        <v>-0.0560210729889045</v>
      </c>
      <c r="F13" s="32" t="n">
        <f aca="false">'High scenario'!AL11</f>
        <v>-0.0493910219276828</v>
      </c>
      <c r="G13" s="32" t="n">
        <f aca="false">'High scenario'!BO11</f>
        <v>-0.0515334639494782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-0.0512467059089829</v>
      </c>
      <c r="C14" s="52" t="n">
        <f aca="false">'Central scenario'!BO12</f>
        <v>-0.0535682317628864</v>
      </c>
      <c r="D14" s="32" t="n">
        <f aca="false">'Low scenario'!AL12</f>
        <v>-0.053634229991884</v>
      </c>
      <c r="E14" s="32" t="n">
        <f aca="false">'Low scenario'!BO12</f>
        <v>-0.0558901174535193</v>
      </c>
      <c r="F14" s="32" t="n">
        <f aca="false">'High scenario'!AL12</f>
        <v>-0.046916212433127</v>
      </c>
      <c r="G14" s="32" t="n">
        <f aca="false">'High scenario'!BO12</f>
        <v>-0.0493250641822731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-0.0497337783074513</v>
      </c>
      <c r="C15" s="59" t="n">
        <f aca="false">'Central scenario'!BO13</f>
        <v>-0.0524260125990526</v>
      </c>
      <c r="D15" s="32" t="n">
        <f aca="false">'Low scenario'!AL13</f>
        <v>-0.0522715615673319</v>
      </c>
      <c r="E15" s="32" t="n">
        <f aca="false">'Low scenario'!BO13</f>
        <v>-0.0549423540667237</v>
      </c>
      <c r="F15" s="32" t="n">
        <f aca="false">'High scenario'!AL13</f>
        <v>-0.0441931202963946</v>
      </c>
      <c r="G15" s="32" t="n">
        <f aca="false">'High scenario'!BO13</f>
        <v>-0.046909941757034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-0.0473859409490454</v>
      </c>
      <c r="C16" s="63" t="n">
        <f aca="false">'Central scenario'!BO14</f>
        <v>-0.0509185204868079</v>
      </c>
      <c r="D16" s="32" t="n">
        <f aca="false">'Low scenario'!AL14</f>
        <v>-0.0505609192653288</v>
      </c>
      <c r="E16" s="32" t="n">
        <f aca="false">'Low scenario'!BO14</f>
        <v>-0.0541887192314152</v>
      </c>
      <c r="F16" s="32" t="n">
        <f aca="false">'High scenario'!AL14</f>
        <v>-0.0418588395884121</v>
      </c>
      <c r="G16" s="32" t="n">
        <f aca="false">'High scenario'!BO14</f>
        <v>-0.0453926228264386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-0.0466151497794388</v>
      </c>
      <c r="C17" s="69" t="n">
        <f aca="false">'Central scenario'!BO15</f>
        <v>-0.0512387480089953</v>
      </c>
      <c r="D17" s="32" t="n">
        <f aca="false">'Low scenario'!AL15</f>
        <v>-0.0482856930058703</v>
      </c>
      <c r="E17" s="32" t="n">
        <f aca="false">'Low scenario'!BO15</f>
        <v>-0.0530955998293098</v>
      </c>
      <c r="F17" s="32" t="n">
        <f aca="false">'High scenario'!AL15</f>
        <v>-0.0393308391176602</v>
      </c>
      <c r="G17" s="32" t="n">
        <f aca="false">'High scenario'!BO15</f>
        <v>-0.0440637846599448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-0.0447719573317296</v>
      </c>
      <c r="C18" s="69" t="n">
        <f aca="false">'Central scenario'!BO16</f>
        <v>-0.0502707311569363</v>
      </c>
      <c r="D18" s="32" t="n">
        <f aca="false">'Low scenario'!AL16</f>
        <v>-0.0469377585084868</v>
      </c>
      <c r="E18" s="32" t="n">
        <f aca="false">'Low scenario'!BO16</f>
        <v>-0.0526678546984727</v>
      </c>
      <c r="F18" s="32" t="n">
        <f aca="false">'High scenario'!AL16</f>
        <v>-0.0372919649411514</v>
      </c>
      <c r="G18" s="32" t="n">
        <f aca="false">'High scenario'!BO16</f>
        <v>-0.0429143567354103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-0.0413084332333099</v>
      </c>
      <c r="C19" s="69" t="n">
        <f aca="false">'Central scenario'!BO17</f>
        <v>-0.0477496085526154</v>
      </c>
      <c r="D19" s="32" t="n">
        <f aca="false">'Low scenario'!AL17</f>
        <v>-0.0466080363547219</v>
      </c>
      <c r="E19" s="32" t="n">
        <f aca="false">'Low scenario'!BO17</f>
        <v>-0.053024933212975</v>
      </c>
      <c r="F19" s="32" t="n">
        <f aca="false">'High scenario'!AL17</f>
        <v>-0.0339215088182163</v>
      </c>
      <c r="G19" s="32" t="n">
        <f aca="false">'High scenario'!BO17</f>
        <v>-0.0401906774503642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-0.0393831789080933</v>
      </c>
      <c r="C20" s="63" t="n">
        <f aca="false">'Central scenario'!BO18</f>
        <v>-0.0466455755893572</v>
      </c>
      <c r="D20" s="32" t="n">
        <f aca="false">'Low scenario'!AL18</f>
        <v>-0.0456869722811701</v>
      </c>
      <c r="E20" s="32" t="n">
        <f aca="false">'Low scenario'!BO18</f>
        <v>-0.052976474737843</v>
      </c>
      <c r="F20" s="32" t="n">
        <f aca="false">'High scenario'!AL18</f>
        <v>-0.0305992793756781</v>
      </c>
      <c r="G20" s="32" t="n">
        <f aca="false">'High scenario'!BO18</f>
        <v>-0.0374861581122204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-0.0373799166713011</v>
      </c>
      <c r="C21" s="69" t="n">
        <f aca="false">'Central scenario'!BO19</f>
        <v>-0.0451677661314064</v>
      </c>
      <c r="D21" s="32" t="n">
        <f aca="false">'Low scenario'!AL19</f>
        <v>-0.0441556833237596</v>
      </c>
      <c r="E21" s="32" t="n">
        <f aca="false">'Low scenario'!BO19</f>
        <v>-0.0520810531601981</v>
      </c>
      <c r="F21" s="32" t="n">
        <f aca="false">'High scenario'!AL19</f>
        <v>-0.0273575848141156</v>
      </c>
      <c r="G21" s="32" t="n">
        <f aca="false">'High scenario'!BO19</f>
        <v>-0.0347891785479372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-0.0355391748024073</v>
      </c>
      <c r="C22" s="69" t="n">
        <f aca="false">'Central scenario'!BO20</f>
        <v>-0.043905087551049</v>
      </c>
      <c r="D22" s="32" t="n">
        <f aca="false">'Low scenario'!AL20</f>
        <v>-0.0437941131794899</v>
      </c>
      <c r="E22" s="32" t="n">
        <f aca="false">'Low scenario'!BO20</f>
        <v>-0.0522446179956949</v>
      </c>
      <c r="F22" s="32" t="n">
        <f aca="false">'High scenario'!AL20</f>
        <v>-0.0253148227099575</v>
      </c>
      <c r="G22" s="32" t="n">
        <f aca="false">'High scenario'!BO20</f>
        <v>-0.0332360513824369</v>
      </c>
      <c r="H22" s="32" t="n">
        <f aca="false">B31-D31</f>
        <v>0.0129780913080275</v>
      </c>
      <c r="I22" s="32" t="n">
        <f aca="false">C31-E31</f>
        <v>0.0149451400747365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-0.0336115666647005</v>
      </c>
      <c r="C23" s="69" t="n">
        <f aca="false">'Central scenario'!BO21</f>
        <v>-0.0428080109380069</v>
      </c>
      <c r="D23" s="32" t="n">
        <f aca="false">'Low scenario'!AL21</f>
        <v>-0.0432644150309126</v>
      </c>
      <c r="E23" s="32" t="n">
        <f aca="false">'Low scenario'!BO21</f>
        <v>-0.0528345493943304</v>
      </c>
      <c r="F23" s="32" t="n">
        <f aca="false">'High scenario'!AL21</f>
        <v>-0.0240775532981894</v>
      </c>
      <c r="G23" s="32" t="n">
        <f aca="false">'High scenario'!BO21</f>
        <v>-0.0326256168304373</v>
      </c>
      <c r="H23" s="32" t="n">
        <f aca="false">B31-F31</f>
        <v>-0.0119342032708951</v>
      </c>
      <c r="I23" s="32" t="n">
        <f aca="false">C31-G31</f>
        <v>-0.0137358973317686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-0.0319647428335842</v>
      </c>
      <c r="C24" s="63" t="n">
        <f aca="false">'Central scenario'!BO22</f>
        <v>-0.0418991056018087</v>
      </c>
      <c r="D24" s="32" t="n">
        <f aca="false">'Low scenario'!AL22</f>
        <v>-0.0420078052578092</v>
      </c>
      <c r="E24" s="32" t="n">
        <f aca="false">'Low scenario'!BO22</f>
        <v>-0.0525483833336665</v>
      </c>
      <c r="F24" s="32" t="n">
        <f aca="false">'High scenario'!AL22</f>
        <v>-0.0223637538699182</v>
      </c>
      <c r="G24" s="32" t="n">
        <f aca="false">'High scenario'!BO22</f>
        <v>-0.031345707274974</v>
      </c>
      <c r="H24" s="32" t="n">
        <f aca="false">H22-I22</f>
        <v>-0.001967048766709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-0.0299667621647026</v>
      </c>
      <c r="C25" s="69" t="n">
        <f aca="false">'Central scenario'!BO23</f>
        <v>-0.0405032252424461</v>
      </c>
      <c r="D25" s="32" t="n">
        <f aca="false">'Low scenario'!AL23</f>
        <v>-0.0404590124953952</v>
      </c>
      <c r="E25" s="32" t="n">
        <f aca="false">'Low scenario'!BO23</f>
        <v>-0.0517000851567696</v>
      </c>
      <c r="F25" s="32" t="n">
        <f aca="false">'High scenario'!AL23</f>
        <v>-0.0202685008287555</v>
      </c>
      <c r="G25" s="32" t="n">
        <f aca="false">'High scenario'!BO23</f>
        <v>-0.0297927059202712</v>
      </c>
      <c r="H25" s="32" t="n">
        <f aca="false">H23-I23</f>
        <v>0.0018016940608735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-0.0285376815118005</v>
      </c>
      <c r="C26" s="69" t="n">
        <f aca="false">'Central scenario'!BO24</f>
        <v>-0.0395483818796322</v>
      </c>
      <c r="D26" s="32" t="n">
        <f aca="false">'Low scenario'!AL24</f>
        <v>-0.0397697592295704</v>
      </c>
      <c r="E26" s="32" t="n">
        <f aca="false">'Low scenario'!BO24</f>
        <v>-0.0518919786314552</v>
      </c>
      <c r="F26" s="32" t="n">
        <f aca="false">'High scenario'!AL24</f>
        <v>-0.0183645892709527</v>
      </c>
      <c r="G26" s="32" t="n">
        <f aca="false">'High scenario'!BO24</f>
        <v>-0.0283214486461608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-0.026094799232863</v>
      </c>
      <c r="C27" s="69" t="n">
        <f aca="false">'Central scenario'!BO25</f>
        <v>-0.037535856955901</v>
      </c>
      <c r="D27" s="32" t="n">
        <f aca="false">'Low scenario'!AL25</f>
        <v>-0.038510565421384</v>
      </c>
      <c r="E27" s="32" t="n">
        <f aca="false">'Low scenario'!BO25</f>
        <v>-0.0514812197956359</v>
      </c>
      <c r="F27" s="32" t="n">
        <f aca="false">'High scenario'!AL25</f>
        <v>-0.0160674344028009</v>
      </c>
      <c r="G27" s="32" t="n">
        <f aca="false">'High scenario'!BO25</f>
        <v>-0.0263577834454622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-0.0249192575812992</v>
      </c>
      <c r="C28" s="63" t="n">
        <f aca="false">'Central scenario'!BO26</f>
        <v>-0.0370771394808791</v>
      </c>
      <c r="D28" s="32" t="n">
        <f aca="false">'Low scenario'!AL26</f>
        <v>-0.0375324516372592</v>
      </c>
      <c r="E28" s="32" t="n">
        <f aca="false">'Low scenario'!BO26</f>
        <v>-0.0514590055655716</v>
      </c>
      <c r="F28" s="32" t="n">
        <f aca="false">'High scenario'!AL26</f>
        <v>-0.0151368967062295</v>
      </c>
      <c r="G28" s="32" t="n">
        <f aca="false">'High scenario'!BO26</f>
        <v>-0.0260677248683552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-0.0232207737361492</v>
      </c>
      <c r="C29" s="69" t="n">
        <f aca="false">'Central scenario'!BO27</f>
        <v>-0.0359000955692734</v>
      </c>
      <c r="D29" s="32" t="n">
        <f aca="false">'Low scenario'!AL27</f>
        <v>-0.0372305911844348</v>
      </c>
      <c r="E29" s="32" t="n">
        <f aca="false">'Low scenario'!BO27</f>
        <v>-0.0520933213511693</v>
      </c>
      <c r="F29" s="32" t="n">
        <f aca="false">'High scenario'!AL27</f>
        <v>-0.0132110538530712</v>
      </c>
      <c r="G29" s="32" t="n">
        <f aca="false">'High scenario'!BO27</f>
        <v>-0.0245275623720597</v>
      </c>
      <c r="I29" s="32" t="n">
        <f aca="false">C31-E31</f>
        <v>0.0149451400747365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-0.0231729405506992</v>
      </c>
      <c r="C30" s="69" t="n">
        <f aca="false">'Central scenario'!BO28</f>
        <v>-0.0365382538977392</v>
      </c>
      <c r="D30" s="32" t="n">
        <f aca="false">'Low scenario'!AL28</f>
        <v>-0.0360021089483257</v>
      </c>
      <c r="E30" s="32" t="n">
        <f aca="false">'Low scenario'!BO28</f>
        <v>-0.0514249333702275</v>
      </c>
      <c r="F30" s="32" t="n">
        <f aca="false">'High scenario'!AL28</f>
        <v>-0.0120412202803762</v>
      </c>
      <c r="G30" s="32" t="n">
        <f aca="false">'High scenario'!BO28</f>
        <v>-0.0238429159047677</v>
      </c>
      <c r="I30" s="32" t="n">
        <f aca="false">C31-G31</f>
        <v>-0.0137358973317686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-0.0225054012496943</v>
      </c>
      <c r="C31" s="69" t="n">
        <f aca="false">'Central scenario'!BO29</f>
        <v>-0.0363517361337609</v>
      </c>
      <c r="D31" s="32" t="n">
        <f aca="false">'Low scenario'!AL29</f>
        <v>-0.0354834925577218</v>
      </c>
      <c r="E31" s="32" t="n">
        <f aca="false">'Low scenario'!BO29</f>
        <v>-0.0512968762084974</v>
      </c>
      <c r="F31" s="32" t="n">
        <f aca="false">'High scenario'!AL29</f>
        <v>-0.0105711979787993</v>
      </c>
      <c r="G31" s="32" t="n">
        <f aca="false">'High scenario'!BO29</f>
        <v>-0.0226158388019924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40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-0.0327708635680788</v>
      </c>
      <c r="D26" s="100" t="n">
        <f aca="false">'Central scenario'!BO5</f>
        <v>-0.032810831540528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-0.036516966657866</v>
      </c>
      <c r="D27" s="100" t="n">
        <f aca="false">'Central scenario'!BO6</f>
        <v>-0.0370597887098199</v>
      </c>
      <c r="E27" s="102" t="n">
        <f aca="false">'Low scenario'!AL6</f>
        <v>-0.0365104009407958</v>
      </c>
      <c r="F27" s="102" t="n">
        <f aca="false">'Low scenario'!BO6</f>
        <v>-0.0370532229927497</v>
      </c>
      <c r="G27" s="102" t="n">
        <f aca="false">'High scenario'!AL6</f>
        <v>-0.0365058558565988</v>
      </c>
      <c r="H27" s="102" t="n">
        <f aca="false">'High scenario'!BO6</f>
        <v>-0.0370486779085527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-0.0368249769680937</v>
      </c>
      <c r="D28" s="100" t="n">
        <f aca="false">'Central scenario'!BO7</f>
        <v>-0.0377761510532355</v>
      </c>
      <c r="E28" s="102" t="n">
        <f aca="false">'Low scenario'!AL7</f>
        <v>-0.0368194514270904</v>
      </c>
      <c r="F28" s="102" t="n">
        <f aca="false">'Low scenario'!BO7</f>
        <v>-0.0377706255122322</v>
      </c>
      <c r="G28" s="102" t="n">
        <f aca="false">'High scenario'!AL7</f>
        <v>-0.037633959194261</v>
      </c>
      <c r="H28" s="102" t="n">
        <f aca="false">'High scenario'!BO7</f>
        <v>-0.0385851332794029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-0.0378869896567784</v>
      </c>
      <c r="D29" s="100" t="n">
        <f aca="false">'Central scenario'!BO8</f>
        <v>-0.038752154690172</v>
      </c>
      <c r="E29" s="102" t="n">
        <f aca="false">'Low scenario'!AL8</f>
        <v>-0.0378367159943402</v>
      </c>
      <c r="F29" s="102" t="n">
        <f aca="false">'Low scenario'!BO8</f>
        <v>-0.0387018810277337</v>
      </c>
      <c r="G29" s="102" t="n">
        <f aca="false">'High scenario'!AL8</f>
        <v>-0.0385319955234699</v>
      </c>
      <c r="H29" s="102" t="n">
        <f aca="false">'High scenario'!BO8</f>
        <v>-0.0393922046838318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-0.0536604859377864</v>
      </c>
      <c r="D30" s="100" t="n">
        <f aca="false">'Central scenario'!BO9</f>
        <v>-0.0550439322941584</v>
      </c>
      <c r="E30" s="102" t="n">
        <f aca="false">'Low scenario'!AL9</f>
        <v>-0.0538831285816872</v>
      </c>
      <c r="F30" s="102" t="n">
        <f aca="false">'Low scenario'!BO9</f>
        <v>-0.0552607207364278</v>
      </c>
      <c r="G30" s="102" t="n">
        <f aca="false">'High scenario'!AL9</f>
        <v>-0.0536523478786274</v>
      </c>
      <c r="H30" s="102" t="n">
        <f aca="false">'High scenario'!BO9</f>
        <v>-0.0550061276355065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-0.050645090058798</v>
      </c>
      <c r="D31" s="100" t="n">
        <f aca="false">'Central scenario'!BO10</f>
        <v>-0.0523460917351332</v>
      </c>
      <c r="E31" s="102" t="n">
        <f aca="false">'Low scenario'!AL10</f>
        <v>-0.0510052774138613</v>
      </c>
      <c r="F31" s="102" t="n">
        <f aca="false">'Low scenario'!BO10</f>
        <v>-0.0526628417152709</v>
      </c>
      <c r="G31" s="102" t="n">
        <f aca="false">'High scenario'!AL10</f>
        <v>-0.0500940400648457</v>
      </c>
      <c r="H31" s="102" t="n">
        <f aca="false">'High scenario'!BO10</f>
        <v>-0.0518476287978092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-0.052505006800275</v>
      </c>
      <c r="D32" s="100" t="n">
        <f aca="false">'Central scenario'!BO11</f>
        <v>-0.0545247605838431</v>
      </c>
      <c r="E32" s="102" t="n">
        <f aca="false">'Low scenario'!AL11</f>
        <v>-0.0540398105453604</v>
      </c>
      <c r="F32" s="102" t="n">
        <f aca="false">'Low scenario'!BO11</f>
        <v>-0.0560210729889045</v>
      </c>
      <c r="G32" s="102" t="n">
        <f aca="false">'High scenario'!AL11</f>
        <v>-0.0493910219276828</v>
      </c>
      <c r="H32" s="102" t="n">
        <f aca="false">'High scenario'!BO11</f>
        <v>-0.0515334639494782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-0.0512467059089829</v>
      </c>
      <c r="D33" s="100" t="n">
        <f aca="false">'Central scenario'!BO12</f>
        <v>-0.0535682317628864</v>
      </c>
      <c r="E33" s="102" t="n">
        <f aca="false">'Low scenario'!AL12</f>
        <v>-0.053634229991884</v>
      </c>
      <c r="F33" s="102" t="n">
        <f aca="false">'Low scenario'!BO12</f>
        <v>-0.0558901174535193</v>
      </c>
      <c r="G33" s="102" t="n">
        <f aca="false">'High scenario'!AL12</f>
        <v>-0.046916212433127</v>
      </c>
      <c r="H33" s="102" t="n">
        <f aca="false">'High scenario'!BO12</f>
        <v>-0.0493250641822731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-0.0497337783074513</v>
      </c>
      <c r="D34" s="103" t="n">
        <f aca="false">'Central scenario'!BO13</f>
        <v>-0.0524260125990526</v>
      </c>
      <c r="E34" s="102" t="n">
        <f aca="false">'Low scenario'!AL13</f>
        <v>-0.0522715615673319</v>
      </c>
      <c r="F34" s="102" t="n">
        <f aca="false">'Low scenario'!BO13</f>
        <v>-0.0549423540667237</v>
      </c>
      <c r="G34" s="102" t="n">
        <f aca="false">'High scenario'!AL13</f>
        <v>-0.0441931202963946</v>
      </c>
      <c r="H34" s="102" t="n">
        <f aca="false">'High scenario'!BO13</f>
        <v>-0.046909941757034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-0.0473859409490454</v>
      </c>
      <c r="D35" s="104" t="n">
        <f aca="false">'Central scenario'!BO14</f>
        <v>-0.0509185204868079</v>
      </c>
      <c r="E35" s="102" t="n">
        <f aca="false">'Low scenario'!AL14</f>
        <v>-0.0505609192653288</v>
      </c>
      <c r="F35" s="102" t="n">
        <f aca="false">'Low scenario'!BO14</f>
        <v>-0.0541887192314152</v>
      </c>
      <c r="G35" s="102" t="n">
        <f aca="false">'High scenario'!AL14</f>
        <v>-0.0418588395884121</v>
      </c>
      <c r="H35" s="102" t="n">
        <f aca="false">'High scenario'!BO14</f>
        <v>-0.0453926228264386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-0.0466151497794388</v>
      </c>
      <c r="D36" s="105" t="n">
        <f aca="false">'Central scenario'!BO15</f>
        <v>-0.0512387480089953</v>
      </c>
      <c r="E36" s="102" t="n">
        <f aca="false">'Low scenario'!AL15</f>
        <v>-0.0482856930058703</v>
      </c>
      <c r="F36" s="102" t="n">
        <f aca="false">'Low scenario'!BO15</f>
        <v>-0.0530955998293098</v>
      </c>
      <c r="G36" s="102" t="n">
        <f aca="false">'High scenario'!AL15</f>
        <v>-0.0393308391176602</v>
      </c>
      <c r="H36" s="102" t="n">
        <f aca="false">'High scenario'!BO15</f>
        <v>-0.0440637846599448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-0.0447719573317296</v>
      </c>
      <c r="D37" s="105" t="n">
        <f aca="false">'Central scenario'!BO16</f>
        <v>-0.0502707311569363</v>
      </c>
      <c r="E37" s="102" t="n">
        <f aca="false">'Low scenario'!AL16</f>
        <v>-0.0469377585084868</v>
      </c>
      <c r="F37" s="102" t="n">
        <f aca="false">'Low scenario'!BO16</f>
        <v>-0.0526678546984727</v>
      </c>
      <c r="G37" s="102" t="n">
        <f aca="false">'High scenario'!AL16</f>
        <v>-0.0372919649411514</v>
      </c>
      <c r="H37" s="102" t="n">
        <f aca="false">'High scenario'!BO16</f>
        <v>-0.0429143567354103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-0.0413084332333099</v>
      </c>
      <c r="D38" s="105" t="n">
        <f aca="false">'Central scenario'!BO17</f>
        <v>-0.0477496085526154</v>
      </c>
      <c r="E38" s="102" t="n">
        <f aca="false">'Low scenario'!AL17</f>
        <v>-0.0466080363547219</v>
      </c>
      <c r="F38" s="102" t="n">
        <f aca="false">'Low scenario'!BO17</f>
        <v>-0.053024933212975</v>
      </c>
      <c r="G38" s="102" t="n">
        <f aca="false">'High scenario'!AL17</f>
        <v>-0.0339215088182163</v>
      </c>
      <c r="H38" s="102" t="n">
        <f aca="false">'High scenario'!BO17</f>
        <v>-0.0401906774503642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-0.0393831789080933</v>
      </c>
      <c r="D39" s="104" t="n">
        <f aca="false">'Central scenario'!BO18</f>
        <v>-0.0466455755893572</v>
      </c>
      <c r="E39" s="102" t="n">
        <f aca="false">'Low scenario'!AL18</f>
        <v>-0.0456869722811701</v>
      </c>
      <c r="F39" s="102" t="n">
        <f aca="false">'Low scenario'!BO18</f>
        <v>-0.052976474737843</v>
      </c>
      <c r="G39" s="102" t="n">
        <f aca="false">'High scenario'!AL18</f>
        <v>-0.0305992793756781</v>
      </c>
      <c r="H39" s="102" t="n">
        <f aca="false">'High scenario'!BO18</f>
        <v>-0.0374861581122204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-0.0373799166713011</v>
      </c>
      <c r="D40" s="105" t="n">
        <f aca="false">'Central scenario'!BO19</f>
        <v>-0.0451677661314064</v>
      </c>
      <c r="E40" s="102" t="n">
        <f aca="false">'Low scenario'!AL19</f>
        <v>-0.0441556833237596</v>
      </c>
      <c r="F40" s="102" t="n">
        <f aca="false">'Low scenario'!BO19</f>
        <v>-0.0520810531601981</v>
      </c>
      <c r="G40" s="102" t="n">
        <f aca="false">'High scenario'!AL19</f>
        <v>-0.0273575848141156</v>
      </c>
      <c r="H40" s="102" t="n">
        <f aca="false">'High scenario'!BO19</f>
        <v>-0.0347891785479372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-0.0355391748024073</v>
      </c>
      <c r="D41" s="105" t="n">
        <f aca="false">'Central scenario'!BO20</f>
        <v>-0.043905087551049</v>
      </c>
      <c r="E41" s="102" t="n">
        <f aca="false">'Low scenario'!AL20</f>
        <v>-0.0437941131794899</v>
      </c>
      <c r="F41" s="102" t="n">
        <f aca="false">'Low scenario'!BO20</f>
        <v>-0.0522446179956949</v>
      </c>
      <c r="G41" s="102" t="n">
        <f aca="false">'High scenario'!AL20</f>
        <v>-0.0253148227099575</v>
      </c>
      <c r="H41" s="102" t="n">
        <f aca="false">'High scenario'!BO20</f>
        <v>-0.0332360513824369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-0.0336115666647005</v>
      </c>
      <c r="D42" s="105" t="n">
        <f aca="false">'Central scenario'!BO21</f>
        <v>-0.0428080109380069</v>
      </c>
      <c r="E42" s="102" t="n">
        <f aca="false">'Low scenario'!AL21</f>
        <v>-0.0432644150309126</v>
      </c>
      <c r="F42" s="102" t="n">
        <f aca="false">'Low scenario'!BO21</f>
        <v>-0.0528345493943304</v>
      </c>
      <c r="G42" s="102" t="n">
        <f aca="false">'High scenario'!AL21</f>
        <v>-0.0240775532981894</v>
      </c>
      <c r="H42" s="102" t="n">
        <f aca="false">'High scenario'!BO21</f>
        <v>-0.0326256168304373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-0.0319647428335842</v>
      </c>
      <c r="D43" s="104" t="n">
        <f aca="false">'Central scenario'!BO22</f>
        <v>-0.0418991056018087</v>
      </c>
      <c r="E43" s="102" t="n">
        <f aca="false">'Low scenario'!AL22</f>
        <v>-0.0420078052578092</v>
      </c>
      <c r="F43" s="102" t="n">
        <f aca="false">'Low scenario'!BO22</f>
        <v>-0.0525483833336665</v>
      </c>
      <c r="G43" s="102" t="n">
        <f aca="false">'High scenario'!AL22</f>
        <v>-0.0223637538699182</v>
      </c>
      <c r="H43" s="102" t="n">
        <f aca="false">'High scenario'!BO22</f>
        <v>-0.031345707274974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-0.0299667621647026</v>
      </c>
      <c r="D44" s="105" t="n">
        <f aca="false">'Central scenario'!BO23</f>
        <v>-0.0405032252424461</v>
      </c>
      <c r="E44" s="102" t="n">
        <f aca="false">'Low scenario'!AL23</f>
        <v>-0.0404590124953952</v>
      </c>
      <c r="F44" s="102" t="n">
        <f aca="false">'Low scenario'!BO23</f>
        <v>-0.0517000851567696</v>
      </c>
      <c r="G44" s="102" t="n">
        <f aca="false">'High scenario'!AL23</f>
        <v>-0.0202685008287555</v>
      </c>
      <c r="H44" s="102" t="n">
        <f aca="false">'High scenario'!BO23</f>
        <v>-0.0297927059202712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-0.0285376815118005</v>
      </c>
      <c r="D45" s="105" t="n">
        <f aca="false">'Central scenario'!BO24</f>
        <v>-0.0395483818796322</v>
      </c>
      <c r="E45" s="102" t="n">
        <f aca="false">'Low scenario'!AL24</f>
        <v>-0.0397697592295704</v>
      </c>
      <c r="F45" s="102" t="n">
        <f aca="false">'Low scenario'!BO24</f>
        <v>-0.0518919786314552</v>
      </c>
      <c r="G45" s="102" t="n">
        <f aca="false">'High scenario'!AL24</f>
        <v>-0.0183645892709527</v>
      </c>
      <c r="H45" s="102" t="n">
        <f aca="false">'High scenario'!BO24</f>
        <v>-0.0283214486461608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-0.026094799232863</v>
      </c>
      <c r="D46" s="105" t="n">
        <f aca="false">'Central scenario'!BO25</f>
        <v>-0.037535856955901</v>
      </c>
      <c r="E46" s="102" t="n">
        <f aca="false">'Low scenario'!AL25</f>
        <v>-0.038510565421384</v>
      </c>
      <c r="F46" s="102" t="n">
        <f aca="false">'Low scenario'!BO25</f>
        <v>-0.0514812197956359</v>
      </c>
      <c r="G46" s="102" t="n">
        <f aca="false">'High scenario'!AL25</f>
        <v>-0.0160674344028009</v>
      </c>
      <c r="H46" s="102" t="n">
        <f aca="false">'High scenario'!BO25</f>
        <v>-0.0263577834454622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-0.0249192575812992</v>
      </c>
      <c r="D47" s="104" t="n">
        <f aca="false">'Central scenario'!BO26</f>
        <v>-0.0370771394808791</v>
      </c>
      <c r="E47" s="102" t="n">
        <f aca="false">'Low scenario'!AL26</f>
        <v>-0.0375324516372592</v>
      </c>
      <c r="F47" s="102" t="n">
        <f aca="false">'Low scenario'!BO26</f>
        <v>-0.0514590055655716</v>
      </c>
      <c r="G47" s="102" t="n">
        <f aca="false">'High scenario'!AL26</f>
        <v>-0.0151368967062295</v>
      </c>
      <c r="H47" s="102" t="n">
        <f aca="false">'High scenario'!BO26</f>
        <v>-0.0260677248683552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-0.0232207737361492</v>
      </c>
      <c r="D48" s="105" t="n">
        <f aca="false">'Central scenario'!BO27</f>
        <v>-0.0359000955692734</v>
      </c>
      <c r="E48" s="102" t="n">
        <f aca="false">'Low scenario'!AL27</f>
        <v>-0.0372305911844348</v>
      </c>
      <c r="F48" s="102" t="n">
        <f aca="false">'Low scenario'!BO27</f>
        <v>-0.0520933213511693</v>
      </c>
      <c r="G48" s="102" t="n">
        <f aca="false">'High scenario'!AL27</f>
        <v>-0.0132110538530712</v>
      </c>
      <c r="H48" s="102" t="n">
        <f aca="false">'High scenario'!BO27</f>
        <v>-0.0245275623720597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-0.0231729405506992</v>
      </c>
      <c r="D49" s="105" t="n">
        <f aca="false">'Central scenario'!BO28</f>
        <v>-0.0365382538977392</v>
      </c>
      <c r="E49" s="102" t="n">
        <f aca="false">'Low scenario'!AL28</f>
        <v>-0.0360021089483257</v>
      </c>
      <c r="F49" s="102" t="n">
        <f aca="false">'Low scenario'!BO28</f>
        <v>-0.0514249333702275</v>
      </c>
      <c r="G49" s="102" t="n">
        <f aca="false">'High scenario'!AL28</f>
        <v>-0.0120412202803762</v>
      </c>
      <c r="H49" s="102" t="n">
        <f aca="false">'High scenario'!BO28</f>
        <v>-0.0238429159047677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-0.0225054012496943</v>
      </c>
      <c r="D50" s="105" t="n">
        <f aca="false">'Central scenario'!BO29</f>
        <v>-0.0363517361337609</v>
      </c>
      <c r="E50" s="102" t="n">
        <f aca="false">'Low scenario'!AL29</f>
        <v>-0.0354834925577218</v>
      </c>
      <c r="F50" s="102" t="n">
        <f aca="false">'Low scenario'!BO29</f>
        <v>-0.0512968762084974</v>
      </c>
      <c r="G50" s="102" t="n">
        <f aca="false">'High scenario'!AL29</f>
        <v>-0.0105711979787993</v>
      </c>
      <c r="H50" s="102" t="n">
        <f aca="false">'High scenario'!BO29</f>
        <v>-0.0226158388019924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2020-10-15T16:47:00Z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