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48.xml" ContentType="application/vnd.openxmlformats-officedocument.drawingml.chart+xml"/>
  <Override PartName="/xl/charts/chart53.xml" ContentType="application/vnd.openxmlformats-officedocument.drawingml.chart+xml"/>
  <Override PartName="/xl/charts/chart49.xml" ContentType="application/vnd.openxmlformats-officedocument.drawingml.chart+xml"/>
  <Override PartName="/xl/charts/chart54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<sst xmlns="http://schemas.openxmlformats.org/spreadsheetml/2006/main" count="833" uniqueCount="260">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</sst>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104.310289612879</c:v>
                </c:pt>
                <c:pt idx="45">
                  <c:v>105.507341334715</c:v>
                </c:pt>
                <c:pt idx="46">
                  <c:v>106.712125878579</c:v>
                </c:pt>
                <c:pt idx="47">
                  <c:v>107.849932043827</c:v>
                </c:pt>
                <c:pt idx="48">
                  <c:v>108.741329191414</c:v>
                </c:pt>
                <c:pt idx="49">
                  <c:v>109.121970070366</c:v>
                </c:pt>
                <c:pt idx="50">
                  <c:v>109.842108125987</c:v>
                </c:pt>
                <c:pt idx="51">
                  <c:v>110.892697197651</c:v>
                </c:pt>
                <c:pt idx="52">
                  <c:v>111.602313207634</c:v>
                </c:pt>
                <c:pt idx="53">
                  <c:v>112.570150721699</c:v>
                </c:pt>
                <c:pt idx="54">
                  <c:v>113.456698587468</c:v>
                </c:pt>
                <c:pt idx="55">
                  <c:v>113.589616204066</c:v>
                </c:pt>
                <c:pt idx="56">
                  <c:v>115.152182479354</c:v>
                </c:pt>
                <c:pt idx="57">
                  <c:v>115.55826376745</c:v>
                </c:pt>
                <c:pt idx="58">
                  <c:v>116.709229483431</c:v>
                </c:pt>
                <c:pt idx="59">
                  <c:v>117.255561627173</c:v>
                </c:pt>
                <c:pt idx="60">
                  <c:v>119.40885952688</c:v>
                </c:pt>
                <c:pt idx="61">
                  <c:v>120.079206995505</c:v>
                </c:pt>
                <c:pt idx="62">
                  <c:v>120.727667905806</c:v>
                </c:pt>
                <c:pt idx="63">
                  <c:v>121.717374980186</c:v>
                </c:pt>
                <c:pt idx="64">
                  <c:v>121.558649363919</c:v>
                </c:pt>
                <c:pt idx="65">
                  <c:v>122.850466158832</c:v>
                </c:pt>
                <c:pt idx="66">
                  <c:v>123.781815938509</c:v>
                </c:pt>
                <c:pt idx="67">
                  <c:v>123.738962779389</c:v>
                </c:pt>
                <c:pt idx="68">
                  <c:v>124.506677372871</c:v>
                </c:pt>
                <c:pt idx="69">
                  <c:v>125.197458612224</c:v>
                </c:pt>
                <c:pt idx="70">
                  <c:v>125.686110669261</c:v>
                </c:pt>
                <c:pt idx="71">
                  <c:v>126.903754070531</c:v>
                </c:pt>
                <c:pt idx="72">
                  <c:v>128.025612219499</c:v>
                </c:pt>
                <c:pt idx="73">
                  <c:v>128.586768952853</c:v>
                </c:pt>
                <c:pt idx="74">
                  <c:v>128.737759691818</c:v>
                </c:pt>
                <c:pt idx="75">
                  <c:v>129.167436555285</c:v>
                </c:pt>
                <c:pt idx="76">
                  <c:v>129.997266534302</c:v>
                </c:pt>
                <c:pt idx="77">
                  <c:v>131.151209527537</c:v>
                </c:pt>
                <c:pt idx="78">
                  <c:v>131.878832141006</c:v>
                </c:pt>
                <c:pt idx="79">
                  <c:v>132.69694889708</c:v>
                </c:pt>
                <c:pt idx="80">
                  <c:v>133.439447206385</c:v>
                </c:pt>
                <c:pt idx="81">
                  <c:v>134.376684584587</c:v>
                </c:pt>
                <c:pt idx="82">
                  <c:v>134.834211505357</c:v>
                </c:pt>
                <c:pt idx="83">
                  <c:v>135.711874188305</c:v>
                </c:pt>
                <c:pt idx="84">
                  <c:v>135.9052462734</c:v>
                </c:pt>
                <c:pt idx="85">
                  <c:v>136.904828517546</c:v>
                </c:pt>
                <c:pt idx="86">
                  <c:v>136.753497885394</c:v>
                </c:pt>
                <c:pt idx="87">
                  <c:v>137.457190970682</c:v>
                </c:pt>
                <c:pt idx="88">
                  <c:v>138.058170279406</c:v>
                </c:pt>
                <c:pt idx="89">
                  <c:v>139.206537556318</c:v>
                </c:pt>
                <c:pt idx="90">
                  <c:v>139.782570091271</c:v>
                </c:pt>
                <c:pt idx="91">
                  <c:v>139.943310895039</c:v>
                </c:pt>
                <c:pt idx="92">
                  <c:v>140.973609970939</c:v>
                </c:pt>
                <c:pt idx="93">
                  <c:v>141.079395887086</c:v>
                </c:pt>
                <c:pt idx="94">
                  <c:v>141.755555678478</c:v>
                </c:pt>
                <c:pt idx="95">
                  <c:v>143.189545238834</c:v>
                </c:pt>
                <c:pt idx="96">
                  <c:v>144.355336167118</c:v>
                </c:pt>
                <c:pt idx="97">
                  <c:v>144.585873154575</c:v>
                </c:pt>
                <c:pt idx="98">
                  <c:v>146.317156011374</c:v>
                </c:pt>
                <c:pt idx="99">
                  <c:v>147.044778677723</c:v>
                </c:pt>
                <c:pt idx="100">
                  <c:v>148.068740235524</c:v>
                </c:pt>
                <c:pt idx="101">
                  <c:v>149.065250117532</c:v>
                </c:pt>
                <c:pt idx="102">
                  <c:v>150.541704761742</c:v>
                </c:pt>
                <c:pt idx="103">
                  <c:v>150.561419635901</c:v>
                </c:pt>
                <c:pt idx="104">
                  <c:v>150.488053510464</c:v>
                </c:pt>
                <c:pt idx="105">
                  <c:v>150.795578997598</c:v>
                </c:pt>
                <c:pt idx="106">
                  <c:v>152.046261753028</c:v>
                </c:pt>
                <c:pt idx="107">
                  <c:v>152.598266251379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97437"/>
        <c:axId val="7668943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0.0363024095827384</c:v>
                </c:pt>
                <c:pt idx="50">
                  <c:v>0.0335039967470589</c:v>
                </c:pt>
                <c:pt idx="54">
                  <c:v>0.0287750311811745</c:v>
                </c:pt>
                <c:pt idx="58">
                  <c:v>0.0298224703206875</c:v>
                </c:pt>
                <c:pt idx="62">
                  <c:v>0.0371396421920693</c:v>
                </c:pt>
                <c:pt idx="66">
                  <c:v>0.0207430961623374</c:v>
                </c:pt>
                <c:pt idx="70">
                  <c:v>0.0210682591271178</c:v>
                </c:pt>
                <c:pt idx="74">
                  <c:v>0.0243355020703553</c:v>
                </c:pt>
                <c:pt idx="78">
                  <c:v>0.0217809462150491</c:v>
                </c:pt>
                <c:pt idx="82">
                  <c:v>0.0240391426000104</c:v>
                </c:pt>
                <c:pt idx="86">
                  <c:v>0.0160831237430501</c:v>
                </c:pt>
                <c:pt idx="90">
                  <c:v>0.0182256796040823</c:v>
                </c:pt>
                <c:pt idx="94">
                  <c:v>0.0179671221635327</c:v>
                </c:pt>
                <c:pt idx="98">
                  <c:v>0.0269931011277913</c:v>
                </c:pt>
                <c:pt idx="102">
                  <c:v>0.0273637037749084</c:v>
                </c:pt>
                <c:pt idx="106">
                  <c:v>0.0128561828949303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031328"/>
        <c:axId val="45586633"/>
      </c:lineChart>
      <c:catAx>
        <c:axId val="9097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68943"/>
        <c:crosses val="autoZero"/>
        <c:auto val="1"/>
        <c:lblAlgn val="ctr"/>
        <c:lblOffset val="100"/>
      </c:catAx>
      <c:valAx>
        <c:axId val="766894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97437"/>
        <c:crossesAt val="1"/>
        <c:crossBetween val="midCat"/>
      </c:valAx>
      <c:catAx>
        <c:axId val="15031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586633"/>
        <c:auto val="1"/>
        <c:lblAlgn val="ctr"/>
        <c:lblOffset val="100"/>
      </c:catAx>
      <c:valAx>
        <c:axId val="4558663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0313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109.656772434515</c:v>
                </c:pt>
                <c:pt idx="45">
                  <c:v>110.280061913643</c:v>
                </c:pt>
                <c:pt idx="46">
                  <c:v>111.236654003607</c:v>
                </c:pt>
                <c:pt idx="47">
                  <c:v>111.993252043775</c:v>
                </c:pt>
                <c:pt idx="48">
                  <c:v>113.289375126921</c:v>
                </c:pt>
                <c:pt idx="49">
                  <c:v>114.51868878957</c:v>
                </c:pt>
                <c:pt idx="50">
                  <c:v>116.451501419134</c:v>
                </c:pt>
                <c:pt idx="51">
                  <c:v>117.571528617751</c:v>
                </c:pt>
                <c:pt idx="52">
                  <c:v>118.932015512761</c:v>
                </c:pt>
                <c:pt idx="53">
                  <c:v>119.571891823987</c:v>
                </c:pt>
                <c:pt idx="54">
                  <c:v>120.764490999853</c:v>
                </c:pt>
                <c:pt idx="55">
                  <c:v>122.115874693151</c:v>
                </c:pt>
                <c:pt idx="56">
                  <c:v>123.474595262395</c:v>
                </c:pt>
                <c:pt idx="57">
                  <c:v>123.981359466643</c:v>
                </c:pt>
                <c:pt idx="58">
                  <c:v>124.904523526924</c:v>
                </c:pt>
                <c:pt idx="59">
                  <c:v>126.266870240243</c:v>
                </c:pt>
                <c:pt idx="60">
                  <c:v>127.617737683967</c:v>
                </c:pt>
                <c:pt idx="61">
                  <c:v>128.372442397802</c:v>
                </c:pt>
                <c:pt idx="62">
                  <c:v>129.281497794581</c:v>
                </c:pt>
                <c:pt idx="63">
                  <c:v>130.407067407981</c:v>
                </c:pt>
                <c:pt idx="64">
                  <c:v>131.179003290555</c:v>
                </c:pt>
                <c:pt idx="65">
                  <c:v>132.525950102724</c:v>
                </c:pt>
                <c:pt idx="66">
                  <c:v>133.61138887457</c:v>
                </c:pt>
                <c:pt idx="67">
                  <c:v>135.144629065935</c:v>
                </c:pt>
                <c:pt idx="68">
                  <c:v>135.713926458746</c:v>
                </c:pt>
                <c:pt idx="69">
                  <c:v>136.776496772603</c:v>
                </c:pt>
                <c:pt idx="70">
                  <c:v>137.774513942338</c:v>
                </c:pt>
                <c:pt idx="71">
                  <c:v>139.033541286175</c:v>
                </c:pt>
                <c:pt idx="72">
                  <c:v>140.627252809549</c:v>
                </c:pt>
                <c:pt idx="73">
                  <c:v>141.41807656703</c:v>
                </c:pt>
                <c:pt idx="74">
                  <c:v>142.273140521574</c:v>
                </c:pt>
                <c:pt idx="75">
                  <c:v>142.94460524399</c:v>
                </c:pt>
                <c:pt idx="76">
                  <c:v>144.46647164716</c:v>
                </c:pt>
                <c:pt idx="77">
                  <c:v>145.111884216437</c:v>
                </c:pt>
                <c:pt idx="78">
                  <c:v>145.37352459899</c:v>
                </c:pt>
                <c:pt idx="79">
                  <c:v>146.894070555626</c:v>
                </c:pt>
                <c:pt idx="80">
                  <c:v>148.753751858377</c:v>
                </c:pt>
                <c:pt idx="81">
                  <c:v>149.962045436658</c:v>
                </c:pt>
                <c:pt idx="82">
                  <c:v>150.751172424154</c:v>
                </c:pt>
                <c:pt idx="83">
                  <c:v>151.999349565873</c:v>
                </c:pt>
                <c:pt idx="84">
                  <c:v>153.092244503813</c:v>
                </c:pt>
                <c:pt idx="85">
                  <c:v>153.873211058216</c:v>
                </c:pt>
                <c:pt idx="86">
                  <c:v>155.726327038341</c:v>
                </c:pt>
                <c:pt idx="87">
                  <c:v>156.255453349049</c:v>
                </c:pt>
                <c:pt idx="88">
                  <c:v>157.179478589283</c:v>
                </c:pt>
                <c:pt idx="89">
                  <c:v>158.174941959925</c:v>
                </c:pt>
                <c:pt idx="90">
                  <c:v>159.043606116615</c:v>
                </c:pt>
                <c:pt idx="91">
                  <c:v>160.741235537407</c:v>
                </c:pt>
                <c:pt idx="92">
                  <c:v>160.98566070795</c:v>
                </c:pt>
                <c:pt idx="93">
                  <c:v>162.14114106418</c:v>
                </c:pt>
                <c:pt idx="94">
                  <c:v>162.94702902095</c:v>
                </c:pt>
                <c:pt idx="95">
                  <c:v>163.525580957352</c:v>
                </c:pt>
                <c:pt idx="96">
                  <c:v>164.459655945058</c:v>
                </c:pt>
                <c:pt idx="97">
                  <c:v>165.673762072668</c:v>
                </c:pt>
                <c:pt idx="98">
                  <c:v>166.44229937417</c:v>
                </c:pt>
                <c:pt idx="99">
                  <c:v>168.017959559951</c:v>
                </c:pt>
                <c:pt idx="100">
                  <c:v>168.361419761615</c:v>
                </c:pt>
                <c:pt idx="101">
                  <c:v>169.531071214186</c:v>
                </c:pt>
                <c:pt idx="102">
                  <c:v>170.989774984382</c:v>
                </c:pt>
                <c:pt idx="103">
                  <c:v>172.411734319016</c:v>
                </c:pt>
                <c:pt idx="104">
                  <c:v>174.036150946099</c:v>
                </c:pt>
                <c:pt idx="105">
                  <c:v>175.017085914954</c:v>
                </c:pt>
                <c:pt idx="106">
                  <c:v>174.574585682915</c:v>
                </c:pt>
                <c:pt idx="107">
                  <c:v>175.756904395532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963252"/>
        <c:axId val="41774344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0.0616630044062703</c:v>
                </c:pt>
                <c:pt idx="50">
                  <c:v>0.0421158716495194</c:v>
                </c:pt>
                <c:pt idx="54">
                  <c:v>0.0423383772387411</c:v>
                </c:pt>
                <c:pt idx="58">
                  <c:v>0.0358197731677563</c:v>
                </c:pt>
                <c:pt idx="62">
                  <c:v>0.0341966738077073</c:v>
                </c:pt>
                <c:pt idx="66">
                  <c:v>0.032543955326684</c:v>
                </c:pt>
                <c:pt idx="70">
                  <c:v>0.0316220493755612</c:v>
                </c:pt>
                <c:pt idx="74">
                  <c:v>0.0327046175926997</c:v>
                </c:pt>
                <c:pt idx="78">
                  <c:v>0.0257074301415008</c:v>
                </c:pt>
                <c:pt idx="82">
                  <c:v>0.0337208985170643</c:v>
                </c:pt>
                <c:pt idx="86">
                  <c:v>0.029063833009197</c:v>
                </c:pt>
                <c:pt idx="90">
                  <c:v>0.0261605922336385</c:v>
                </c:pt>
                <c:pt idx="94">
                  <c:v>0.0227668960300791</c:v>
                </c:pt>
                <c:pt idx="98">
                  <c:v>0.0230823257074879</c:v>
                </c:pt>
                <c:pt idx="102">
                  <c:v>0.0251286220536231</c:v>
                </c:pt>
                <c:pt idx="106">
                  <c:v>0.026553480073048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59630"/>
        <c:axId val="94923421"/>
      </c:lineChart>
      <c:catAx>
        <c:axId val="949632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774344"/>
        <c:crosses val="autoZero"/>
        <c:auto val="1"/>
        <c:lblAlgn val="ctr"/>
        <c:lblOffset val="100"/>
      </c:catAx>
      <c:valAx>
        <c:axId val="4177434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963252"/>
        <c:crossesAt val="1"/>
        <c:crossBetween val="midCat"/>
      </c:valAx>
      <c:catAx>
        <c:axId val="651596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923421"/>
        <c:auto val="1"/>
        <c:lblAlgn val="ctr"/>
        <c:lblOffset val="100"/>
      </c:catAx>
      <c:valAx>
        <c:axId val="9492342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15963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102.950368058163</c:v>
                </c:pt>
                <c:pt idx="45">
                  <c:v>104.068322069099</c:v>
                </c:pt>
                <c:pt idx="46">
                  <c:v>104.966702359009</c:v>
                </c:pt>
                <c:pt idx="47">
                  <c:v>105.542227895435</c:v>
                </c:pt>
                <c:pt idx="48">
                  <c:v>105.978225506578</c:v>
                </c:pt>
                <c:pt idx="49">
                  <c:v>107.039510889451</c:v>
                </c:pt>
                <c:pt idx="50">
                  <c:v>108.194145555853</c:v>
                </c:pt>
                <c:pt idx="51">
                  <c:v>109.178492843058</c:v>
                </c:pt>
                <c:pt idx="52">
                  <c:v>109.771292991468</c:v>
                </c:pt>
                <c:pt idx="53">
                  <c:v>110.514974298712</c:v>
                </c:pt>
                <c:pt idx="54">
                  <c:v>111.688758745207</c:v>
                </c:pt>
                <c:pt idx="55">
                  <c:v>113.083590133293</c:v>
                </c:pt>
                <c:pt idx="56">
                  <c:v>113.80056528128</c:v>
                </c:pt>
                <c:pt idx="57">
                  <c:v>114.20423694831</c:v>
                </c:pt>
                <c:pt idx="58">
                  <c:v>114.228888470502</c:v>
                </c:pt>
                <c:pt idx="59">
                  <c:v>114.276197775864</c:v>
                </c:pt>
                <c:pt idx="60">
                  <c:v>115.090952612218</c:v>
                </c:pt>
                <c:pt idx="61">
                  <c:v>115.455109835998</c:v>
                </c:pt>
                <c:pt idx="62">
                  <c:v>116.703119481404</c:v>
                </c:pt>
                <c:pt idx="63">
                  <c:v>117.340531101387</c:v>
                </c:pt>
                <c:pt idx="64">
                  <c:v>117.915737210619</c:v>
                </c:pt>
                <c:pt idx="65">
                  <c:v>117.455408073867</c:v>
                </c:pt>
                <c:pt idx="66">
                  <c:v>117.766778742041</c:v>
                </c:pt>
                <c:pt idx="67">
                  <c:v>117.991698660375</c:v>
                </c:pt>
                <c:pt idx="68">
                  <c:v>117.729641298795</c:v>
                </c:pt>
                <c:pt idx="69">
                  <c:v>118.243385618793</c:v>
                </c:pt>
                <c:pt idx="70">
                  <c:v>118.589437510551</c:v>
                </c:pt>
                <c:pt idx="71">
                  <c:v>119.401385304228</c:v>
                </c:pt>
                <c:pt idx="72">
                  <c:v>119.859698824862</c:v>
                </c:pt>
                <c:pt idx="73">
                  <c:v>119.798409291618</c:v>
                </c:pt>
                <c:pt idx="74">
                  <c:v>120.578851559318</c:v>
                </c:pt>
                <c:pt idx="75">
                  <c:v>120.571491168283</c:v>
                </c:pt>
                <c:pt idx="76">
                  <c:v>120.722737122389</c:v>
                </c:pt>
                <c:pt idx="77">
                  <c:v>121.485481182138</c:v>
                </c:pt>
                <c:pt idx="78">
                  <c:v>122.328154720161</c:v>
                </c:pt>
                <c:pt idx="79">
                  <c:v>122.172703277051</c:v>
                </c:pt>
                <c:pt idx="80">
                  <c:v>123.267211744084</c:v>
                </c:pt>
                <c:pt idx="81">
                  <c:v>122.955042545456</c:v>
                </c:pt>
                <c:pt idx="82">
                  <c:v>122.770847731588</c:v>
                </c:pt>
                <c:pt idx="83">
                  <c:v>123.278880424859</c:v>
                </c:pt>
                <c:pt idx="84">
                  <c:v>123.906905740273</c:v>
                </c:pt>
                <c:pt idx="85">
                  <c:v>125.452081779735</c:v>
                </c:pt>
                <c:pt idx="86">
                  <c:v>124.943525997695</c:v>
                </c:pt>
                <c:pt idx="87">
                  <c:v>125.408811314094</c:v>
                </c:pt>
                <c:pt idx="88">
                  <c:v>125.294129126418</c:v>
                </c:pt>
                <c:pt idx="89">
                  <c:v>125.800633183425</c:v>
                </c:pt>
                <c:pt idx="90">
                  <c:v>125.975063322543</c:v>
                </c:pt>
                <c:pt idx="91">
                  <c:v>126.581581015874</c:v>
                </c:pt>
                <c:pt idx="92">
                  <c:v>126.183562348733</c:v>
                </c:pt>
                <c:pt idx="93">
                  <c:v>126.653738536398</c:v>
                </c:pt>
                <c:pt idx="94">
                  <c:v>126.877407540719</c:v>
                </c:pt>
                <c:pt idx="95">
                  <c:v>127.160697343573</c:v>
                </c:pt>
                <c:pt idx="96">
                  <c:v>127.896826649886</c:v>
                </c:pt>
                <c:pt idx="97">
                  <c:v>128.950582617212</c:v>
                </c:pt>
                <c:pt idx="98">
                  <c:v>128.907493756563</c:v>
                </c:pt>
                <c:pt idx="99">
                  <c:v>128.70871761478</c:v>
                </c:pt>
                <c:pt idx="100">
                  <c:v>128.823570810062</c:v>
                </c:pt>
                <c:pt idx="101">
                  <c:v>129.497553757337</c:v>
                </c:pt>
                <c:pt idx="102">
                  <c:v>130.249508819644</c:v>
                </c:pt>
                <c:pt idx="103">
                  <c:v>130.621257530429</c:v>
                </c:pt>
                <c:pt idx="104">
                  <c:v>131.168996861523</c:v>
                </c:pt>
                <c:pt idx="105">
                  <c:v>131.488094806568</c:v>
                </c:pt>
                <c:pt idx="106">
                  <c:v>131.230940675878</c:v>
                </c:pt>
                <c:pt idx="107">
                  <c:v>130.890672835947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220084"/>
        <c:axId val="95218479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0.0393683552580613</c:v>
                </c:pt>
                <c:pt idx="50">
                  <c:v>0.0308069545230909</c:v>
                </c:pt>
                <c:pt idx="54">
                  <c:v>0.0340812486355653</c:v>
                </c:pt>
                <c:pt idx="58">
                  <c:v>0.0257298070214997</c:v>
                </c:pt>
                <c:pt idx="62">
                  <c:v>0.0176991227550947</c:v>
                </c:pt>
                <c:pt idx="66">
                  <c:v>0.0140767422791808</c:v>
                </c:pt>
                <c:pt idx="70">
                  <c:v>0.00601581159193665</c:v>
                </c:pt>
                <c:pt idx="74">
                  <c:v>0.014441188110822</c:v>
                </c:pt>
                <c:pt idx="78">
                  <c:v>0.012272299805252</c:v>
                </c:pt>
                <c:pt idx="82">
                  <c:v>0.0114296330500305</c:v>
                </c:pt>
                <c:pt idx="86">
                  <c:v>0.0151122603989062</c:v>
                </c:pt>
                <c:pt idx="90">
                  <c:v>0.00788471587629136</c:v>
                </c:pt>
                <c:pt idx="94">
                  <c:v>0.00640125110067302</c:v>
                </c:pt>
                <c:pt idx="98">
                  <c:v>0.0149705722207989</c:v>
                </c:pt>
                <c:pt idx="102">
                  <c:v>0.00919067955313158</c:v>
                </c:pt>
                <c:pt idx="106">
                  <c:v>0.0107605961498556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15549"/>
        <c:axId val="61225612"/>
      </c:lineChart>
      <c:catAx>
        <c:axId val="76220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218479"/>
        <c:crosses val="autoZero"/>
        <c:auto val="1"/>
        <c:lblAlgn val="ctr"/>
        <c:lblOffset val="100"/>
      </c:catAx>
      <c:valAx>
        <c:axId val="9521847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220084"/>
        <c:crossesAt val="1"/>
        <c:crossBetween val="midCat"/>
      </c:valAx>
      <c:catAx>
        <c:axId val="626155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225612"/>
        <c:auto val="1"/>
        <c:lblAlgn val="ctr"/>
        <c:lblOffset val="100"/>
      </c:catAx>
      <c:valAx>
        <c:axId val="6122561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61554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633326"/>
        <c:axId val="67393302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113534"/>
        <c:axId val="13820957"/>
      </c:lineChart>
      <c:catAx>
        <c:axId val="136333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393302"/>
        <c:crosses val="autoZero"/>
        <c:auto val="1"/>
        <c:lblAlgn val="ctr"/>
        <c:lblOffset val="100"/>
      </c:catAx>
      <c:valAx>
        <c:axId val="6739330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633326"/>
        <c:crossesAt val="1"/>
        <c:crossBetween val="midCat"/>
      </c:valAx>
      <c:catAx>
        <c:axId val="9911353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820957"/>
        <c:auto val="1"/>
        <c:lblAlgn val="ctr"/>
        <c:lblOffset val="100"/>
      </c:catAx>
      <c:valAx>
        <c:axId val="1382095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11353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14341"/>
        <c:axId val="2028005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502758"/>
        <c:axId val="43337247"/>
      </c:lineChart>
      <c:catAx>
        <c:axId val="83143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28005"/>
        <c:crosses val="autoZero"/>
        <c:auto val="1"/>
        <c:lblAlgn val="ctr"/>
        <c:lblOffset val="100"/>
      </c:catAx>
      <c:valAx>
        <c:axId val="202800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14341"/>
        <c:crossesAt val="1"/>
        <c:crossBetween val="midCat"/>
      </c:valAx>
      <c:catAx>
        <c:axId val="475027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337247"/>
        <c:auto val="1"/>
        <c:lblAlgn val="ctr"/>
        <c:lblOffset val="100"/>
      </c:catAx>
      <c:valAx>
        <c:axId val="4333724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5027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124140"/>
        <c:axId val="80715403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183308"/>
        <c:axId val="37322496"/>
      </c:lineChart>
      <c:catAx>
        <c:axId val="321241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715403"/>
        <c:crosses val="autoZero"/>
        <c:auto val="1"/>
        <c:lblAlgn val="ctr"/>
        <c:lblOffset val="100"/>
      </c:catAx>
      <c:valAx>
        <c:axId val="80715403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24140"/>
        <c:crossesAt val="1"/>
        <c:crossBetween val="midCat"/>
      </c:valAx>
      <c:catAx>
        <c:axId val="911833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322496"/>
        <c:auto val="1"/>
        <c:lblAlgn val="ctr"/>
        <c:lblOffset val="100"/>
      </c:catAx>
      <c:valAx>
        <c:axId val="3732249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18330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-0.0328035834082181</c:v>
                </c:pt>
                <c:pt idx="3">
                  <c:v>-0.0364606376304176</c:v>
                </c:pt>
                <c:pt idx="4">
                  <c:v>0.183556021759364</c:v>
                </c:pt>
                <c:pt idx="5">
                  <c:v>-0.0376907704962474</c:v>
                </c:pt>
                <c:pt idx="6">
                  <c:v>0.269932524530913</c:v>
                </c:pt>
                <c:pt idx="7">
                  <c:v>-0.0372867024046736</c:v>
                </c:pt>
                <c:pt idx="8">
                  <c:v>-0.0415701471359</c:v>
                </c:pt>
                <c:pt idx="9">
                  <c:v>-0.0434215875482251</c:v>
                </c:pt>
                <c:pt idx="10">
                  <c:v>-0.045746270449314</c:v>
                </c:pt>
                <c:pt idx="11">
                  <c:v>-0.0486888175020223</c:v>
                </c:pt>
                <c:pt idx="12">
                  <c:v>-0.050503770375735</c:v>
                </c:pt>
                <c:pt idx="13">
                  <c:v>-0.0491291013550369</c:v>
                </c:pt>
                <c:pt idx="14">
                  <c:v>-0.0470206347846258</c:v>
                </c:pt>
                <c:pt idx="15">
                  <c:v>2.28199997794526</c:v>
                </c:pt>
                <c:pt idx="16">
                  <c:v>-0.043530476162119</c:v>
                </c:pt>
                <c:pt idx="17">
                  <c:v>-0.0425252068727546</c:v>
                </c:pt>
                <c:pt idx="18">
                  <c:v>-0.0412091976671316</c:v>
                </c:pt>
                <c:pt idx="19">
                  <c:v>-0.0388350356197209</c:v>
                </c:pt>
                <c:pt idx="20">
                  <c:v>-0.0372640327755322</c:v>
                </c:pt>
                <c:pt idx="21">
                  <c:v>-0.0366272811116802</c:v>
                </c:pt>
                <c:pt idx="22">
                  <c:v>-0.0354590195860884</c:v>
                </c:pt>
                <c:pt idx="23">
                  <c:v>-0.03394750734178</c:v>
                </c:pt>
                <c:pt idx="24">
                  <c:v>-0.0315252648480876</c:v>
                </c:pt>
                <c:pt idx="25">
                  <c:v>-0.0294300114553968</c:v>
                </c:pt>
                <c:pt idx="26">
                  <c:v>-0.0289884903947525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-0.0328435514213561</c:v>
                </c:pt>
                <c:pt idx="3">
                  <c:v>-0.0369966710524054</c:v>
                </c:pt>
                <c:pt idx="4">
                  <c:v>-0.0373861329595968</c:v>
                </c:pt>
                <c:pt idx="5">
                  <c:v>-0.0386158795946962</c:v>
                </c:pt>
                <c:pt idx="6">
                  <c:v>-0.0484603985836752</c:v>
                </c:pt>
                <c:pt idx="7">
                  <c:v>-0.0391849783953871</c:v>
                </c:pt>
                <c:pt idx="8">
                  <c:v>-0.043967325382443</c:v>
                </c:pt>
                <c:pt idx="9">
                  <c:v>-0.0461897680762032</c:v>
                </c:pt>
                <c:pt idx="10">
                  <c:v>-0.0490191084671371</c:v>
                </c:pt>
                <c:pt idx="11">
                  <c:v>-0.0531287628092109</c:v>
                </c:pt>
                <c:pt idx="12">
                  <c:v>-0.0565443705133689</c:v>
                </c:pt>
                <c:pt idx="13">
                  <c:v>-0.0562031175467637</c:v>
                </c:pt>
                <c:pt idx="14">
                  <c:v>-0.0552900590793367</c:v>
                </c:pt>
                <c:pt idx="15">
                  <c:v>-0.053701609169142</c:v>
                </c:pt>
                <c:pt idx="16">
                  <c:v>-0.0537819563412944</c:v>
                </c:pt>
                <c:pt idx="17">
                  <c:v>-0.0537382285048975</c:v>
                </c:pt>
                <c:pt idx="18">
                  <c:v>-0.05371938922102</c:v>
                </c:pt>
                <c:pt idx="19">
                  <c:v>-0.052607546642886</c:v>
                </c:pt>
                <c:pt idx="20">
                  <c:v>-0.0516537266514313</c:v>
                </c:pt>
                <c:pt idx="21">
                  <c:v>-0.0517090944970312</c:v>
                </c:pt>
                <c:pt idx="22">
                  <c:v>-0.0513095446190572</c:v>
                </c:pt>
                <c:pt idx="23">
                  <c:v>-0.050892072678859</c:v>
                </c:pt>
                <c:pt idx="24">
                  <c:v>-0.0491120647563572</c:v>
                </c:pt>
                <c:pt idx="25">
                  <c:v>-0.0477846251170273</c:v>
                </c:pt>
                <c:pt idx="26">
                  <c:v>-0.0480884558745594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-0.0381883994087507</c:v>
                </c:pt>
                <c:pt idx="8">
                  <c:v>-0.0405311714121355</c:v>
                </c:pt>
                <c:pt idx="9">
                  <c:v>-0.0417450547402454</c:v>
                </c:pt>
                <c:pt idx="10">
                  <c:v>-0.0452485323379751</c:v>
                </c:pt>
                <c:pt idx="11">
                  <c:v>-0.0472882972852073</c:v>
                </c:pt>
                <c:pt idx="12">
                  <c:v>-0.050027582494082</c:v>
                </c:pt>
                <c:pt idx="13">
                  <c:v>-0.0500154234176754</c:v>
                </c:pt>
                <c:pt idx="14">
                  <c:v>-0.0495396686207961</c:v>
                </c:pt>
                <c:pt idx="15">
                  <c:v>-0.0487468381869297</c:v>
                </c:pt>
                <c:pt idx="16">
                  <c:v>-0.047737589195058</c:v>
                </c:pt>
                <c:pt idx="17">
                  <c:v>-0.0477488473947123</c:v>
                </c:pt>
                <c:pt idx="18">
                  <c:v>-0.0468092650599224</c:v>
                </c:pt>
                <c:pt idx="19">
                  <c:v>-0.0456844289971522</c:v>
                </c:pt>
                <c:pt idx="20">
                  <c:v>-0.0445481136430654</c:v>
                </c:pt>
                <c:pt idx="21">
                  <c:v>-0.0425314513905753</c:v>
                </c:pt>
                <c:pt idx="22">
                  <c:v>-0.0414703549750735</c:v>
                </c:pt>
                <c:pt idx="23">
                  <c:v>-0.0411521202712746</c:v>
                </c:pt>
                <c:pt idx="24">
                  <c:v>-0.0397621864437705</c:v>
                </c:pt>
                <c:pt idx="25">
                  <c:v>-0.0391714847784075</c:v>
                </c:pt>
                <c:pt idx="26">
                  <c:v>-0.0382684851626041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-0.0398935218539058</c:v>
                </c:pt>
                <c:pt idx="8">
                  <c:v>-0.0426253969401129</c:v>
                </c:pt>
                <c:pt idx="9">
                  <c:v>-0.0441993889014412</c:v>
                </c:pt>
                <c:pt idx="10">
                  <c:v>-0.0481367233834861</c:v>
                </c:pt>
                <c:pt idx="11">
                  <c:v>-0.0513498631059456</c:v>
                </c:pt>
                <c:pt idx="12">
                  <c:v>-0.0557254525037408</c:v>
                </c:pt>
                <c:pt idx="13">
                  <c:v>-0.0568574209534565</c:v>
                </c:pt>
                <c:pt idx="14">
                  <c:v>-0.0573206481593083</c:v>
                </c:pt>
                <c:pt idx="15">
                  <c:v>-0.0575947351758867</c:v>
                </c:pt>
                <c:pt idx="16">
                  <c:v>-0.0575043620434062</c:v>
                </c:pt>
                <c:pt idx="17">
                  <c:v>-0.0583861207006589</c:v>
                </c:pt>
                <c:pt idx="18">
                  <c:v>-0.0585448215770763</c:v>
                </c:pt>
                <c:pt idx="19">
                  <c:v>-0.0587213421492673</c:v>
                </c:pt>
                <c:pt idx="20">
                  <c:v>-0.0585615821901962</c:v>
                </c:pt>
                <c:pt idx="21">
                  <c:v>-0.0573711119846991</c:v>
                </c:pt>
                <c:pt idx="22">
                  <c:v>-0.0573974921055894</c:v>
                </c:pt>
                <c:pt idx="23">
                  <c:v>-0.0585770803593717</c:v>
                </c:pt>
                <c:pt idx="24">
                  <c:v>-0.0579090988522176</c:v>
                </c:pt>
                <c:pt idx="25">
                  <c:v>-0.0584416762805041</c:v>
                </c:pt>
                <c:pt idx="26">
                  <c:v>-0.0584794191530923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-0.0404540479848508</c:v>
                </c:pt>
                <c:pt idx="8">
                  <c:v>-0.0440186470060482</c:v>
                </c:pt>
                <c:pt idx="9">
                  <c:v>-0.0450550780420727</c:v>
                </c:pt>
                <c:pt idx="10">
                  <c:v>-0.0469504253743226</c:v>
                </c:pt>
                <c:pt idx="11">
                  <c:v>-0.0482677525212564</c:v>
                </c:pt>
                <c:pt idx="12">
                  <c:v>-0.0499967482749803</c:v>
                </c:pt>
                <c:pt idx="13">
                  <c:v>-0.0480051414483177</c:v>
                </c:pt>
                <c:pt idx="14">
                  <c:v>-0.0458087452993688</c:v>
                </c:pt>
                <c:pt idx="15">
                  <c:v>-0.0428152724945521</c:v>
                </c:pt>
                <c:pt idx="16">
                  <c:v>-0.0405033295256804</c:v>
                </c:pt>
                <c:pt idx="17">
                  <c:v>-0.0380285120875345</c:v>
                </c:pt>
                <c:pt idx="18">
                  <c:v>-0.0357013881384481</c:v>
                </c:pt>
                <c:pt idx="19">
                  <c:v>-0.0338162075561382</c:v>
                </c:pt>
                <c:pt idx="20">
                  <c:v>-0.0308202281850387</c:v>
                </c:pt>
                <c:pt idx="21">
                  <c:v>-0.0292141608956934</c:v>
                </c:pt>
                <c:pt idx="22">
                  <c:v>-0.0276193868090764</c:v>
                </c:pt>
                <c:pt idx="23">
                  <c:v>-0.0265835719461714</c:v>
                </c:pt>
                <c:pt idx="24">
                  <c:v>-0.0257780425570024</c:v>
                </c:pt>
                <c:pt idx="25">
                  <c:v>-0.0243640418221802</c:v>
                </c:pt>
                <c:pt idx="26">
                  <c:v>-0.0223850353878035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-0.0422508628266423</c:v>
                </c:pt>
                <c:pt idx="8">
                  <c:v>-0.0463041868875372</c:v>
                </c:pt>
                <c:pt idx="9">
                  <c:v>-0.0477756975475659</c:v>
                </c:pt>
                <c:pt idx="10">
                  <c:v>-0.0501058488733252</c:v>
                </c:pt>
                <c:pt idx="11">
                  <c:v>-0.0525374694616878</c:v>
                </c:pt>
                <c:pt idx="12">
                  <c:v>-0.0558620005290678</c:v>
                </c:pt>
                <c:pt idx="13">
                  <c:v>-0.0548805476798366</c:v>
                </c:pt>
                <c:pt idx="14">
                  <c:v>-0.0536134299283266</c:v>
                </c:pt>
                <c:pt idx="15">
                  <c:v>-0.0518358584892287</c:v>
                </c:pt>
                <c:pt idx="16">
                  <c:v>-0.0502764652145966</c:v>
                </c:pt>
                <c:pt idx="17">
                  <c:v>-0.0486670240094003</c:v>
                </c:pt>
                <c:pt idx="18">
                  <c:v>-0.0475399470767718</c:v>
                </c:pt>
                <c:pt idx="19">
                  <c:v>-0.0467482907190815</c:v>
                </c:pt>
                <c:pt idx="20">
                  <c:v>-0.0444238273540065</c:v>
                </c:pt>
                <c:pt idx="21">
                  <c:v>-0.0435093330867733</c:v>
                </c:pt>
                <c:pt idx="22">
                  <c:v>-0.0427368356022464</c:v>
                </c:pt>
                <c:pt idx="23">
                  <c:v>-0.0426225537543034</c:v>
                </c:pt>
                <c:pt idx="24">
                  <c:v>-0.0423299575620197</c:v>
                </c:pt>
                <c:pt idx="25">
                  <c:v>-0.0416775773265998</c:v>
                </c:pt>
                <c:pt idx="26">
                  <c:v>-0.040421965282509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918487"/>
        <c:axId val="5515404"/>
      </c:lineChart>
      <c:catAx>
        <c:axId val="65918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5404"/>
        <c:crosses val="autoZero"/>
        <c:auto val="1"/>
        <c:lblAlgn val="ctr"/>
        <c:lblOffset val="100"/>
      </c:catAx>
      <c:valAx>
        <c:axId val="551540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18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-0.0329216410935525</c:v>
                </c:pt>
                <c:pt idx="24">
                  <c:v>-0.0328035834082181</c:v>
                </c:pt>
                <c:pt idx="25">
                  <c:v>-0.0364606376304176</c:v>
                </c:pt>
                <c:pt idx="26">
                  <c:v>0.183556021759364</c:v>
                </c:pt>
                <c:pt idx="27">
                  <c:v>-0.0376907704962474</c:v>
                </c:pt>
                <c:pt idx="28">
                  <c:v>0.269932524530913</c:v>
                </c:pt>
                <c:pt idx="29">
                  <c:v>-0.0372867024046736</c:v>
                </c:pt>
                <c:pt idx="30">
                  <c:v>-0.0415701471359</c:v>
                </c:pt>
                <c:pt idx="31">
                  <c:v>-0.0434215875482251</c:v>
                </c:pt>
                <c:pt idx="32">
                  <c:v>-0.045746270449314</c:v>
                </c:pt>
                <c:pt idx="33">
                  <c:v>-0.0486888175020223</c:v>
                </c:pt>
                <c:pt idx="34">
                  <c:v>-0.050503770375735</c:v>
                </c:pt>
                <c:pt idx="35">
                  <c:v>-0.0491291013550369</c:v>
                </c:pt>
                <c:pt idx="36">
                  <c:v>-0.0470206347846258</c:v>
                </c:pt>
                <c:pt idx="37">
                  <c:v>2.28199997794526</c:v>
                </c:pt>
                <c:pt idx="38">
                  <c:v>-0.043530476162119</c:v>
                </c:pt>
                <c:pt idx="39">
                  <c:v>-0.0425252068727546</c:v>
                </c:pt>
                <c:pt idx="40">
                  <c:v>-0.0412091976671316</c:v>
                </c:pt>
                <c:pt idx="41">
                  <c:v>-0.0388350356197209</c:v>
                </c:pt>
                <c:pt idx="42">
                  <c:v>-0.0372640327755322</c:v>
                </c:pt>
                <c:pt idx="43">
                  <c:v>-0.0366272811116802</c:v>
                </c:pt>
                <c:pt idx="44">
                  <c:v>-0.0354590195860884</c:v>
                </c:pt>
                <c:pt idx="45">
                  <c:v>-0.03394750734178</c:v>
                </c:pt>
                <c:pt idx="46">
                  <c:v>-0.0315252648480876</c:v>
                </c:pt>
                <c:pt idx="47">
                  <c:v>-0.0294300114553968</c:v>
                </c:pt>
                <c:pt idx="48">
                  <c:v>-0.0289884903947525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-0.0328435514213561</c:v>
                </c:pt>
                <c:pt idx="25">
                  <c:v>-0.0369966710524054</c:v>
                </c:pt>
                <c:pt idx="26">
                  <c:v>-0.0373861329595968</c:v>
                </c:pt>
                <c:pt idx="27">
                  <c:v>-0.0386158795946962</c:v>
                </c:pt>
                <c:pt idx="28">
                  <c:v>-0.0484603985836752</c:v>
                </c:pt>
                <c:pt idx="29">
                  <c:v>-0.0391849783953871</c:v>
                </c:pt>
                <c:pt idx="30">
                  <c:v>-0.043967325382443</c:v>
                </c:pt>
                <c:pt idx="31">
                  <c:v>-0.0461897680762032</c:v>
                </c:pt>
                <c:pt idx="32">
                  <c:v>-0.0490191084671371</c:v>
                </c:pt>
                <c:pt idx="33">
                  <c:v>-0.0531287628092109</c:v>
                </c:pt>
                <c:pt idx="34">
                  <c:v>-0.0565443705133689</c:v>
                </c:pt>
                <c:pt idx="35">
                  <c:v>-0.0562031175467637</c:v>
                </c:pt>
                <c:pt idx="36">
                  <c:v>-0.0552900590793367</c:v>
                </c:pt>
                <c:pt idx="37">
                  <c:v>-0.053701609169142</c:v>
                </c:pt>
                <c:pt idx="38">
                  <c:v>-0.0537819563412944</c:v>
                </c:pt>
                <c:pt idx="39">
                  <c:v>-0.0537382285048975</c:v>
                </c:pt>
                <c:pt idx="40">
                  <c:v>-0.05371938922102</c:v>
                </c:pt>
                <c:pt idx="41">
                  <c:v>-0.052607546642886</c:v>
                </c:pt>
                <c:pt idx="42">
                  <c:v>-0.0516537266514313</c:v>
                </c:pt>
                <c:pt idx="43">
                  <c:v>-0.0517090944970312</c:v>
                </c:pt>
                <c:pt idx="44">
                  <c:v>-0.0513095446190572</c:v>
                </c:pt>
                <c:pt idx="45">
                  <c:v>-0.050892072678859</c:v>
                </c:pt>
                <c:pt idx="46">
                  <c:v>-0.0491120647563572</c:v>
                </c:pt>
                <c:pt idx="47">
                  <c:v>-0.0477846251170273</c:v>
                </c:pt>
                <c:pt idx="48">
                  <c:v>-0.0480884558745594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-0.0381883994087507</c:v>
                </c:pt>
                <c:pt idx="30">
                  <c:v>-0.0405311714121355</c:v>
                </c:pt>
                <c:pt idx="31">
                  <c:v>-0.0417450547402454</c:v>
                </c:pt>
                <c:pt idx="32">
                  <c:v>-0.0452485323379751</c:v>
                </c:pt>
                <c:pt idx="33">
                  <c:v>-0.0472882972852073</c:v>
                </c:pt>
                <c:pt idx="34">
                  <c:v>-0.050027582494082</c:v>
                </c:pt>
                <c:pt idx="35">
                  <c:v>-0.0500154234176754</c:v>
                </c:pt>
                <c:pt idx="36">
                  <c:v>-0.0495396686207961</c:v>
                </c:pt>
                <c:pt idx="37">
                  <c:v>-0.0487468381869297</c:v>
                </c:pt>
                <c:pt idx="38">
                  <c:v>-0.047737589195058</c:v>
                </c:pt>
                <c:pt idx="39">
                  <c:v>-0.0477488473947123</c:v>
                </c:pt>
                <c:pt idx="40">
                  <c:v>-0.0468092650599224</c:v>
                </c:pt>
                <c:pt idx="41">
                  <c:v>-0.0456844289971522</c:v>
                </c:pt>
                <c:pt idx="42">
                  <c:v>-0.0445481136430654</c:v>
                </c:pt>
                <c:pt idx="43">
                  <c:v>-0.0425314513905753</c:v>
                </c:pt>
                <c:pt idx="44">
                  <c:v>-0.0414703549750735</c:v>
                </c:pt>
                <c:pt idx="45">
                  <c:v>-0.0411521202712746</c:v>
                </c:pt>
                <c:pt idx="46">
                  <c:v>-0.0397621864437705</c:v>
                </c:pt>
                <c:pt idx="47">
                  <c:v>-0.0391714847784075</c:v>
                </c:pt>
                <c:pt idx="48">
                  <c:v>-0.0382684851626041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-0.0398935218539058</c:v>
                </c:pt>
                <c:pt idx="30">
                  <c:v>-0.0426253969401129</c:v>
                </c:pt>
                <c:pt idx="31">
                  <c:v>-0.0441993889014412</c:v>
                </c:pt>
                <c:pt idx="32">
                  <c:v>-0.0481367233834861</c:v>
                </c:pt>
                <c:pt idx="33">
                  <c:v>-0.0513498631059456</c:v>
                </c:pt>
                <c:pt idx="34">
                  <c:v>-0.0557254525037408</c:v>
                </c:pt>
                <c:pt idx="35">
                  <c:v>-0.0568574209534565</c:v>
                </c:pt>
                <c:pt idx="36">
                  <c:v>-0.0573206481593083</c:v>
                </c:pt>
                <c:pt idx="37">
                  <c:v>-0.0575947351758867</c:v>
                </c:pt>
                <c:pt idx="38">
                  <c:v>-0.0575043620434062</c:v>
                </c:pt>
                <c:pt idx="39">
                  <c:v>-0.0583861207006589</c:v>
                </c:pt>
                <c:pt idx="40">
                  <c:v>-0.0585448215770763</c:v>
                </c:pt>
                <c:pt idx="41">
                  <c:v>-0.0587213421492673</c:v>
                </c:pt>
                <c:pt idx="42">
                  <c:v>-0.0585615821901962</c:v>
                </c:pt>
                <c:pt idx="43">
                  <c:v>-0.0573711119846991</c:v>
                </c:pt>
                <c:pt idx="44">
                  <c:v>-0.0573974921055894</c:v>
                </c:pt>
                <c:pt idx="45">
                  <c:v>-0.0585770803593717</c:v>
                </c:pt>
                <c:pt idx="46">
                  <c:v>-0.0579090988522176</c:v>
                </c:pt>
                <c:pt idx="47">
                  <c:v>-0.0584416762805041</c:v>
                </c:pt>
                <c:pt idx="48">
                  <c:v>-0.0584794191530923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-0.0404540479848508</c:v>
                </c:pt>
                <c:pt idx="30">
                  <c:v>-0.0440186470060482</c:v>
                </c:pt>
                <c:pt idx="31">
                  <c:v>-0.0450550780420727</c:v>
                </c:pt>
                <c:pt idx="32">
                  <c:v>-0.0469504253743226</c:v>
                </c:pt>
                <c:pt idx="33">
                  <c:v>-0.0482677525212564</c:v>
                </c:pt>
                <c:pt idx="34">
                  <c:v>-0.0499967482749803</c:v>
                </c:pt>
                <c:pt idx="35">
                  <c:v>-0.0480051414483177</c:v>
                </c:pt>
                <c:pt idx="36">
                  <c:v>-0.0458087452993688</c:v>
                </c:pt>
                <c:pt idx="37">
                  <c:v>-0.0428152724945521</c:v>
                </c:pt>
                <c:pt idx="38">
                  <c:v>-0.0405033295256804</c:v>
                </c:pt>
                <c:pt idx="39">
                  <c:v>-0.0380285120875345</c:v>
                </c:pt>
                <c:pt idx="40">
                  <c:v>-0.0357013881384481</c:v>
                </c:pt>
                <c:pt idx="41">
                  <c:v>-0.0338162075561382</c:v>
                </c:pt>
                <c:pt idx="42">
                  <c:v>-0.0308202281850387</c:v>
                </c:pt>
                <c:pt idx="43">
                  <c:v>-0.0292141608956934</c:v>
                </c:pt>
                <c:pt idx="44">
                  <c:v>-0.0276193868090764</c:v>
                </c:pt>
                <c:pt idx="45">
                  <c:v>-0.0265835719461714</c:v>
                </c:pt>
                <c:pt idx="46">
                  <c:v>-0.0257780425570024</c:v>
                </c:pt>
                <c:pt idx="47">
                  <c:v>-0.0243640418221802</c:v>
                </c:pt>
                <c:pt idx="48">
                  <c:v>-0.0223850353878035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-0.0422508628266423</c:v>
                </c:pt>
                <c:pt idx="30">
                  <c:v>-0.0463041868875372</c:v>
                </c:pt>
                <c:pt idx="31">
                  <c:v>-0.0477756975475659</c:v>
                </c:pt>
                <c:pt idx="32">
                  <c:v>-0.0501058488733252</c:v>
                </c:pt>
                <c:pt idx="33">
                  <c:v>-0.0525374694616878</c:v>
                </c:pt>
                <c:pt idx="34">
                  <c:v>-0.0558620005290678</c:v>
                </c:pt>
                <c:pt idx="35">
                  <c:v>-0.0548805476798366</c:v>
                </c:pt>
                <c:pt idx="36">
                  <c:v>-0.0536134299283266</c:v>
                </c:pt>
                <c:pt idx="37">
                  <c:v>-0.0518358584892287</c:v>
                </c:pt>
                <c:pt idx="38">
                  <c:v>-0.0502764652145966</c:v>
                </c:pt>
                <c:pt idx="39">
                  <c:v>-0.0486670240094003</c:v>
                </c:pt>
                <c:pt idx="40">
                  <c:v>-0.0475399470767718</c:v>
                </c:pt>
                <c:pt idx="41">
                  <c:v>-0.0467482907190815</c:v>
                </c:pt>
                <c:pt idx="42">
                  <c:v>-0.0444238273540065</c:v>
                </c:pt>
                <c:pt idx="43">
                  <c:v>-0.0435093330867733</c:v>
                </c:pt>
                <c:pt idx="44">
                  <c:v>-0.0427368356022464</c:v>
                </c:pt>
                <c:pt idx="45">
                  <c:v>-0.0426225537543034</c:v>
                </c:pt>
                <c:pt idx="46">
                  <c:v>-0.0423299575620197</c:v>
                </c:pt>
                <c:pt idx="47">
                  <c:v>-0.0416775773265998</c:v>
                </c:pt>
                <c:pt idx="48">
                  <c:v>-0.040421965282509</c:v>
                </c:pt>
              </c:numCache>
            </c:numRef>
          </c:yVal>
          <c:smooth val="0"/>
        </c:ser>
        <c:axId val="5171083"/>
        <c:axId val="76072244"/>
      </c:scatterChart>
      <c:valAx>
        <c:axId val="51710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072244"/>
        <c:crosses val="autoZero"/>
        <c:crossBetween val="midCat"/>
      </c:valAx>
      <c:valAx>
        <c:axId val="76072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7108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-0.0153880468414187</c:v>
                </c:pt>
                <c:pt idx="26">
                  <c:v>-0.0180786792574688</c:v>
                </c:pt>
                <c:pt idx="27">
                  <c:v>0.2109792823874</c:v>
                </c:pt>
                <c:pt idx="28">
                  <c:v>-0.0139610824904614</c:v>
                </c:pt>
                <c:pt idx="29">
                  <c:v>0.293662212536699</c:v>
                </c:pt>
                <c:pt idx="30">
                  <c:v>-0.0135570143988876</c:v>
                </c:pt>
                <c:pt idx="31">
                  <c:v>-0.017840459130114</c:v>
                </c:pt>
                <c:pt idx="32">
                  <c:v>-0.0196918995424391</c:v>
                </c:pt>
                <c:pt idx="33">
                  <c:v>-0.022016582443528</c:v>
                </c:pt>
                <c:pt idx="34">
                  <c:v>-0.0249591294962363</c:v>
                </c:pt>
                <c:pt idx="35">
                  <c:v>-0.026774082369949</c:v>
                </c:pt>
                <c:pt idx="36">
                  <c:v>-0.0253994133492509</c:v>
                </c:pt>
                <c:pt idx="37">
                  <c:v>-0.0232909467788398</c:v>
                </c:pt>
                <c:pt idx="38">
                  <c:v>2.30572966595105</c:v>
                </c:pt>
                <c:pt idx="39">
                  <c:v>-0.019800788156333</c:v>
                </c:pt>
                <c:pt idx="40">
                  <c:v>-0.0187955188669686</c:v>
                </c:pt>
                <c:pt idx="41">
                  <c:v>-0.0174795096613455</c:v>
                </c:pt>
                <c:pt idx="42">
                  <c:v>-0.0151053476139349</c:v>
                </c:pt>
                <c:pt idx="43">
                  <c:v>-0.0135343447697462</c:v>
                </c:pt>
                <c:pt idx="44">
                  <c:v>-0.0128975931058942</c:v>
                </c:pt>
                <c:pt idx="45">
                  <c:v>-0.0117293315803024</c:v>
                </c:pt>
                <c:pt idx="46">
                  <c:v>-0.010217819335994</c:v>
                </c:pt>
                <c:pt idx="47">
                  <c:v>-0.00779557684230161</c:v>
                </c:pt>
                <c:pt idx="48">
                  <c:v>-0.0057003234496108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-0.0327828706342838</c:v>
                </c:pt>
                <c:pt idx="30">
                  <c:v>-0.0235074504459957</c:v>
                </c:pt>
                <c:pt idx="31">
                  <c:v>-0.0282897974330516</c:v>
                </c:pt>
                <c:pt idx="32">
                  <c:v>-0.0305122401268117</c:v>
                </c:pt>
                <c:pt idx="33">
                  <c:v>-0.0333415805177457</c:v>
                </c:pt>
                <c:pt idx="34">
                  <c:v>-0.0374512348598195</c:v>
                </c:pt>
                <c:pt idx="35">
                  <c:v>-0.0408668425639775</c:v>
                </c:pt>
                <c:pt idx="36">
                  <c:v>-0.0405255895973723</c:v>
                </c:pt>
                <c:pt idx="37">
                  <c:v>-0.0396125311299453</c:v>
                </c:pt>
                <c:pt idx="38">
                  <c:v>-0.0380240812197506</c:v>
                </c:pt>
                <c:pt idx="39">
                  <c:v>-0.038104428391903</c:v>
                </c:pt>
                <c:pt idx="40">
                  <c:v>-0.0380607005555061</c:v>
                </c:pt>
                <c:pt idx="41">
                  <c:v>-0.0380418612716286</c:v>
                </c:pt>
                <c:pt idx="42">
                  <c:v>-0.0369300186934946</c:v>
                </c:pt>
                <c:pt idx="43">
                  <c:v>-0.0359761987020399</c:v>
                </c:pt>
                <c:pt idx="44">
                  <c:v>-0.0360315665476398</c:v>
                </c:pt>
                <c:pt idx="45">
                  <c:v>-0.0356320166696658</c:v>
                </c:pt>
                <c:pt idx="46">
                  <c:v>-0.0352145447294676</c:v>
                </c:pt>
                <c:pt idx="47">
                  <c:v>-0.0334345368069658</c:v>
                </c:pt>
                <c:pt idx="48">
                  <c:v>-0.0321070971676359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-0.0144587114029647</c:v>
                </c:pt>
                <c:pt idx="31">
                  <c:v>-0.0168014834063495</c:v>
                </c:pt>
                <c:pt idx="32">
                  <c:v>-0.0180153667344594</c:v>
                </c:pt>
                <c:pt idx="33">
                  <c:v>-0.0215188443321891</c:v>
                </c:pt>
                <c:pt idx="34">
                  <c:v>-0.0235586092794213</c:v>
                </c:pt>
                <c:pt idx="35">
                  <c:v>-0.026297894488296</c:v>
                </c:pt>
                <c:pt idx="36">
                  <c:v>-0.0262857354118893</c:v>
                </c:pt>
                <c:pt idx="37">
                  <c:v>-0.0258099806150101</c:v>
                </c:pt>
                <c:pt idx="38">
                  <c:v>-0.0250171501811437</c:v>
                </c:pt>
                <c:pt idx="39">
                  <c:v>-0.024007901189272</c:v>
                </c:pt>
                <c:pt idx="40">
                  <c:v>-0.0240191593889263</c:v>
                </c:pt>
                <c:pt idx="41">
                  <c:v>-0.0230795770541364</c:v>
                </c:pt>
                <c:pt idx="42">
                  <c:v>-0.0219547409913662</c:v>
                </c:pt>
                <c:pt idx="43">
                  <c:v>-0.0208184256372794</c:v>
                </c:pt>
                <c:pt idx="44">
                  <c:v>-0.0188017633847893</c:v>
                </c:pt>
                <c:pt idx="45">
                  <c:v>-0.0177406669692875</c:v>
                </c:pt>
                <c:pt idx="46">
                  <c:v>-0.0174224322654886</c:v>
                </c:pt>
                <c:pt idx="47">
                  <c:v>-0.0160324984379845</c:v>
                </c:pt>
                <c:pt idx="48">
                  <c:v>-0.0154417967726215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-0.0167243599790648</c:v>
                </c:pt>
                <c:pt idx="31">
                  <c:v>-0.0202889590002622</c:v>
                </c:pt>
                <c:pt idx="32">
                  <c:v>-0.0213253900362867</c:v>
                </c:pt>
                <c:pt idx="33">
                  <c:v>-0.0232207373685366</c:v>
                </c:pt>
                <c:pt idx="34">
                  <c:v>-0.0245380645154703</c:v>
                </c:pt>
                <c:pt idx="35">
                  <c:v>-0.0262670602691943</c:v>
                </c:pt>
                <c:pt idx="36">
                  <c:v>-0.0242754534425316</c:v>
                </c:pt>
                <c:pt idx="37">
                  <c:v>-0.0220790572935828</c:v>
                </c:pt>
                <c:pt idx="38">
                  <c:v>-0.0190855844887661</c:v>
                </c:pt>
                <c:pt idx="39">
                  <c:v>-0.0167736415198944</c:v>
                </c:pt>
                <c:pt idx="40">
                  <c:v>-0.0142988240817485</c:v>
                </c:pt>
                <c:pt idx="41">
                  <c:v>-0.0119717001326621</c:v>
                </c:pt>
                <c:pt idx="42">
                  <c:v>-0.0100865195503522</c:v>
                </c:pt>
                <c:pt idx="43">
                  <c:v>-0.00709054017925274</c:v>
                </c:pt>
                <c:pt idx="44">
                  <c:v>-0.00548447288990741</c:v>
                </c:pt>
                <c:pt idx="45">
                  <c:v>-0.00388969880329044</c:v>
                </c:pt>
                <c:pt idx="46">
                  <c:v>-0.00285388394038539</c:v>
                </c:pt>
                <c:pt idx="47">
                  <c:v>-0.00204835455121636</c:v>
                </c:pt>
                <c:pt idx="48">
                  <c:v>-0.000634353816394196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85872024"/>
        <c:axId val="93367304"/>
      </c:scatterChart>
      <c:valAx>
        <c:axId val="8587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367304"/>
        <c:crosses val="autoZero"/>
        <c:crossBetween val="midCat"/>
      </c:valAx>
      <c:valAx>
        <c:axId val="93367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87202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1.17%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-0.010744637904485</c:v>
                </c:pt>
                <c:pt idx="3">
                  <c:v>-0.0120903606926447</c:v>
                </c:pt>
                <c:pt idx="4">
                  <c:v>-0.015494333490427</c:v>
                </c:pt>
                <c:pt idx="5">
                  <c:v>-0.0142742804057839</c:v>
                </c:pt>
                <c:pt idx="6">
                  <c:v>-0.0136932281575828</c:v>
                </c:pt>
                <c:pt idx="7">
                  <c:v>-0.0151317369039279</c:v>
                </c:pt>
                <c:pt idx="8">
                  <c:v>-0.0139741209805371</c:v>
                </c:pt>
                <c:pt idx="9">
                  <c:v>-0.0149758257985513</c:v>
                </c:pt>
                <c:pt idx="10">
                  <c:v>-0.0149865082863862</c:v>
                </c:pt>
                <c:pt idx="11">
                  <c:v>-0.0155023673602697</c:v>
                </c:pt>
                <c:pt idx="12">
                  <c:v>-0.0160917851683323</c:v>
                </c:pt>
                <c:pt idx="13">
                  <c:v>-0.0162727748889268</c:v>
                </c:pt>
                <c:pt idx="14">
                  <c:v>-0.015975717007863</c:v>
                </c:pt>
                <c:pt idx="15">
                  <c:v>-0.0154153951625055</c:v>
                </c:pt>
                <c:pt idx="16">
                  <c:v>-0.0148562737834093</c:v>
                </c:pt>
                <c:pt idx="17">
                  <c:v>-0.0144902965349763</c:v>
                </c:pt>
                <c:pt idx="18">
                  <c:v>-0.014420488587192</c:v>
                </c:pt>
                <c:pt idx="19">
                  <c:v>-0.0140220900416089</c:v>
                </c:pt>
                <c:pt idx="20">
                  <c:v>-0.0138058788718489</c:v>
                </c:pt>
                <c:pt idx="21">
                  <c:v>-0.0133521366916882</c:v>
                </c:pt>
                <c:pt idx="22">
                  <c:v>-0.0128127709825685</c:v>
                </c:pt>
                <c:pt idx="23">
                  <c:v>-0.012670196415744</c:v>
                </c:pt>
                <c:pt idx="24">
                  <c:v>-0.0125184880860432</c:v>
                </c:pt>
                <c:pt idx="25">
                  <c:v>-0.0120733334272256</c:v>
                </c:pt>
                <c:pt idx="26">
                  <c:v>-0.0116795063804332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10.92%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-0.0829479967246273</c:v>
                </c:pt>
                <c:pt idx="3">
                  <c:v>-0.0821171892770421</c:v>
                </c:pt>
                <c:pt idx="4">
                  <c:v>-0.0847541207579926</c:v>
                </c:pt>
                <c:pt idx="5">
                  <c:v>-0.0818388025464135</c:v>
                </c:pt>
                <c:pt idx="6">
                  <c:v>-0.0766020867294599</c:v>
                </c:pt>
                <c:pt idx="7">
                  <c:v>-0.0937099016613384</c:v>
                </c:pt>
                <c:pt idx="8">
                  <c:v>-0.087084750152944</c:v>
                </c:pt>
                <c:pt idx="9">
                  <c:v>-0.0932688966758882</c:v>
                </c:pt>
                <c:pt idx="10">
                  <c:v>-0.0968123567115455</c:v>
                </c:pt>
                <c:pt idx="11">
                  <c:v>-0.100464967227029</c:v>
                </c:pt>
                <c:pt idx="12">
                  <c:v>-0.104474985901292</c:v>
                </c:pt>
                <c:pt idx="13">
                  <c:v>-0.108499860781223</c:v>
                </c:pt>
                <c:pt idx="14">
                  <c:v>-0.108989170227743</c:v>
                </c:pt>
                <c:pt idx="15">
                  <c:v>-0.109230482945036</c:v>
                </c:pt>
                <c:pt idx="16">
                  <c:v>-0.108481664894259</c:v>
                </c:pt>
                <c:pt idx="17">
                  <c:v>-0.109196638113198</c:v>
                </c:pt>
                <c:pt idx="18">
                  <c:v>-0.109802372442497</c:v>
                </c:pt>
                <c:pt idx="19">
                  <c:v>-0.110401497519673</c:v>
                </c:pt>
                <c:pt idx="20">
                  <c:v>-0.110080700979728</c:v>
                </c:pt>
                <c:pt idx="21">
                  <c:v>-0.109559778469186</c:v>
                </c:pt>
                <c:pt idx="22">
                  <c:v>-0.110239727534867</c:v>
                </c:pt>
                <c:pt idx="23">
                  <c:v>-0.110277055804736</c:v>
                </c:pt>
                <c:pt idx="24">
                  <c:v>-0.110351149313334</c:v>
                </c:pt>
                <c:pt idx="25">
                  <c:v>-0.109242087973374</c:v>
                </c:pt>
                <c:pt idx="26">
                  <c:v>-0.108608300834914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7.28%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0.0607709935355598</c:v>
                </c:pt>
                <c:pt idx="3">
                  <c:v>0.0613639985483307</c:v>
                </c:pt>
                <c:pt idx="4">
                  <c:v>0.0632517831960142</c:v>
                </c:pt>
                <c:pt idx="5">
                  <c:v>0.0587269499926007</c:v>
                </c:pt>
                <c:pt idx="6">
                  <c:v>0.0516794352923465</c:v>
                </c:pt>
                <c:pt idx="7">
                  <c:v>0.0603812399815912</c:v>
                </c:pt>
                <c:pt idx="8">
                  <c:v>0.061873892738094</c:v>
                </c:pt>
                <c:pt idx="9">
                  <c:v>0.0642773970919965</c:v>
                </c:pt>
                <c:pt idx="10">
                  <c:v>0.0656090969217286</c:v>
                </c:pt>
                <c:pt idx="11">
                  <c:v>0.0669482261201615</c:v>
                </c:pt>
                <c:pt idx="12">
                  <c:v>0.0674380082604132</c:v>
                </c:pt>
                <c:pt idx="13">
                  <c:v>0.0682282651567806</c:v>
                </c:pt>
                <c:pt idx="14">
                  <c:v>0.0687617696888419</c:v>
                </c:pt>
                <c:pt idx="15">
                  <c:v>0.0693558190282051</c:v>
                </c:pt>
                <c:pt idx="16">
                  <c:v>0.0696363295085261</c:v>
                </c:pt>
                <c:pt idx="17">
                  <c:v>0.0699049783068802</c:v>
                </c:pt>
                <c:pt idx="18">
                  <c:v>0.0704846325247917</c:v>
                </c:pt>
                <c:pt idx="19">
                  <c:v>0.0707041983402619</c:v>
                </c:pt>
                <c:pt idx="20">
                  <c:v>0.0712790332086912</c:v>
                </c:pt>
                <c:pt idx="21">
                  <c:v>0.0712581885094433</c:v>
                </c:pt>
                <c:pt idx="22">
                  <c:v>0.0713434040204043</c:v>
                </c:pt>
                <c:pt idx="23">
                  <c:v>0.0716377076014228</c:v>
                </c:pt>
                <c:pt idx="24">
                  <c:v>0.0719775647205178</c:v>
                </c:pt>
                <c:pt idx="25">
                  <c:v>0.0722033566442423</c:v>
                </c:pt>
                <c:pt idx="26">
                  <c:v>0.0725031820983202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45551017"/>
        <c:axId val="9703850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-3.24%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-0.0116798793026903</c:v>
                </c:pt>
                <c:pt idx="3">
                  <c:v>-0.0192320924759413</c:v>
                </c:pt>
                <c:pt idx="4">
                  <c:v>-0.0259402129350343</c:v>
                </c:pt>
                <c:pt idx="5">
                  <c:v>-0.0215058662016328</c:v>
                </c:pt>
                <c:pt idx="6">
                  <c:v>-0.0273279196340258</c:v>
                </c:pt>
                <c:pt idx="7">
                  <c:v>-0.0327828706342837</c:v>
                </c:pt>
                <c:pt idx="8">
                  <c:v>-0.0235074504459957</c:v>
                </c:pt>
                <c:pt idx="9">
                  <c:v>-0.0282897974330516</c:v>
                </c:pt>
                <c:pt idx="10">
                  <c:v>-0.0305122401268118</c:v>
                </c:pt>
                <c:pt idx="11">
                  <c:v>-0.0333415805177457</c:v>
                </c:pt>
                <c:pt idx="12">
                  <c:v>-0.0374512348598195</c:v>
                </c:pt>
                <c:pt idx="13">
                  <c:v>-0.0408668425639775</c:v>
                </c:pt>
                <c:pt idx="14">
                  <c:v>-0.0405255895973723</c:v>
                </c:pt>
                <c:pt idx="15">
                  <c:v>-0.0396125311299454</c:v>
                </c:pt>
                <c:pt idx="16">
                  <c:v>-0.0380240812197503</c:v>
                </c:pt>
                <c:pt idx="17">
                  <c:v>-0.038104428391903</c:v>
                </c:pt>
                <c:pt idx="18">
                  <c:v>-0.0380607005555061</c:v>
                </c:pt>
                <c:pt idx="19">
                  <c:v>-0.0380418612716286</c:v>
                </c:pt>
                <c:pt idx="20">
                  <c:v>-0.0369300186934946</c:v>
                </c:pt>
                <c:pt idx="21">
                  <c:v>-0.0359761987020399</c:v>
                </c:pt>
                <c:pt idx="22">
                  <c:v>-0.0360315665476399</c:v>
                </c:pt>
                <c:pt idx="23">
                  <c:v>-0.0356320166696658</c:v>
                </c:pt>
                <c:pt idx="24">
                  <c:v>-0.0352145447294676</c:v>
                </c:pt>
                <c:pt idx="25">
                  <c:v>-0.0334345368069658</c:v>
                </c:pt>
                <c:pt idx="26">
                  <c:v>-0.0321070971676359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551017"/>
        <c:axId val="97038505"/>
      </c:lineChart>
      <c:catAx>
        <c:axId val="455510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038505"/>
        <c:crosses val="autoZero"/>
        <c:auto val="1"/>
        <c:lblAlgn val="ctr"/>
        <c:lblOffset val="100"/>
      </c:catAx>
      <c:valAx>
        <c:axId val="970385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55101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-0.0327828706342838</c:v>
                </c:pt>
                <c:pt idx="30">
                  <c:v>-0.0235074504459957</c:v>
                </c:pt>
                <c:pt idx="31">
                  <c:v>-0.0282897974330516</c:v>
                </c:pt>
                <c:pt idx="32">
                  <c:v>-0.0305122401268117</c:v>
                </c:pt>
                <c:pt idx="33">
                  <c:v>-0.0333415805177457</c:v>
                </c:pt>
                <c:pt idx="34">
                  <c:v>-0.0374512348598195</c:v>
                </c:pt>
                <c:pt idx="35">
                  <c:v>-0.0408668425639775</c:v>
                </c:pt>
                <c:pt idx="36">
                  <c:v>-0.0405255895973723</c:v>
                </c:pt>
                <c:pt idx="37">
                  <c:v>-0.0396125311299453</c:v>
                </c:pt>
                <c:pt idx="38">
                  <c:v>-0.0380240812197506</c:v>
                </c:pt>
                <c:pt idx="39">
                  <c:v>-0.038104428391903</c:v>
                </c:pt>
                <c:pt idx="40">
                  <c:v>-0.0380607005555061</c:v>
                </c:pt>
                <c:pt idx="41">
                  <c:v>-0.0380418612716286</c:v>
                </c:pt>
                <c:pt idx="42">
                  <c:v>-0.0369300186934946</c:v>
                </c:pt>
                <c:pt idx="43">
                  <c:v>-0.0359761987020399</c:v>
                </c:pt>
                <c:pt idx="44">
                  <c:v>-0.0360315665476398</c:v>
                </c:pt>
                <c:pt idx="45">
                  <c:v>-0.0356320166696658</c:v>
                </c:pt>
                <c:pt idx="46">
                  <c:v>-0.0352145447294676</c:v>
                </c:pt>
                <c:pt idx="47">
                  <c:v>-0.0334345368069658</c:v>
                </c:pt>
                <c:pt idx="48">
                  <c:v>-0.0321070971676359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69151480"/>
        <c:axId val="29564056"/>
      </c:scatterChart>
      <c:valAx>
        <c:axId val="6915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564056"/>
        <c:crosses val="autoZero"/>
        <c:crossBetween val="midCat"/>
      </c:valAx>
      <c:valAx>
        <c:axId val="29564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15148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-0.010744637904485</c:v>
                </c:pt>
                <c:pt idx="2">
                  <c:v>-0.0120903606926447</c:v>
                </c:pt>
                <c:pt idx="3">
                  <c:v>-0.015494333490427</c:v>
                </c:pt>
                <c:pt idx="4">
                  <c:v>-0.0142742804057839</c:v>
                </c:pt>
                <c:pt idx="5">
                  <c:v>-0.0136932281575828</c:v>
                </c:pt>
                <c:pt idx="6">
                  <c:v>-0.0151317369039279</c:v>
                </c:pt>
                <c:pt idx="7">
                  <c:v>-0.0139741209805371</c:v>
                </c:pt>
                <c:pt idx="8">
                  <c:v>-0.0149758257985513</c:v>
                </c:pt>
                <c:pt idx="9">
                  <c:v>-0.0149865082863862</c:v>
                </c:pt>
                <c:pt idx="10">
                  <c:v>-0.0155023673602697</c:v>
                </c:pt>
                <c:pt idx="11">
                  <c:v>-0.0160917851683323</c:v>
                </c:pt>
                <c:pt idx="12">
                  <c:v>-0.0162727748889268</c:v>
                </c:pt>
                <c:pt idx="13">
                  <c:v>-0.015975717007863</c:v>
                </c:pt>
                <c:pt idx="14">
                  <c:v>-0.0154153951625055</c:v>
                </c:pt>
                <c:pt idx="15">
                  <c:v>-0.0148562737834093</c:v>
                </c:pt>
                <c:pt idx="16">
                  <c:v>-0.0144902965349763</c:v>
                </c:pt>
                <c:pt idx="17">
                  <c:v>-0.014420488587192</c:v>
                </c:pt>
                <c:pt idx="18">
                  <c:v>-0.0140220900416089</c:v>
                </c:pt>
                <c:pt idx="19">
                  <c:v>-0.0138058788718489</c:v>
                </c:pt>
                <c:pt idx="20">
                  <c:v>-0.0133521366916882</c:v>
                </c:pt>
                <c:pt idx="21">
                  <c:v>-0.0128127709825685</c:v>
                </c:pt>
                <c:pt idx="22">
                  <c:v>-0.012670196415744</c:v>
                </c:pt>
                <c:pt idx="23">
                  <c:v>-0.0125184880860432</c:v>
                </c:pt>
                <c:pt idx="24">
                  <c:v>-0.0120733334272256</c:v>
                </c:pt>
                <c:pt idx="25">
                  <c:v>-0.0116795063804332</c:v>
                </c:pt>
                <c:pt idx="26">
                  <c:v>-0.0117021905943078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-0.0829479967246273</c:v>
                </c:pt>
                <c:pt idx="2">
                  <c:v>-0.0821171892770421</c:v>
                </c:pt>
                <c:pt idx="3">
                  <c:v>-0.0847541207579926</c:v>
                </c:pt>
                <c:pt idx="4">
                  <c:v>-0.0818388025464135</c:v>
                </c:pt>
                <c:pt idx="5">
                  <c:v>-0.0766020867294599</c:v>
                </c:pt>
                <c:pt idx="6">
                  <c:v>-0.0937099016613384</c:v>
                </c:pt>
                <c:pt idx="7">
                  <c:v>-0.087084750152944</c:v>
                </c:pt>
                <c:pt idx="8">
                  <c:v>-0.0932688966758882</c:v>
                </c:pt>
                <c:pt idx="9">
                  <c:v>-0.0968123567115455</c:v>
                </c:pt>
                <c:pt idx="10">
                  <c:v>-0.100464967227029</c:v>
                </c:pt>
                <c:pt idx="11">
                  <c:v>-0.104474985901292</c:v>
                </c:pt>
                <c:pt idx="12">
                  <c:v>-0.108499860781223</c:v>
                </c:pt>
                <c:pt idx="13">
                  <c:v>-0.108989170227743</c:v>
                </c:pt>
                <c:pt idx="14">
                  <c:v>-0.109230482945036</c:v>
                </c:pt>
                <c:pt idx="15">
                  <c:v>-0.108481664894259</c:v>
                </c:pt>
                <c:pt idx="16">
                  <c:v>-0.109196638113198</c:v>
                </c:pt>
                <c:pt idx="17">
                  <c:v>-0.109802372442497</c:v>
                </c:pt>
                <c:pt idx="18">
                  <c:v>-0.110401497519673</c:v>
                </c:pt>
                <c:pt idx="19">
                  <c:v>-0.110080700979728</c:v>
                </c:pt>
                <c:pt idx="20">
                  <c:v>-0.109559778469186</c:v>
                </c:pt>
                <c:pt idx="21">
                  <c:v>-0.110239727534867</c:v>
                </c:pt>
                <c:pt idx="22">
                  <c:v>-0.110277055804736</c:v>
                </c:pt>
                <c:pt idx="23">
                  <c:v>-0.110351149313334</c:v>
                </c:pt>
                <c:pt idx="24">
                  <c:v>-0.109242087973374</c:v>
                </c:pt>
                <c:pt idx="25">
                  <c:v>-0.108608300834914</c:v>
                </c:pt>
                <c:pt idx="26">
                  <c:v>-0.109213676141321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0.0607709935355598</c:v>
                </c:pt>
                <c:pt idx="2">
                  <c:v>0.0613639985483307</c:v>
                </c:pt>
                <c:pt idx="3">
                  <c:v>0.0632517831960142</c:v>
                </c:pt>
                <c:pt idx="4">
                  <c:v>0.0587269499926007</c:v>
                </c:pt>
                <c:pt idx="5">
                  <c:v>0.0516794352923465</c:v>
                </c:pt>
                <c:pt idx="6">
                  <c:v>0.0603812399815912</c:v>
                </c:pt>
                <c:pt idx="7">
                  <c:v>0.061873892738094</c:v>
                </c:pt>
                <c:pt idx="8">
                  <c:v>0.0642773970919965</c:v>
                </c:pt>
                <c:pt idx="9">
                  <c:v>0.0656090969217286</c:v>
                </c:pt>
                <c:pt idx="10">
                  <c:v>0.0669482261201615</c:v>
                </c:pt>
                <c:pt idx="11">
                  <c:v>0.0674380082604132</c:v>
                </c:pt>
                <c:pt idx="12">
                  <c:v>0.0682282651567806</c:v>
                </c:pt>
                <c:pt idx="13">
                  <c:v>0.0687617696888419</c:v>
                </c:pt>
                <c:pt idx="14">
                  <c:v>0.0693558190282051</c:v>
                </c:pt>
                <c:pt idx="15">
                  <c:v>0.0696363295085261</c:v>
                </c:pt>
                <c:pt idx="16">
                  <c:v>0.0699049783068802</c:v>
                </c:pt>
                <c:pt idx="17">
                  <c:v>0.0704846325247917</c:v>
                </c:pt>
                <c:pt idx="18">
                  <c:v>0.0707041983402619</c:v>
                </c:pt>
                <c:pt idx="19">
                  <c:v>0.0712790332086912</c:v>
                </c:pt>
                <c:pt idx="20">
                  <c:v>0.0712581885094433</c:v>
                </c:pt>
                <c:pt idx="21">
                  <c:v>0.0713434040204043</c:v>
                </c:pt>
                <c:pt idx="22">
                  <c:v>0.0716377076014228</c:v>
                </c:pt>
                <c:pt idx="23">
                  <c:v>0.0719775647205178</c:v>
                </c:pt>
                <c:pt idx="24">
                  <c:v>0.0722033566442423</c:v>
                </c:pt>
                <c:pt idx="25">
                  <c:v>0.0725031820983202</c:v>
                </c:pt>
                <c:pt idx="26">
                  <c:v>0.0728274108610696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84376331"/>
        <c:axId val="2640448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-0.0116798793026903</c:v>
                </c:pt>
                <c:pt idx="2">
                  <c:v>-0.0192320924759413</c:v>
                </c:pt>
                <c:pt idx="3">
                  <c:v>-0.0259402129350343</c:v>
                </c:pt>
                <c:pt idx="4">
                  <c:v>-0.0215058662016328</c:v>
                </c:pt>
                <c:pt idx="5">
                  <c:v>-0.0273279196340258</c:v>
                </c:pt>
                <c:pt idx="6">
                  <c:v>-0.0327828706342837</c:v>
                </c:pt>
                <c:pt idx="7">
                  <c:v>-0.0235074504459957</c:v>
                </c:pt>
                <c:pt idx="8">
                  <c:v>-0.0282897974330516</c:v>
                </c:pt>
                <c:pt idx="9">
                  <c:v>-0.0305122401268118</c:v>
                </c:pt>
                <c:pt idx="10">
                  <c:v>-0.0333415805177457</c:v>
                </c:pt>
                <c:pt idx="11">
                  <c:v>-0.0374512348598195</c:v>
                </c:pt>
                <c:pt idx="12">
                  <c:v>-0.0408668425639775</c:v>
                </c:pt>
                <c:pt idx="13">
                  <c:v>-0.0405255895973723</c:v>
                </c:pt>
                <c:pt idx="14">
                  <c:v>-0.0396125311299454</c:v>
                </c:pt>
                <c:pt idx="15">
                  <c:v>-0.0380240812197503</c:v>
                </c:pt>
                <c:pt idx="16">
                  <c:v>-0.038104428391903</c:v>
                </c:pt>
                <c:pt idx="17">
                  <c:v>-0.0380607005555061</c:v>
                </c:pt>
                <c:pt idx="18">
                  <c:v>-0.0380418612716286</c:v>
                </c:pt>
                <c:pt idx="19">
                  <c:v>-0.0369300186934946</c:v>
                </c:pt>
                <c:pt idx="20">
                  <c:v>-0.0359761987020399</c:v>
                </c:pt>
                <c:pt idx="21">
                  <c:v>-0.0360315665476399</c:v>
                </c:pt>
                <c:pt idx="22">
                  <c:v>-0.0356320166696658</c:v>
                </c:pt>
                <c:pt idx="23">
                  <c:v>-0.0352145447294676</c:v>
                </c:pt>
                <c:pt idx="24">
                  <c:v>-0.0334345368069658</c:v>
                </c:pt>
                <c:pt idx="25">
                  <c:v>-0.0321070971676359</c:v>
                </c:pt>
                <c:pt idx="26">
                  <c:v>-0.032410927925168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376331"/>
        <c:axId val="26404481"/>
      </c:lineChart>
      <c:catAx>
        <c:axId val="84376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6404481"/>
        <c:crosses val="autoZero"/>
        <c:auto val="1"/>
        <c:lblAlgn val="ctr"/>
        <c:lblOffset val="100"/>
      </c:catAx>
      <c:valAx>
        <c:axId val="26404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437633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-0.0116798793026904</c:v>
                </c:pt>
                <c:pt idx="23">
                  <c:v>-0.0192320924759413</c:v>
                </c:pt>
                <c:pt idx="24">
                  <c:v>-0.0259402129350343</c:v>
                </c:pt>
                <c:pt idx="25">
                  <c:v>-0.0215058662016328</c:v>
                </c:pt>
                <c:pt idx="26">
                  <c:v>-0.0273279196340258</c:v>
                </c:pt>
                <c:pt idx="27">
                  <c:v>-0.0327828706342838</c:v>
                </c:pt>
                <c:pt idx="28">
                  <c:v>-0.0235074504459957</c:v>
                </c:pt>
                <c:pt idx="29">
                  <c:v>-0.0282897974330516</c:v>
                </c:pt>
                <c:pt idx="30">
                  <c:v>-0.0305122401268117</c:v>
                </c:pt>
                <c:pt idx="31">
                  <c:v>-0.0333415805177457</c:v>
                </c:pt>
                <c:pt idx="32">
                  <c:v>-0.0374512348598195</c:v>
                </c:pt>
                <c:pt idx="33">
                  <c:v>-0.0408668425639775</c:v>
                </c:pt>
                <c:pt idx="34">
                  <c:v>-0.0405255895973723</c:v>
                </c:pt>
                <c:pt idx="35">
                  <c:v>-0.0396125311299453</c:v>
                </c:pt>
                <c:pt idx="36">
                  <c:v>-0.0380240812197506</c:v>
                </c:pt>
                <c:pt idx="37">
                  <c:v>-0.038104428391903</c:v>
                </c:pt>
                <c:pt idx="38">
                  <c:v>-0.0380607005555061</c:v>
                </c:pt>
                <c:pt idx="39">
                  <c:v>-0.0380418612716286</c:v>
                </c:pt>
                <c:pt idx="40">
                  <c:v>-0.0369300186934946</c:v>
                </c:pt>
                <c:pt idx="41">
                  <c:v>-0.0359761987020399</c:v>
                </c:pt>
                <c:pt idx="42">
                  <c:v>-0.0360315665476398</c:v>
                </c:pt>
                <c:pt idx="43">
                  <c:v>-0.0356320166696658</c:v>
                </c:pt>
                <c:pt idx="44">
                  <c:v>-0.0352145447294676</c:v>
                </c:pt>
                <c:pt idx="45">
                  <c:v>-0.0334345368069658</c:v>
                </c:pt>
                <c:pt idx="46">
                  <c:v>-0.0321070971676359</c:v>
                </c:pt>
                <c:pt idx="47">
                  <c:v>-0.032410927925168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-0.0242159939045144</c:v>
                </c:pt>
                <c:pt idx="29">
                  <c:v>-0.0269478689907215</c:v>
                </c:pt>
                <c:pt idx="30">
                  <c:v>-0.0285218609520498</c:v>
                </c:pt>
                <c:pt idx="31">
                  <c:v>-0.0324591954340947</c:v>
                </c:pt>
                <c:pt idx="32">
                  <c:v>-0.0356723351565542</c:v>
                </c:pt>
                <c:pt idx="33">
                  <c:v>-0.0400479245543494</c:v>
                </c:pt>
                <c:pt idx="34">
                  <c:v>-0.0411798930040651</c:v>
                </c:pt>
                <c:pt idx="35">
                  <c:v>-0.0416431202099169</c:v>
                </c:pt>
                <c:pt idx="36">
                  <c:v>-0.0419172072264953</c:v>
                </c:pt>
                <c:pt idx="37">
                  <c:v>-0.0418268340940148</c:v>
                </c:pt>
                <c:pt idx="38">
                  <c:v>-0.0427085927512675</c:v>
                </c:pt>
                <c:pt idx="39">
                  <c:v>-0.0428672936276849</c:v>
                </c:pt>
                <c:pt idx="40">
                  <c:v>-0.0430438141998759</c:v>
                </c:pt>
                <c:pt idx="41">
                  <c:v>-0.0428840542408048</c:v>
                </c:pt>
                <c:pt idx="42">
                  <c:v>-0.0416935840353077</c:v>
                </c:pt>
                <c:pt idx="43">
                  <c:v>-0.041719964156198</c:v>
                </c:pt>
                <c:pt idx="44">
                  <c:v>-0.0428995524099803</c:v>
                </c:pt>
                <c:pt idx="45">
                  <c:v>-0.0422315709028262</c:v>
                </c:pt>
                <c:pt idx="46">
                  <c:v>-0.0427641483311127</c:v>
                </c:pt>
                <c:pt idx="47">
                  <c:v>-0.0428018912037009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-0.0265733348772509</c:v>
                </c:pt>
                <c:pt idx="29">
                  <c:v>-0.0306266589381458</c:v>
                </c:pt>
                <c:pt idx="30">
                  <c:v>-0.0320981695981745</c:v>
                </c:pt>
                <c:pt idx="31">
                  <c:v>-0.0344283209239338</c:v>
                </c:pt>
                <c:pt idx="32">
                  <c:v>-0.0368599415122964</c:v>
                </c:pt>
                <c:pt idx="33">
                  <c:v>-0.0401844725796764</c:v>
                </c:pt>
                <c:pt idx="34">
                  <c:v>-0.0392030197304452</c:v>
                </c:pt>
                <c:pt idx="35">
                  <c:v>-0.0379359019789352</c:v>
                </c:pt>
                <c:pt idx="36">
                  <c:v>-0.0361583305398373</c:v>
                </c:pt>
                <c:pt idx="37">
                  <c:v>-0.0345989372652052</c:v>
                </c:pt>
                <c:pt idx="38">
                  <c:v>-0.0329894960600089</c:v>
                </c:pt>
                <c:pt idx="39">
                  <c:v>-0.0318624191273804</c:v>
                </c:pt>
                <c:pt idx="40">
                  <c:v>-0.0310707627696901</c:v>
                </c:pt>
                <c:pt idx="41">
                  <c:v>-0.0287462994046151</c:v>
                </c:pt>
                <c:pt idx="42">
                  <c:v>-0.0278318051373819</c:v>
                </c:pt>
                <c:pt idx="43">
                  <c:v>-0.027059307652855</c:v>
                </c:pt>
                <c:pt idx="44">
                  <c:v>-0.026945025804912</c:v>
                </c:pt>
                <c:pt idx="45">
                  <c:v>-0.0266524296126283</c:v>
                </c:pt>
                <c:pt idx="46">
                  <c:v>-0.0260000493772084</c:v>
                </c:pt>
                <c:pt idx="47">
                  <c:v>-0.0247444373331176</c:v>
                </c:pt>
              </c:numCache>
            </c:numRef>
          </c:yVal>
          <c:smooth val="0"/>
        </c:ser>
        <c:axId val="53630717"/>
        <c:axId val="49372632"/>
      </c:scatterChart>
      <c:valAx>
        <c:axId val="53630717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372632"/>
        <c:crosses val="autoZero"/>
        <c:crossBetween val="midCat"/>
        <c:majorUnit val="2"/>
      </c:valAx>
      <c:valAx>
        <c:axId val="49372632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6307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<Relationship Id="rId3" Type="http://schemas.openxmlformats.org/officeDocument/2006/relationships/chart" Target="../charts/chart5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110160</xdr:colOff>
      <xdr:row>142</xdr:row>
      <xdr:rowOff>142920</xdr:rowOff>
    </xdr:to>
    <xdr:graphicFrame>
      <xdr:nvGraphicFramePr>
        <xdr:cNvPr id="0" name=""/>
        <xdr:cNvGraphicFramePr/>
      </xdr:nvGraphicFramePr>
      <xdr:xfrm>
        <a:off x="2802240" y="19997280"/>
        <a:ext cx="592524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257040</xdr:colOff>
      <xdr:row>143</xdr:row>
      <xdr:rowOff>117360</xdr:rowOff>
    </xdr:to>
    <xdr:graphicFrame>
      <xdr:nvGraphicFramePr>
        <xdr:cNvPr id="1" name=""/>
        <xdr:cNvGraphicFramePr/>
      </xdr:nvGraphicFramePr>
      <xdr:xfrm>
        <a:off x="11986560" y="20135160"/>
        <a:ext cx="59137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377640</xdr:colOff>
      <xdr:row>142</xdr:row>
      <xdr:rowOff>102960</xdr:rowOff>
    </xdr:to>
    <xdr:graphicFrame>
      <xdr:nvGraphicFramePr>
        <xdr:cNvPr id="2" name=""/>
        <xdr:cNvGraphicFramePr/>
      </xdr:nvGraphicFramePr>
      <xdr:xfrm>
        <a:off x="17971560" y="19958040"/>
        <a:ext cx="59389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769680</xdr:colOff>
      <xdr:row>21</xdr:row>
      <xdr:rowOff>137520</xdr:rowOff>
    </xdr:to>
    <xdr:graphicFrame>
      <xdr:nvGraphicFramePr>
        <xdr:cNvPr id="3" name=""/>
        <xdr:cNvGraphicFramePr/>
      </xdr:nvGraphicFramePr>
      <xdr:xfrm>
        <a:off x="11998800" y="460800"/>
        <a:ext cx="3690720" cy="35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765000</xdr:colOff>
      <xdr:row>26</xdr:row>
      <xdr:rowOff>60120</xdr:rowOff>
    </xdr:to>
    <xdr:graphicFrame>
      <xdr:nvGraphicFramePr>
        <xdr:cNvPr id="4" name=""/>
        <xdr:cNvGraphicFramePr/>
      </xdr:nvGraphicFramePr>
      <xdr:xfrm>
        <a:off x="11158560" y="1212480"/>
        <a:ext cx="3689280" cy="35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772200</xdr:colOff>
      <xdr:row>26</xdr:row>
      <xdr:rowOff>16560</xdr:rowOff>
    </xdr:to>
    <xdr:graphicFrame>
      <xdr:nvGraphicFramePr>
        <xdr:cNvPr id="5" name=""/>
        <xdr:cNvGraphicFramePr/>
      </xdr:nvGraphicFramePr>
      <xdr:xfrm>
        <a:off x="11165760" y="1168920"/>
        <a:ext cx="3689280" cy="35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572040</xdr:colOff>
      <xdr:row>35</xdr:row>
      <xdr:rowOff>45360</xdr:rowOff>
    </xdr:to>
    <xdr:graphicFrame>
      <xdr:nvGraphicFramePr>
        <xdr:cNvPr id="6" name="Chart 1"/>
        <xdr:cNvGraphicFramePr/>
      </xdr:nvGraphicFramePr>
      <xdr:xfrm>
        <a:off x="6118560" y="46080"/>
        <a:ext cx="7343640" cy="68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246960</xdr:colOff>
      <xdr:row>83</xdr:row>
      <xdr:rowOff>156240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27880" y="13689000"/>
          <a:ext cx="10087560" cy="1258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425880</xdr:colOff>
      <xdr:row>73</xdr:row>
      <xdr:rowOff>115200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72680" y="7844400"/>
          <a:ext cx="13233600" cy="543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718920</xdr:colOff>
      <xdr:row>36</xdr:row>
      <xdr:rowOff>145080</xdr:rowOff>
    </xdr:to>
    <xdr:graphicFrame>
      <xdr:nvGraphicFramePr>
        <xdr:cNvPr id="9" name="Chart 1"/>
        <xdr:cNvGraphicFramePr/>
      </xdr:nvGraphicFramePr>
      <xdr:xfrm>
        <a:off x="6683400" y="327960"/>
        <a:ext cx="13771080" cy="69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644760</xdr:colOff>
      <xdr:row>41</xdr:row>
      <xdr:rowOff>89640</xdr:rowOff>
    </xdr:to>
    <xdr:graphicFrame>
      <xdr:nvGraphicFramePr>
        <xdr:cNvPr id="10" name="Chart 1"/>
        <xdr:cNvGraphicFramePr/>
      </xdr:nvGraphicFramePr>
      <xdr:xfrm>
        <a:off x="10721520" y="1496520"/>
        <a:ext cx="13770360" cy="70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640800</xdr:colOff>
      <xdr:row>192</xdr:row>
      <xdr:rowOff>83520</xdr:rowOff>
    </xdr:to>
    <xdr:graphicFrame>
      <xdr:nvGraphicFramePr>
        <xdr:cNvPr id="11" name=""/>
        <xdr:cNvGraphicFramePr/>
      </xdr:nvGraphicFramePr>
      <xdr:xfrm>
        <a:off x="6606000" y="24466680"/>
        <a:ext cx="6369480" cy="86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641160</xdr:colOff>
      <xdr:row>41</xdr:row>
      <xdr:rowOff>94680</xdr:rowOff>
    </xdr:to>
    <xdr:graphicFrame>
      <xdr:nvGraphicFramePr>
        <xdr:cNvPr id="12" name="Chart 1"/>
        <xdr:cNvGraphicFramePr/>
      </xdr:nvGraphicFramePr>
      <xdr:xfrm>
        <a:off x="26341920" y="1501560"/>
        <a:ext cx="13770720" cy="70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375840</xdr:colOff>
      <xdr:row>159</xdr:row>
      <xdr:rowOff>129600</xdr:rowOff>
    </xdr:to>
    <xdr:graphicFrame>
      <xdr:nvGraphicFramePr>
        <xdr:cNvPr id="13" name=""/>
        <xdr:cNvGraphicFramePr/>
      </xdr:nvGraphicFramePr>
      <xdr:xfrm>
        <a:off x="12050640" y="18489960"/>
        <a:ext cx="7238520" cy="9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436320</xdr:colOff>
      <xdr:row>149</xdr:row>
      <xdr:rowOff>144360</xdr:rowOff>
    </xdr:to>
    <xdr:graphicFrame>
      <xdr:nvGraphicFramePr>
        <xdr:cNvPr id="14" name="Chart 1"/>
        <xdr:cNvGraphicFramePr/>
      </xdr:nvGraphicFramePr>
      <xdr:xfrm>
        <a:off x="19523880" y="16877880"/>
        <a:ext cx="7226640" cy="93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1" sqref="B120:G146 AD141"/>
    </sheetView>
  </sheetViews>
  <sheetFormatPr defaultColWidth="11.941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5345301564.41937</v>
      </c>
      <c r="F51" s="6" t="n">
        <f aca="false">E51/$B$14*100</f>
        <v>104.310289612879</v>
      </c>
      <c r="G51" s="7"/>
      <c r="H51" s="2" t="n">
        <f aca="false">H50</f>
        <v>52</v>
      </c>
      <c r="K51" s="6" t="n">
        <f aca="false">'High scenario'!AG54</f>
        <v>5619278015.80012</v>
      </c>
      <c r="L51" s="6" t="n">
        <f aca="false">K51/$B$14*100</f>
        <v>109.656772434515</v>
      </c>
      <c r="M51" s="7"/>
      <c r="O51" s="5" t="n">
        <f aca="false">O47+1</f>
        <v>2025</v>
      </c>
      <c r="P51" s="6" t="n">
        <f aca="false">'Low scenario'!AG54</f>
        <v>5275613417.24915</v>
      </c>
      <c r="Q51" s="6" t="n">
        <f aca="false">P51/$B$14*100</f>
        <v>102.950368058163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5406643570.70817</v>
      </c>
      <c r="F52" s="9" t="n">
        <f aca="false">E52/$B$14*100</f>
        <v>105.507341334715</v>
      </c>
      <c r="G52" s="7"/>
      <c r="H52" s="2" t="n">
        <f aca="false">H51</f>
        <v>52</v>
      </c>
      <c r="K52" s="9" t="n">
        <f aca="false">'High scenario'!AG55</f>
        <v>5651218011.75098</v>
      </c>
      <c r="L52" s="9" t="n">
        <f aca="false">K52/$B$14*100</f>
        <v>110.280061913643</v>
      </c>
      <c r="M52" s="7"/>
      <c r="O52" s="7" t="n">
        <f aca="false">O48+1</f>
        <v>2025</v>
      </c>
      <c r="P52" s="9" t="n">
        <f aca="false">'Low scenario'!AG55</f>
        <v>5332902121.42</v>
      </c>
      <c r="Q52" s="9" t="n">
        <f aca="false">P52/$B$14*100</f>
        <v>104.068322069099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5468381839.58854</v>
      </c>
      <c r="F53" s="9" t="n">
        <f aca="false">E53/$B$14*100</f>
        <v>106.712125878579</v>
      </c>
      <c r="G53" s="10" t="n">
        <f aca="false">AVERAGE(E51:E54)/AVERAGE(E47:E50)-1</f>
        <v>0.0363024095827384</v>
      </c>
      <c r="H53" s="2" t="n">
        <f aca="false">H52</f>
        <v>52</v>
      </c>
      <c r="K53" s="9" t="n">
        <f aca="false">'High scenario'!AG56</f>
        <v>5700237846.8408</v>
      </c>
      <c r="L53" s="9" t="n">
        <f aca="false">K53/$B$14*100</f>
        <v>111.236654003607</v>
      </c>
      <c r="M53" s="10" t="n">
        <f aca="false">AVERAGE(K51:K54)/AVERAGE(K47:K50)-1</f>
        <v>0.0616630044062703</v>
      </c>
      <c r="O53" s="7" t="n">
        <f aca="false">O49+1</f>
        <v>2025</v>
      </c>
      <c r="P53" s="9" t="n">
        <f aca="false">'Low scenario'!AG56</f>
        <v>5378938937.02966</v>
      </c>
      <c r="Q53" s="9" t="n">
        <f aca="false">P53/$B$14*100</f>
        <v>104.966702359009</v>
      </c>
      <c r="R53" s="10" t="n">
        <f aca="false">AVERAGE(P51:P54)/AVERAGE(P47:P50)-1</f>
        <v>0.0393683552580613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5526687852.32876</v>
      </c>
      <c r="F54" s="9" t="n">
        <f aca="false">E54/$B$14*100</f>
        <v>107.849932043827</v>
      </c>
      <c r="G54" s="7"/>
      <c r="H54" s="2" t="n">
        <f aca="false">H53</f>
        <v>52</v>
      </c>
      <c r="K54" s="9" t="n">
        <f aca="false">'High scenario'!AG57</f>
        <v>5739009138.75034</v>
      </c>
      <c r="L54" s="9" t="n">
        <f aca="false">K54/$B$14*100</f>
        <v>111.993252043775</v>
      </c>
      <c r="M54" s="7"/>
      <c r="O54" s="7" t="n">
        <f aca="false">O50+1</f>
        <v>2025</v>
      </c>
      <c r="P54" s="9" t="n">
        <f aca="false">'Low scenario'!AG57</f>
        <v>5408431306.01489</v>
      </c>
      <c r="Q54" s="9" t="n">
        <f aca="false">P54/$B$14*100</f>
        <v>105.542227895435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5572366822.11401</v>
      </c>
      <c r="F55" s="6" t="n">
        <f aca="false">E55/$B$14*100</f>
        <v>108.741329191414</v>
      </c>
      <c r="G55" s="7"/>
      <c r="H55" s="2" t="n">
        <f aca="false">H54</f>
        <v>52</v>
      </c>
      <c r="K55" s="6" t="n">
        <f aca="false">'High scenario'!AG58</f>
        <v>5805427981.7018</v>
      </c>
      <c r="L55" s="6" t="n">
        <f aca="false">K55/$B$14*100</f>
        <v>113.289375126921</v>
      </c>
      <c r="M55" s="7"/>
      <c r="O55" s="5" t="n">
        <f aca="false">O51+1</f>
        <v>2026</v>
      </c>
      <c r="P55" s="6" t="n">
        <f aca="false">'Low scenario'!AG58</f>
        <v>5430773672.44468</v>
      </c>
      <c r="Q55" s="6" t="n">
        <f aca="false">P55/$B$14*100</f>
        <v>105.978225506578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5591872474.84771</v>
      </c>
      <c r="F56" s="9" t="n">
        <f aca="false">E56/$B$14*100</f>
        <v>109.121970070366</v>
      </c>
      <c r="G56" s="7"/>
      <c r="H56" s="2" t="n">
        <f aca="false">H55</f>
        <v>52</v>
      </c>
      <c r="K56" s="9" t="n">
        <f aca="false">'High scenario'!AG59</f>
        <v>5868423226.64363</v>
      </c>
      <c r="L56" s="9" t="n">
        <f aca="false">K56/$B$14*100</f>
        <v>114.51868878957</v>
      </c>
      <c r="M56" s="7"/>
      <c r="O56" s="7" t="n">
        <f aca="false">O52+1</f>
        <v>2026</v>
      </c>
      <c r="P56" s="9" t="n">
        <f aca="false">'Low scenario'!AG59</f>
        <v>5485158435.8119</v>
      </c>
      <c r="Q56" s="9" t="n">
        <f aca="false">P56/$B$14*100</f>
        <v>107.039510889451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5628775402.5416</v>
      </c>
      <c r="F57" s="9" t="n">
        <f aca="false">E57/$B$14*100</f>
        <v>109.842108125987</v>
      </c>
      <c r="G57" s="10" t="n">
        <f aca="false">AVERAGE(E55:E58)/AVERAGE(E51:E54)-1</f>
        <v>0.0335039967470589</v>
      </c>
      <c r="H57" s="2" t="n">
        <f aca="false">H56</f>
        <v>52</v>
      </c>
      <c r="K57" s="9" t="n">
        <f aca="false">'High scenario'!AG60</f>
        <v>5967468741.8165</v>
      </c>
      <c r="L57" s="9" t="n">
        <f aca="false">K57/$B$14*100</f>
        <v>116.451501419134</v>
      </c>
      <c r="M57" s="10" t="n">
        <f aca="false">AVERAGE(K55:K58)/AVERAGE(K51:K54)-1</f>
        <v>0.0421158716495194</v>
      </c>
      <c r="O57" s="7" t="n">
        <f aca="false">O53+1</f>
        <v>2026</v>
      </c>
      <c r="P57" s="9" t="n">
        <f aca="false">'Low scenario'!AG60</f>
        <v>5544326812.31204</v>
      </c>
      <c r="Q57" s="9" t="n">
        <f aca="false">P57/$B$14*100</f>
        <v>108.194145555853</v>
      </c>
      <c r="R57" s="10" t="n">
        <f aca="false">AVERAGE(P55:P58)/AVERAGE(P51:P54)-1</f>
        <v>0.0308069545230909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5682612041.56508</v>
      </c>
      <c r="F58" s="9" t="n">
        <f aca="false">E58/$B$14*100</f>
        <v>110.892697197651</v>
      </c>
      <c r="G58" s="7"/>
      <c r="H58" s="2" t="n">
        <f aca="false">H57</f>
        <v>52</v>
      </c>
      <c r="K58" s="9" t="n">
        <f aca="false">'High scenario'!AG61</f>
        <v>6024863684.91538</v>
      </c>
      <c r="L58" s="9" t="n">
        <f aca="false">K58/$B$14*100</f>
        <v>117.571528617751</v>
      </c>
      <c r="M58" s="7"/>
      <c r="O58" s="7" t="n">
        <f aca="false">O54+1</f>
        <v>2026</v>
      </c>
      <c r="P58" s="9" t="n">
        <f aca="false">'Low scenario'!AG61</f>
        <v>5594768941.40357</v>
      </c>
      <c r="Q58" s="9" t="n">
        <f aca="false">P58/$B$14*100</f>
        <v>109.178492843058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5718975775.02206</v>
      </c>
      <c r="F59" s="6" t="n">
        <f aca="false">E59/$B$14*100</f>
        <v>111.602313207634</v>
      </c>
      <c r="G59" s="7"/>
      <c r="H59" s="2" t="n">
        <f aca="false">H58</f>
        <v>52</v>
      </c>
      <c r="K59" s="6" t="n">
        <f aca="false">'High scenario'!AG62</f>
        <v>6094580802.51962</v>
      </c>
      <c r="L59" s="6" t="n">
        <f aca="false">K59/$B$14*100</f>
        <v>118.932015512761</v>
      </c>
      <c r="M59" s="7"/>
      <c r="O59" s="5" t="n">
        <f aca="false">O55+1</f>
        <v>2027</v>
      </c>
      <c r="P59" s="6" t="n">
        <f aca="false">'Low scenario'!AG62</f>
        <v>5625146534.75934</v>
      </c>
      <c r="Q59" s="6" t="n">
        <f aca="false">P59/$B$14*100</f>
        <v>109.771292991468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5768571873.32871</v>
      </c>
      <c r="F60" s="9" t="n">
        <f aca="false">E60/$B$14*100</f>
        <v>112.570150721699</v>
      </c>
      <c r="G60" s="7"/>
      <c r="H60" s="2" t="n">
        <f aca="false">H59</f>
        <v>52</v>
      </c>
      <c r="K60" s="9" t="n">
        <f aca="false">'High scenario'!AG63</f>
        <v>6127370778.08315</v>
      </c>
      <c r="L60" s="9" t="n">
        <f aca="false">K60/$B$14*100</f>
        <v>119.571891823987</v>
      </c>
      <c r="M60" s="7"/>
      <c r="O60" s="7" t="n">
        <f aca="false">O56+1</f>
        <v>2027</v>
      </c>
      <c r="P60" s="9" t="n">
        <f aca="false">'Low scenario'!AG63</f>
        <v>5663255918.50086</v>
      </c>
      <c r="Q60" s="9" t="n">
        <f aca="false">P60/$B$14*100</f>
        <v>110.514974298712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5814002345.35032</v>
      </c>
      <c r="F61" s="9" t="n">
        <f aca="false">E61/$B$14*100</f>
        <v>113.456698587468</v>
      </c>
      <c r="G61" s="10" t="n">
        <f aca="false">AVERAGE(E59:E62)/AVERAGE(E55:E58)-1</f>
        <v>0.0287750311811745</v>
      </c>
      <c r="H61" s="2" t="n">
        <f aca="false">H60</f>
        <v>52</v>
      </c>
      <c r="K61" s="9" t="n">
        <f aca="false">'High scenario'!AG64</f>
        <v>6188484617.03557</v>
      </c>
      <c r="L61" s="9" t="n">
        <f aca="false">K61/$B$14*100</f>
        <v>120.764490999853</v>
      </c>
      <c r="M61" s="10" t="n">
        <f aca="false">AVERAGE(K59:K62)/AVERAGE(K55:K58)-1</f>
        <v>0.0423383772387411</v>
      </c>
      <c r="O61" s="7" t="n">
        <f aca="false">O57+1</f>
        <v>2027</v>
      </c>
      <c r="P61" s="9" t="n">
        <f aca="false">'Low scenario'!AG64</f>
        <v>5723405610.93701</v>
      </c>
      <c r="Q61" s="9" t="n">
        <f aca="false">P61/$B$14*100</f>
        <v>111.688758745207</v>
      </c>
      <c r="R61" s="10" t="n">
        <f aca="false">AVERAGE(P59:P62)/AVERAGE(P55:P58)-1</f>
        <v>0.0340812486355653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5820813607.658</v>
      </c>
      <c r="F62" s="9" t="n">
        <f aca="false">E62/$B$14*100</f>
        <v>113.589616204066</v>
      </c>
      <c r="G62" s="7"/>
      <c r="H62" s="2" t="n">
        <f aca="false">H61</f>
        <v>52</v>
      </c>
      <c r="K62" s="9" t="n">
        <f aca="false">'High scenario'!AG65</f>
        <v>6257735247.98218</v>
      </c>
      <c r="L62" s="9" t="n">
        <f aca="false">K62/$B$14*100</f>
        <v>122.115874693151</v>
      </c>
      <c r="M62" s="7"/>
      <c r="O62" s="7" t="n">
        <f aca="false">O58+1</f>
        <v>2027</v>
      </c>
      <c r="P62" s="9" t="n">
        <f aca="false">'Low scenario'!AG65</f>
        <v>5794882686.00318</v>
      </c>
      <c r="Q62" s="9" t="n">
        <f aca="false">P62/$B$14*100</f>
        <v>113.083590133293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5900886129.61916</v>
      </c>
      <c r="F63" s="6" t="n">
        <f aca="false">E63/$B$14*100</f>
        <v>115.152182479354</v>
      </c>
      <c r="G63" s="7"/>
      <c r="H63" s="2" t="n">
        <f aca="false">H62</f>
        <v>52</v>
      </c>
      <c r="K63" s="6" t="n">
        <f aca="false">'High scenario'!AG66</f>
        <v>6327361851.56405</v>
      </c>
      <c r="L63" s="6" t="n">
        <f aca="false">K63/$B$14*100</f>
        <v>123.474595262395</v>
      </c>
      <c r="M63" s="7"/>
      <c r="O63" s="5" t="n">
        <f aca="false">O59+1</f>
        <v>2028</v>
      </c>
      <c r="P63" s="6" t="n">
        <f aca="false">'Low scenario'!AG66</f>
        <v>5831623532.89767</v>
      </c>
      <c r="Q63" s="6" t="n">
        <f aca="false">P63/$B$14*100</f>
        <v>113.80056528128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5921695456.79674</v>
      </c>
      <c r="F64" s="9" t="n">
        <f aca="false">E64/$B$14*100</f>
        <v>115.55826376745</v>
      </c>
      <c r="G64" s="7"/>
      <c r="H64" s="2" t="n">
        <f aca="false">H63</f>
        <v>52</v>
      </c>
      <c r="K64" s="9" t="n">
        <f aca="false">'High scenario'!AG67</f>
        <v>6353330598.30816</v>
      </c>
      <c r="L64" s="9" t="n">
        <f aca="false">K64/$B$14*100</f>
        <v>123.981359466643</v>
      </c>
      <c r="M64" s="7"/>
      <c r="O64" s="7" t="n">
        <f aca="false">O60+1</f>
        <v>2028</v>
      </c>
      <c r="P64" s="9" t="n">
        <f aca="false">'Low scenario'!AG67</f>
        <v>5852309380.87387</v>
      </c>
      <c r="Q64" s="9" t="n">
        <f aca="false">P64/$B$14*100</f>
        <v>114.20423694831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5980675820.71922</v>
      </c>
      <c r="F65" s="9" t="n">
        <f aca="false">E65/$B$14*100</f>
        <v>116.709229483431</v>
      </c>
      <c r="G65" s="10" t="n">
        <f aca="false">AVERAGE(E63:E66)/AVERAGE(E59:E62)-1</f>
        <v>0.0298224703206875</v>
      </c>
      <c r="H65" s="2" t="n">
        <f aca="false">H64</f>
        <v>52</v>
      </c>
      <c r="K65" s="9" t="n">
        <f aca="false">'High scenario'!AG68</f>
        <v>6400637439.40647</v>
      </c>
      <c r="L65" s="9" t="n">
        <f aca="false">K65/$B$14*100</f>
        <v>124.904523526924</v>
      </c>
      <c r="M65" s="10" t="n">
        <f aca="false">AVERAGE(K63:K66)/AVERAGE(K59:K62)-1</f>
        <v>0.0358197731677563</v>
      </c>
      <c r="O65" s="7" t="n">
        <f aca="false">O61+1</f>
        <v>2028</v>
      </c>
      <c r="P65" s="9" t="n">
        <f aca="false">'Low scenario'!AG68</f>
        <v>5853572629.40503</v>
      </c>
      <c r="Q65" s="9" t="n">
        <f aca="false">P65/$B$14*100</f>
        <v>114.228888470502</v>
      </c>
      <c r="R65" s="10" t="n">
        <f aca="false">AVERAGE(P63:P66)/AVERAGE(P59:P62)-1</f>
        <v>0.0257298070214997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6008672196.46964</v>
      </c>
      <c r="F66" s="9" t="n">
        <f aca="false">E66/$B$14*100</f>
        <v>117.255561627173</v>
      </c>
      <c r="G66" s="7"/>
      <c r="H66" s="2" t="n">
        <f aca="false">H65</f>
        <v>52</v>
      </c>
      <c r="K66" s="9" t="n">
        <f aca="false">'High scenario'!AG69</f>
        <v>6470449861.9873</v>
      </c>
      <c r="L66" s="9" t="n">
        <f aca="false">K66/$B$14*100</f>
        <v>126.266870240243</v>
      </c>
      <c r="M66" s="7"/>
      <c r="O66" s="7" t="n">
        <f aca="false">O62+1</f>
        <v>2028</v>
      </c>
      <c r="P66" s="9" t="n">
        <f aca="false">'Low scenario'!AG69</f>
        <v>5855996958.8255</v>
      </c>
      <c r="Q66" s="9" t="n">
        <f aca="false">P66/$B$14*100</f>
        <v>114.276197775864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6119016311.84579</v>
      </c>
      <c r="F67" s="6" t="n">
        <f aca="false">E67/$B$14*100</f>
        <v>119.40885952688</v>
      </c>
      <c r="G67" s="7"/>
      <c r="H67" s="2" t="n">
        <f aca="false">H66</f>
        <v>52</v>
      </c>
      <c r="K67" s="6" t="n">
        <f aca="false">'High scenario'!AG70</f>
        <v>6539674038.11664</v>
      </c>
      <c r="L67" s="6" t="n">
        <f aca="false">K67/$B$14*100</f>
        <v>127.617737683967</v>
      </c>
      <c r="M67" s="7"/>
      <c r="O67" s="5" t="n">
        <f aca="false">O63+1</f>
        <v>2029</v>
      </c>
      <c r="P67" s="6" t="n">
        <f aca="false">'Low scenario'!AG70</f>
        <v>5897748451.5837</v>
      </c>
      <c r="Q67" s="6" t="n">
        <f aca="false">P67/$B$14*100</f>
        <v>115.090952612218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6153367758.72648</v>
      </c>
      <c r="F68" s="9" t="n">
        <f aca="false">E68/$B$14*100</f>
        <v>120.079206995505</v>
      </c>
      <c r="G68" s="7"/>
      <c r="H68" s="2" t="n">
        <f aca="false">H67</f>
        <v>52</v>
      </c>
      <c r="K68" s="9" t="n">
        <f aca="false">'High scenario'!AG71</f>
        <v>6578348307.95626</v>
      </c>
      <c r="L68" s="9" t="n">
        <f aca="false">K68/$B$14*100</f>
        <v>128.372442397802</v>
      </c>
      <c r="M68" s="7"/>
      <c r="O68" s="7" t="n">
        <f aca="false">O64+1</f>
        <v>2029</v>
      </c>
      <c r="P68" s="9" t="n">
        <f aca="false">'Low scenario'!AG71</f>
        <v>5916409411.928</v>
      </c>
      <c r="Q68" s="9" t="n">
        <f aca="false">P68/$B$14*100</f>
        <v>115.455109835998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6186597645.54933</v>
      </c>
      <c r="F69" s="9" t="n">
        <f aca="false">E69/$B$14*100</f>
        <v>120.727667905806</v>
      </c>
      <c r="G69" s="10" t="n">
        <f aca="false">AVERAGE(E67:E70)/AVERAGE(E63:E66)-1</f>
        <v>0.0371396421920693</v>
      </c>
      <c r="H69" s="2" t="n">
        <f aca="false">H68</f>
        <v>52</v>
      </c>
      <c r="K69" s="9" t="n">
        <f aca="false">'High scenario'!AG72</f>
        <v>6624932161.30935</v>
      </c>
      <c r="L69" s="9" t="n">
        <f aca="false">K69/$B$14*100</f>
        <v>129.281497794581</v>
      </c>
      <c r="M69" s="10" t="n">
        <f aca="false">AVERAGE(K67:K70)/AVERAGE(K63:K66)-1</f>
        <v>0.0341966738077073</v>
      </c>
      <c r="O69" s="7" t="n">
        <f aca="false">O65+1</f>
        <v>2029</v>
      </c>
      <c r="P69" s="9" t="n">
        <f aca="false">'Low scenario'!AG72</f>
        <v>5980362718.30607</v>
      </c>
      <c r="Q69" s="9" t="n">
        <f aca="false">P69/$B$14*100</f>
        <v>116.703119481404</v>
      </c>
      <c r="R69" s="10" t="n">
        <f aca="false">AVERAGE(P67:P70)/AVERAGE(P63:P66)-1</f>
        <v>0.0176991227550947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6237314432.86378</v>
      </c>
      <c r="F70" s="9" t="n">
        <f aca="false">E70/$B$14*100</f>
        <v>121.717374980186</v>
      </c>
      <c r="G70" s="7"/>
      <c r="H70" s="2" t="n">
        <f aca="false">H69</f>
        <v>52</v>
      </c>
      <c r="K70" s="9" t="n">
        <f aca="false">'High scenario'!AG73</f>
        <v>6682611121.24415</v>
      </c>
      <c r="L70" s="9" t="n">
        <f aca="false">K70/$B$14*100</f>
        <v>130.407067407981</v>
      </c>
      <c r="M70" s="7"/>
      <c r="O70" s="7" t="n">
        <f aca="false">O66+1</f>
        <v>2029</v>
      </c>
      <c r="P70" s="9" t="n">
        <f aca="false">'Low scenario'!AG73</f>
        <v>6013026392.63884</v>
      </c>
      <c r="Q70" s="9" t="n">
        <f aca="false">P70/$B$14*100</f>
        <v>117.340531101387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6229180659.21503</v>
      </c>
      <c r="F71" s="6" t="n">
        <f aca="false">E71/$B$14*100</f>
        <v>121.558649363919</v>
      </c>
      <c r="G71" s="7"/>
      <c r="H71" s="2" t="n">
        <f aca="false">H70</f>
        <v>52</v>
      </c>
      <c r="K71" s="6" t="n">
        <f aca="false">'High scenario'!AG74</f>
        <v>6722168389.2382</v>
      </c>
      <c r="L71" s="6" t="n">
        <f aca="false">K71/$B$14*100</f>
        <v>131.179003290555</v>
      </c>
      <c r="M71" s="7"/>
      <c r="O71" s="5" t="n">
        <f aca="false">O67+1</f>
        <v>2030</v>
      </c>
      <c r="P71" s="6" t="n">
        <f aca="false">'Low scenario'!AG74</f>
        <v>6042502392.82018</v>
      </c>
      <c r="Q71" s="6" t="n">
        <f aca="false">P71/$B$14*100</f>
        <v>117.915737210619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6295378829.69673</v>
      </c>
      <c r="F72" s="9" t="n">
        <f aca="false">E72/$B$14*100</f>
        <v>122.850466158832</v>
      </c>
      <c r="G72" s="7"/>
      <c r="H72" s="2" t="n">
        <f aca="false">H71</f>
        <v>52</v>
      </c>
      <c r="K72" s="9" t="n">
        <f aca="false">'High scenario'!AG75</f>
        <v>6791191655.58135</v>
      </c>
      <c r="L72" s="9" t="n">
        <f aca="false">K72/$B$14*100</f>
        <v>132.525950102724</v>
      </c>
      <c r="M72" s="7"/>
      <c r="O72" s="7" t="n">
        <f aca="false">O68+1</f>
        <v>2030</v>
      </c>
      <c r="P72" s="9" t="n">
        <f aca="false">'Low scenario'!AG75</f>
        <v>6018913175.84111</v>
      </c>
      <c r="Q72" s="9" t="n">
        <f aca="false">P72/$B$14*100</f>
        <v>117.455408073867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6343105141.76824</v>
      </c>
      <c r="F73" s="9" t="n">
        <f aca="false">E73/$B$14*100</f>
        <v>123.781815938509</v>
      </c>
      <c r="G73" s="10" t="n">
        <f aca="false">AVERAGE(E71:E74)/AVERAGE(E67:E70)-1</f>
        <v>0.0207430961623374</v>
      </c>
      <c r="H73" s="2" t="n">
        <f aca="false">H72</f>
        <v>52</v>
      </c>
      <c r="K73" s="9" t="n">
        <f aca="false">'High scenario'!AG76</f>
        <v>6846814141.02131</v>
      </c>
      <c r="L73" s="9" t="n">
        <f aca="false">K73/$B$14*100</f>
        <v>133.61138887457</v>
      </c>
      <c r="M73" s="10" t="n">
        <f aca="false">AVERAGE(K71:K74)/AVERAGE(K67:K70)-1</f>
        <v>0.032543955326684</v>
      </c>
      <c r="O73" s="7" t="n">
        <f aca="false">O69+1</f>
        <v>2030</v>
      </c>
      <c r="P73" s="9" t="n">
        <f aca="false">'Low scenario'!AG76</f>
        <v>6034869129.2363</v>
      </c>
      <c r="Q73" s="9" t="n">
        <f aca="false">P73/$B$14*100</f>
        <v>117.766778742041</v>
      </c>
      <c r="R73" s="10" t="n">
        <f aca="false">AVERAGE(P71:P74)/AVERAGE(P67:P70)-1</f>
        <v>0.0140767422791808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6340909164.17735</v>
      </c>
      <c r="F74" s="9" t="n">
        <f aca="false">E74/$B$14*100</f>
        <v>123.738962779389</v>
      </c>
      <c r="G74" s="7"/>
      <c r="H74" s="2" t="n">
        <f aca="false">H73</f>
        <v>52</v>
      </c>
      <c r="K74" s="9" t="n">
        <f aca="false">'High scenario'!AG77</f>
        <v>6925383870.08591</v>
      </c>
      <c r="L74" s="9" t="n">
        <f aca="false">K74/$B$14*100</f>
        <v>135.144629065935</v>
      </c>
      <c r="M74" s="7"/>
      <c r="O74" s="7" t="n">
        <f aca="false">O70+1</f>
        <v>2030</v>
      </c>
      <c r="P74" s="9" t="n">
        <f aca="false">'Low scenario'!AG77</f>
        <v>6046394979.61794</v>
      </c>
      <c r="Q74" s="9" t="n">
        <f aca="false">P74/$B$14*100</f>
        <v>117.991698660375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6380250115.41809</v>
      </c>
      <c r="F75" s="6" t="n">
        <f aca="false">E75/$B$14*100</f>
        <v>124.506677372871</v>
      </c>
      <c r="G75" s="7"/>
      <c r="H75" s="2" t="n">
        <f aca="false">H74</f>
        <v>52</v>
      </c>
      <c r="K75" s="6" t="n">
        <f aca="false">'High scenario'!AG78</f>
        <v>6954557082.58203</v>
      </c>
      <c r="L75" s="6" t="n">
        <f aca="false">K75/$B$14*100</f>
        <v>135.713926458746</v>
      </c>
      <c r="M75" s="7"/>
      <c r="O75" s="5" t="n">
        <f aca="false">O71+1</f>
        <v>2031</v>
      </c>
      <c r="P75" s="6" t="n">
        <f aca="false">'Low scenario'!AG78</f>
        <v>6032966049.16417</v>
      </c>
      <c r="Q75" s="6" t="n">
        <f aca="false">P75/$B$14*100</f>
        <v>117.729641298795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6415648675.35967</v>
      </c>
      <c r="F76" s="9" t="n">
        <f aca="false">E76/$B$14*100</f>
        <v>125.197458612224</v>
      </c>
      <c r="G76" s="7"/>
      <c r="H76" s="2" t="n">
        <f aca="false">H75</f>
        <v>52</v>
      </c>
      <c r="K76" s="9" t="n">
        <f aca="false">'High scenario'!AG79</f>
        <v>7009007691.26161</v>
      </c>
      <c r="L76" s="9" t="n">
        <f aca="false">K76/$B$14*100</f>
        <v>136.776496772603</v>
      </c>
      <c r="M76" s="7"/>
      <c r="O76" s="7" t="n">
        <f aca="false">O72+1</f>
        <v>2031</v>
      </c>
      <c r="P76" s="9" t="n">
        <f aca="false">'Low scenario'!AG79</f>
        <v>6059292486.63828</v>
      </c>
      <c r="Q76" s="9" t="n">
        <f aca="false">P76/$B$14*100</f>
        <v>118.243385618793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6440689278.87663</v>
      </c>
      <c r="F77" s="9" t="n">
        <f aca="false">E77/$B$14*100</f>
        <v>125.686110669261</v>
      </c>
      <c r="G77" s="10" t="n">
        <f aca="false">AVERAGE(E75:E78)/AVERAGE(E71:E74)-1</f>
        <v>0.0210682591271178</v>
      </c>
      <c r="H77" s="2" t="n">
        <f aca="false">H76</f>
        <v>52</v>
      </c>
      <c r="K77" s="9" t="n">
        <f aca="false">'High scenario'!AG80</f>
        <v>7060150323.10074</v>
      </c>
      <c r="L77" s="9" t="n">
        <f aca="false">K77/$B$14*100</f>
        <v>137.774513942338</v>
      </c>
      <c r="M77" s="10" t="n">
        <f aca="false">AVERAGE(K75:K78)/AVERAGE(K71:K74)-1</f>
        <v>0.0316220493755612</v>
      </c>
      <c r="O77" s="7" t="n">
        <f aca="false">O73+1</f>
        <v>2031</v>
      </c>
      <c r="P77" s="9" t="n">
        <f aca="false">'Low scenario'!AG80</f>
        <v>6077025652.99459</v>
      </c>
      <c r="Q77" s="9" t="n">
        <f aca="false">P77/$B$14*100</f>
        <v>118.589437510551</v>
      </c>
      <c r="R77" s="10" t="n">
        <f aca="false">AVERAGE(P75:P78)/AVERAGE(P71:P74)-1</f>
        <v>0.00601581159193665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6503086490.13808</v>
      </c>
      <c r="F78" s="9" t="n">
        <f aca="false">E78/$B$14*100</f>
        <v>126.903754070531</v>
      </c>
      <c r="G78" s="7"/>
      <c r="H78" s="2" t="n">
        <f aca="false">H77</f>
        <v>52</v>
      </c>
      <c r="K78" s="9" t="n">
        <f aca="false">'High scenario'!AG81</f>
        <v>7124668223.06665</v>
      </c>
      <c r="L78" s="9" t="n">
        <f aca="false">K78/$B$14*100</f>
        <v>139.033541286175</v>
      </c>
      <c r="M78" s="7"/>
      <c r="O78" s="7" t="n">
        <f aca="false">O74+1</f>
        <v>2031</v>
      </c>
      <c r="P78" s="9" t="n">
        <f aca="false">'Low scenario'!AG81</f>
        <v>6118633300.98291</v>
      </c>
      <c r="Q78" s="9" t="n">
        <f aca="false">P78/$B$14*100</f>
        <v>119.401385304228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6560575258.89702</v>
      </c>
      <c r="F79" s="6" t="n">
        <f aca="false">E79/$B$14*100</f>
        <v>128.025612219499</v>
      </c>
      <c r="G79" s="7"/>
      <c r="H79" s="2" t="n">
        <f aca="false">H78</f>
        <v>52</v>
      </c>
      <c r="K79" s="6" t="n">
        <f aca="false">'High scenario'!AG82</f>
        <v>7206336759.61028</v>
      </c>
      <c r="L79" s="6" t="n">
        <f aca="false">K79/$B$14*100</f>
        <v>140.627252809549</v>
      </c>
      <c r="M79" s="7"/>
      <c r="O79" s="5" t="n">
        <f aca="false">O75+1</f>
        <v>2032</v>
      </c>
      <c r="P79" s="6" t="n">
        <f aca="false">'Low scenario'!AG82</f>
        <v>6142119229.24495</v>
      </c>
      <c r="Q79" s="6" t="n">
        <f aca="false">P79/$B$14*100</f>
        <v>119.859698824862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6589331309.48236</v>
      </c>
      <c r="F80" s="9" t="n">
        <f aca="false">E80/$B$14*100</f>
        <v>128.586768952853</v>
      </c>
      <c r="G80" s="7"/>
      <c r="H80" s="2" t="n">
        <f aca="false">H79</f>
        <v>52</v>
      </c>
      <c r="K80" s="9" t="n">
        <f aca="false">'High scenario'!AG83</f>
        <v>7246861922.40802</v>
      </c>
      <c r="L80" s="9" t="n">
        <f aca="false">K80/$B$14*100</f>
        <v>141.41807656703</v>
      </c>
      <c r="M80" s="7"/>
      <c r="O80" s="7" t="n">
        <f aca="false">O76+1</f>
        <v>2032</v>
      </c>
      <c r="P80" s="9" t="n">
        <f aca="false">'Low scenario'!AG83</f>
        <v>6138978493.66505</v>
      </c>
      <c r="Q80" s="9" t="n">
        <f aca="false">P80/$B$14*100</f>
        <v>119.798409291618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6597068715.21863</v>
      </c>
      <c r="F81" s="9" t="n">
        <f aca="false">E81/$B$14*100</f>
        <v>128.737759691818</v>
      </c>
      <c r="G81" s="10" t="n">
        <f aca="false">AVERAGE(E79:E82)/AVERAGE(E75:E78)-1</f>
        <v>0.0243355020703553</v>
      </c>
      <c r="H81" s="2" t="n">
        <f aca="false">H80</f>
        <v>52</v>
      </c>
      <c r="K81" s="9" t="n">
        <f aca="false">'High scenario'!AG84</f>
        <v>7290679025.3119</v>
      </c>
      <c r="L81" s="9" t="n">
        <f aca="false">K81/$B$14*100</f>
        <v>142.273140521574</v>
      </c>
      <c r="M81" s="10" t="n">
        <f aca="false">AVERAGE(K79:K82)/AVERAGE(K75:K78)-1</f>
        <v>0.0327046175926997</v>
      </c>
      <c r="O81" s="7" t="n">
        <f aca="false">O77+1</f>
        <v>2032</v>
      </c>
      <c r="P81" s="9" t="n">
        <f aca="false">'Low scenario'!AG84</f>
        <v>6178971664.90406</v>
      </c>
      <c r="Q81" s="9" t="n">
        <f aca="false">P81/$B$14*100</f>
        <v>120.578851559318</v>
      </c>
      <c r="R81" s="10" t="n">
        <f aca="false">AVERAGE(P79:P82)/AVERAGE(P75:P78)-1</f>
        <v>0.014441188110822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6619087179.73456</v>
      </c>
      <c r="F82" s="9" t="n">
        <f aca="false">E82/$B$14*100</f>
        <v>129.167436555285</v>
      </c>
      <c r="G82" s="7"/>
      <c r="H82" s="2" t="n">
        <f aca="false">H81</f>
        <v>52</v>
      </c>
      <c r="K82" s="9" t="n">
        <f aca="false">'High scenario'!AG85</f>
        <v>7325087725.01452</v>
      </c>
      <c r="L82" s="9" t="n">
        <f aca="false">K82/$B$14*100</f>
        <v>142.94460524399</v>
      </c>
      <c r="M82" s="7"/>
      <c r="O82" s="7" t="n">
        <f aca="false">O78+1</f>
        <v>2032</v>
      </c>
      <c r="P82" s="9" t="n">
        <f aca="false">'Low scenario'!AG85</f>
        <v>6178594487.25593</v>
      </c>
      <c r="Q82" s="9" t="n">
        <f aca="false">P82/$B$14*100</f>
        <v>120.571491168283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6661611186.72855</v>
      </c>
      <c r="F83" s="6" t="n">
        <f aca="false">E83/$B$14*100</f>
        <v>129.997266534302</v>
      </c>
      <c r="G83" s="7"/>
      <c r="H83" s="2" t="n">
        <f aca="false">H82</f>
        <v>52</v>
      </c>
      <c r="K83" s="6" t="n">
        <f aca="false">'High scenario'!AG86</f>
        <v>7403074612.94179</v>
      </c>
      <c r="L83" s="6" t="n">
        <f aca="false">K83/$B$14*100</f>
        <v>144.46647164716</v>
      </c>
      <c r="M83" s="7"/>
      <c r="O83" s="5" t="n">
        <f aca="false">O79+1</f>
        <v>2033</v>
      </c>
      <c r="P83" s="6" t="n">
        <f aca="false">'Low scenario'!AG86</f>
        <v>6186344971.29823</v>
      </c>
      <c r="Q83" s="6" t="n">
        <f aca="false">P83/$B$14*100</f>
        <v>120.722737122389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6720744118.96254</v>
      </c>
      <c r="F84" s="9" t="n">
        <f aca="false">E84/$B$14*100</f>
        <v>131.151209527537</v>
      </c>
      <c r="G84" s="7"/>
      <c r="H84" s="2" t="n">
        <f aca="false">H83</f>
        <v>52</v>
      </c>
      <c r="K84" s="9" t="n">
        <f aca="false">'High scenario'!AG87</f>
        <v>7436148289.84421</v>
      </c>
      <c r="L84" s="9" t="n">
        <f aca="false">K84/$B$14*100</f>
        <v>145.111884216437</v>
      </c>
      <c r="M84" s="7"/>
      <c r="O84" s="7" t="n">
        <f aca="false">O80+1</f>
        <v>2033</v>
      </c>
      <c r="P84" s="9" t="n">
        <f aca="false">'Low scenario'!AG87</f>
        <v>6225431211.31309</v>
      </c>
      <c r="Q84" s="9" t="n">
        <f aca="false">P84/$B$14*100</f>
        <v>121.485481182138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6758030587.13858</v>
      </c>
      <c r="F85" s="9" t="n">
        <f aca="false">E85/$B$14*100</f>
        <v>131.878832141006</v>
      </c>
      <c r="G85" s="10" t="n">
        <f aca="false">AVERAGE(E83:E86)/AVERAGE(E79:E82)-1</f>
        <v>0.0217809462150491</v>
      </c>
      <c r="H85" s="2" t="n">
        <f aca="false">H84</f>
        <v>52</v>
      </c>
      <c r="K85" s="9" t="n">
        <f aca="false">'High scenario'!AG88</f>
        <v>7449555852.52444</v>
      </c>
      <c r="L85" s="9" t="n">
        <f aca="false">K85/$B$14*100</f>
        <v>145.37352459899</v>
      </c>
      <c r="M85" s="10" t="n">
        <f aca="false">AVERAGE(K83:K86)/AVERAGE(K79:K82)-1</f>
        <v>0.0257074301415008</v>
      </c>
      <c r="O85" s="7" t="n">
        <f aca="false">O81+1</f>
        <v>2033</v>
      </c>
      <c r="P85" s="9" t="n">
        <f aca="false">'Low scenario'!AG88</f>
        <v>6268613376.73324</v>
      </c>
      <c r="Q85" s="9" t="n">
        <f aca="false">P85/$B$14*100</f>
        <v>122.328154720161</v>
      </c>
      <c r="R85" s="10" t="n">
        <f aca="false">AVERAGE(P83:P86)/AVERAGE(P79:P82)-1</f>
        <v>0.012272299805252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6799954358.91939</v>
      </c>
      <c r="F86" s="9" t="n">
        <f aca="false">E86/$B$14*100</f>
        <v>132.69694889708</v>
      </c>
      <c r="G86" s="7"/>
      <c r="H86" s="2" t="n">
        <f aca="false">H85</f>
        <v>52</v>
      </c>
      <c r="K86" s="9" t="n">
        <f aca="false">'High scenario'!AG89</f>
        <v>7527475075.17197</v>
      </c>
      <c r="L86" s="9" t="n">
        <f aca="false">K86/$B$14*100</f>
        <v>146.894070555626</v>
      </c>
      <c r="M86" s="7"/>
      <c r="O86" s="7" t="n">
        <f aca="false">O82+1</f>
        <v>2033</v>
      </c>
      <c r="P86" s="9" t="n">
        <f aca="false">'Low scenario'!AG89</f>
        <v>6260647385.60112</v>
      </c>
      <c r="Q86" s="9" t="n">
        <f aca="false">P86/$B$14*100</f>
        <v>122.172703277051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6838003120.82999</v>
      </c>
      <c r="F87" s="6" t="n">
        <f aca="false">E87/$B$14*100</f>
        <v>133.439447206385</v>
      </c>
      <c r="G87" s="7"/>
      <c r="H87" s="2" t="n">
        <f aca="false">H86</f>
        <v>52</v>
      </c>
      <c r="K87" s="6" t="n">
        <f aca="false">'High scenario'!AG90</f>
        <v>7622773031.04777</v>
      </c>
      <c r="L87" s="6" t="n">
        <f aca="false">K87/$B$14*100</f>
        <v>148.753751858377</v>
      </c>
      <c r="M87" s="7"/>
      <c r="O87" s="5" t="n">
        <f aca="false">O83+1</f>
        <v>2034</v>
      </c>
      <c r="P87" s="6" t="n">
        <f aca="false">'Low scenario'!AG90</f>
        <v>6316734640.68223</v>
      </c>
      <c r="Q87" s="6" t="n">
        <f aca="false">P87/$B$14*100</f>
        <v>123.267211744084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6886031138.41609</v>
      </c>
      <c r="F88" s="9" t="n">
        <f aca="false">E88/$B$14*100</f>
        <v>134.376684584587</v>
      </c>
      <c r="G88" s="7"/>
      <c r="H88" s="2" t="n">
        <f aca="false">H87</f>
        <v>52</v>
      </c>
      <c r="K88" s="9" t="n">
        <f aca="false">'High scenario'!AG91</f>
        <v>7684691117.73159</v>
      </c>
      <c r="L88" s="9" t="n">
        <f aca="false">K88/$B$14*100</f>
        <v>149.962045436658</v>
      </c>
      <c r="M88" s="7"/>
      <c r="O88" s="7" t="n">
        <f aca="false">O84+1</f>
        <v>2034</v>
      </c>
      <c r="P88" s="9" t="n">
        <f aca="false">'Low scenario'!AG91</f>
        <v>6300737767.20039</v>
      </c>
      <c r="Q88" s="9" t="n">
        <f aca="false">P88/$B$14*100</f>
        <v>122.955042545456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6909476757.96552</v>
      </c>
      <c r="F89" s="9" t="n">
        <f aca="false">E89/$B$14*100</f>
        <v>134.834211505357</v>
      </c>
      <c r="G89" s="10" t="n">
        <f aca="false">AVERAGE(E87:E90)/AVERAGE(E83:E86)-1</f>
        <v>0.0240391426000104</v>
      </c>
      <c r="H89" s="2" t="n">
        <f aca="false">H88</f>
        <v>52</v>
      </c>
      <c r="K89" s="9" t="n">
        <f aca="false">'High scenario'!AG92</f>
        <v>7725129330.84017</v>
      </c>
      <c r="L89" s="9" t="n">
        <f aca="false">K89/$B$14*100</f>
        <v>150.751172424154</v>
      </c>
      <c r="M89" s="10" t="n">
        <f aca="false">AVERAGE(K87:K90)/AVERAGE(K83:K86)-1</f>
        <v>0.0337208985170643</v>
      </c>
      <c r="O89" s="7" t="n">
        <f aca="false">O85+1</f>
        <v>2034</v>
      </c>
      <c r="P89" s="9" t="n">
        <f aca="false">'Low scenario'!AG92</f>
        <v>6291298843.86523</v>
      </c>
      <c r="Q89" s="9" t="n">
        <f aca="false">P89/$B$14*100</f>
        <v>122.770847731588</v>
      </c>
      <c r="R89" s="10" t="n">
        <f aca="false">AVERAGE(P87:P90)/AVERAGE(P83:P86)-1</f>
        <v>0.0114296330500305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6954451915.54204</v>
      </c>
      <c r="F90" s="9" t="n">
        <f aca="false">E90/$B$14*100</f>
        <v>135.711874188305</v>
      </c>
      <c r="G90" s="7"/>
      <c r="H90" s="2" t="n">
        <f aca="false">H89</f>
        <v>52</v>
      </c>
      <c r="K90" s="9" t="n">
        <f aca="false">'High scenario'!AG93</f>
        <v>7789091220.43963</v>
      </c>
      <c r="L90" s="9" t="n">
        <f aca="false">K90/$B$14*100</f>
        <v>151.999349565873</v>
      </c>
      <c r="M90" s="7"/>
      <c r="O90" s="7" t="n">
        <f aca="false">O86+1</f>
        <v>2034</v>
      </c>
      <c r="P90" s="9" t="n">
        <f aca="false">'Low scenario'!AG93</f>
        <v>6317332593.36581</v>
      </c>
      <c r="Q90" s="9" t="n">
        <f aca="false">P90/$B$14*100</f>
        <v>123.278880424859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6964361121.17087</v>
      </c>
      <c r="F91" s="6" t="n">
        <f aca="false">E91/$B$14*100</f>
        <v>135.9052462734</v>
      </c>
      <c r="G91" s="7"/>
      <c r="H91" s="2" t="n">
        <f aca="false">H90</f>
        <v>52</v>
      </c>
      <c r="K91" s="6" t="n">
        <f aca="false">'High scenario'!AG94</f>
        <v>7845095791.4479</v>
      </c>
      <c r="L91" s="6" t="n">
        <f aca="false">K91/$B$14*100</f>
        <v>153.092244503813</v>
      </c>
      <c r="M91" s="7"/>
      <c r="O91" s="5" t="n">
        <f aca="false">O87+1</f>
        <v>2035</v>
      </c>
      <c r="P91" s="6" t="n">
        <f aca="false">'Low scenario'!AG94</f>
        <v>6349515273.65016</v>
      </c>
      <c r="Q91" s="6" t="n">
        <f aca="false">P91/$B$14*100</f>
        <v>123.906905740273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7015583954.05942</v>
      </c>
      <c r="F92" s="9" t="n">
        <f aca="false">E92/$B$14*100</f>
        <v>136.904828517546</v>
      </c>
      <c r="G92" s="7"/>
      <c r="H92" s="2" t="n">
        <f aca="false">H91</f>
        <v>52</v>
      </c>
      <c r="K92" s="9" t="n">
        <f aca="false">'High scenario'!AG95</f>
        <v>7885115829.36076</v>
      </c>
      <c r="L92" s="9" t="n">
        <f aca="false">K92/$B$14*100</f>
        <v>153.873211058216</v>
      </c>
      <c r="M92" s="7"/>
      <c r="O92" s="7" t="n">
        <f aca="false">O88+1</f>
        <v>2035</v>
      </c>
      <c r="P92" s="9" t="n">
        <f aca="false">'Low scenario'!AG95</f>
        <v>6428696646.18483</v>
      </c>
      <c r="Q92" s="9" t="n">
        <f aca="false">P92/$B$14*100</f>
        <v>125.452081779735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7007829130.75498</v>
      </c>
      <c r="F93" s="9" t="n">
        <f aca="false">E93/$B$14*100</f>
        <v>136.753497885394</v>
      </c>
      <c r="G93" s="10" t="n">
        <f aca="false">AVERAGE(E91:E94)/AVERAGE(E87:E90)-1</f>
        <v>0.0160831237430501</v>
      </c>
      <c r="H93" s="2" t="n">
        <f aca="false">H92</f>
        <v>52</v>
      </c>
      <c r="K93" s="9" t="n">
        <f aca="false">'High scenario'!AG96</f>
        <v>7980077350.26508</v>
      </c>
      <c r="L93" s="9" t="n">
        <f aca="false">K93/$B$14*100</f>
        <v>155.726327038341</v>
      </c>
      <c r="M93" s="10" t="n">
        <f aca="false">AVERAGE(K91:K94)/AVERAGE(K87:K90)-1</f>
        <v>0.029063833009197</v>
      </c>
      <c r="O93" s="7" t="n">
        <f aca="false">O89+1</f>
        <v>2035</v>
      </c>
      <c r="P93" s="9" t="n">
        <f aca="false">'Low scenario'!AG96</f>
        <v>6402636091.3976</v>
      </c>
      <c r="Q93" s="9" t="n">
        <f aca="false">P93/$B$14*100</f>
        <v>124.943525997695</v>
      </c>
      <c r="R93" s="10" t="n">
        <f aca="false">AVERAGE(P91:P94)/AVERAGE(P87:P90)-1</f>
        <v>0.0151122603989062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7043889348.43453</v>
      </c>
      <c r="F94" s="9" t="n">
        <f aca="false">E94/$B$14*100</f>
        <v>137.457190970682</v>
      </c>
      <c r="G94" s="7"/>
      <c r="H94" s="2" t="n">
        <f aca="false">H93</f>
        <v>52</v>
      </c>
      <c r="K94" s="9" t="n">
        <f aca="false">'High scenario'!AG97</f>
        <v>8007192026.17005</v>
      </c>
      <c r="L94" s="9" t="n">
        <f aca="false">K94/$B$14*100</f>
        <v>156.255453349049</v>
      </c>
      <c r="M94" s="7"/>
      <c r="O94" s="7" t="n">
        <f aca="false">O90+1</f>
        <v>2035</v>
      </c>
      <c r="P94" s="9" t="n">
        <f aca="false">'Low scenario'!AG97</f>
        <v>6426479284.03828</v>
      </c>
      <c r="Q94" s="9" t="n">
        <f aca="false">P94/$B$14*100</f>
        <v>125.408811314094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7074686076.64829</v>
      </c>
      <c r="F95" s="6" t="n">
        <f aca="false">E95/$B$14*100</f>
        <v>138.058170279406</v>
      </c>
      <c r="G95" s="7"/>
      <c r="H95" s="2" t="n">
        <f aca="false">H94</f>
        <v>52</v>
      </c>
      <c r="K95" s="6" t="n">
        <f aca="false">'High scenario'!AG98</f>
        <v>8054542997.78097</v>
      </c>
      <c r="L95" s="6" t="n">
        <f aca="false">K95/$B$14*100</f>
        <v>157.179478589283</v>
      </c>
      <c r="M95" s="7"/>
      <c r="O95" s="5" t="n">
        <f aca="false">O91+1</f>
        <v>2036</v>
      </c>
      <c r="P95" s="6" t="n">
        <f aca="false">'Low scenario'!AG98</f>
        <v>6420602482.43541</v>
      </c>
      <c r="Q95" s="6" t="n">
        <f aca="false">P95/$B$14*100</f>
        <v>125.294129126418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7133533285.53425</v>
      </c>
      <c r="F96" s="9" t="n">
        <f aca="false">E96/$B$14*100</f>
        <v>139.206537556318</v>
      </c>
      <c r="G96" s="7"/>
      <c r="H96" s="2" t="n">
        <f aca="false">H95</f>
        <v>52</v>
      </c>
      <c r="K96" s="9" t="n">
        <f aca="false">'High scenario'!AG99</f>
        <v>8105554762.12523</v>
      </c>
      <c r="L96" s="9" t="n">
        <f aca="false">K96/$B$14*100</f>
        <v>158.174941959925</v>
      </c>
      <c r="M96" s="7"/>
      <c r="O96" s="7" t="n">
        <f aca="false">O92+1</f>
        <v>2036</v>
      </c>
      <c r="P96" s="9" t="n">
        <f aca="false">'Low scenario'!AG99</f>
        <v>6446557898.13172</v>
      </c>
      <c r="Q96" s="9" t="n">
        <f aca="false">P96/$B$14*100</f>
        <v>125.800633183425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7163051635.27394</v>
      </c>
      <c r="F97" s="9" t="n">
        <f aca="false">E97/$B$14*100</f>
        <v>139.782570091271</v>
      </c>
      <c r="G97" s="10" t="n">
        <f aca="false">AVERAGE(E95:E98)/AVERAGE(E91:E94)-1</f>
        <v>0.0182256796040823</v>
      </c>
      <c r="H97" s="2" t="n">
        <f aca="false">H96</f>
        <v>52</v>
      </c>
      <c r="K97" s="9" t="n">
        <f aca="false">'High scenario'!AG100</f>
        <v>8150068797.05831</v>
      </c>
      <c r="L97" s="9" t="n">
        <f aca="false">K97/$B$14*100</f>
        <v>159.043606116615</v>
      </c>
      <c r="M97" s="10" t="n">
        <f aca="false">AVERAGE(K95:K98)/AVERAGE(K91:K94)-1</f>
        <v>0.0261605922336385</v>
      </c>
      <c r="O97" s="7" t="n">
        <f aca="false">O93+1</f>
        <v>2036</v>
      </c>
      <c r="P97" s="9" t="n">
        <f aca="false">'Low scenario'!AG100</f>
        <v>6455496438.12589</v>
      </c>
      <c r="Q97" s="9" t="n">
        <f aca="false">P97/$B$14*100</f>
        <v>125.975063322543</v>
      </c>
      <c r="R97" s="10" t="n">
        <f aca="false">AVERAGE(P95:P98)/AVERAGE(P91:P94)-1</f>
        <v>0.00788471587629136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7171288675.6756</v>
      </c>
      <c r="F98" s="9" t="n">
        <f aca="false">E98/$B$14*100</f>
        <v>139.943310895039</v>
      </c>
      <c r="G98" s="7"/>
      <c r="H98" s="2" t="n">
        <f aca="false">H97</f>
        <v>52</v>
      </c>
      <c r="K98" s="9" t="n">
        <f aca="false">'High scenario'!AG101</f>
        <v>8237062527.32635</v>
      </c>
      <c r="L98" s="9" t="n">
        <f aca="false">K98/$B$14*100</f>
        <v>160.741235537407</v>
      </c>
      <c r="M98" s="7"/>
      <c r="O98" s="7" t="n">
        <f aca="false">O94+1</f>
        <v>2036</v>
      </c>
      <c r="P98" s="9" t="n">
        <f aca="false">'Low scenario'!AG101</f>
        <v>6486576976.65225</v>
      </c>
      <c r="Q98" s="9" t="n">
        <f aca="false">P98/$B$14*100</f>
        <v>126.581581015874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7224085569.27702</v>
      </c>
      <c r="F99" s="6" t="n">
        <f aca="false">E99/$B$14*100</f>
        <v>140.973609970939</v>
      </c>
      <c r="G99" s="7"/>
      <c r="H99" s="2" t="n">
        <f aca="false">H98</f>
        <v>52</v>
      </c>
      <c r="K99" s="6" t="n">
        <f aca="false">'High scenario'!AG102</f>
        <v>8249587909.54261</v>
      </c>
      <c r="L99" s="6" t="n">
        <f aca="false">K99/$B$14*100</f>
        <v>160.98566070795</v>
      </c>
      <c r="M99" s="7"/>
      <c r="O99" s="5" t="n">
        <f aca="false">O95+1</f>
        <v>2037</v>
      </c>
      <c r="P99" s="6" t="n">
        <f aca="false">'Low scenario'!AG102</f>
        <v>6466180812.36174</v>
      </c>
      <c r="Q99" s="6" t="n">
        <f aca="false">P99/$B$14*100</f>
        <v>126.183562348733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7229506488.20245</v>
      </c>
      <c r="F100" s="9" t="n">
        <f aca="false">E100/$B$14*100</f>
        <v>141.079395887086</v>
      </c>
      <c r="G100" s="7"/>
      <c r="H100" s="2" t="n">
        <f aca="false">H99</f>
        <v>52</v>
      </c>
      <c r="K100" s="9" t="n">
        <f aca="false">'High scenario'!AG103</f>
        <v>8308799622.77561</v>
      </c>
      <c r="L100" s="9" t="n">
        <f aca="false">K100/$B$14*100</f>
        <v>162.14114106418</v>
      </c>
      <c r="M100" s="7"/>
      <c r="O100" s="7" t="n">
        <f aca="false">O96+1</f>
        <v>2037</v>
      </c>
      <c r="P100" s="9" t="n">
        <f aca="false">'Low scenario'!AG103</f>
        <v>6490274633.98572</v>
      </c>
      <c r="Q100" s="9" t="n">
        <f aca="false">P100/$B$14*100</f>
        <v>126.653738536398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7264155783.14867</v>
      </c>
      <c r="F101" s="9" t="n">
        <f aca="false">E101/$B$14*100</f>
        <v>141.755555678478</v>
      </c>
      <c r="G101" s="10" t="n">
        <f aca="false">AVERAGE(E99:E102)/AVERAGE(E95:E98)-1</f>
        <v>0.0179671221635327</v>
      </c>
      <c r="H101" s="2" t="n">
        <f aca="false">H100</f>
        <v>52</v>
      </c>
      <c r="K101" s="9" t="n">
        <f aca="false">'High scenario'!AG104</f>
        <v>8350096739.02425</v>
      </c>
      <c r="L101" s="9" t="n">
        <f aca="false">K101/$B$14*100</f>
        <v>162.94702902095</v>
      </c>
      <c r="M101" s="10" t="n">
        <f aca="false">AVERAGE(K99:K102)/AVERAGE(K95:K98)-1</f>
        <v>0.0227668960300791</v>
      </c>
      <c r="O101" s="7" t="n">
        <f aca="false">O97+1</f>
        <v>2037</v>
      </c>
      <c r="P101" s="9" t="n">
        <f aca="false">'Low scenario'!AG104</f>
        <v>6501736382.22882</v>
      </c>
      <c r="Q101" s="9" t="n">
        <f aca="false">P101/$B$14*100</f>
        <v>126.877407540719</v>
      </c>
      <c r="R101" s="10" t="n">
        <f aca="false">AVERAGE(P99:P102)/AVERAGE(P95:P98)-1</f>
        <v>0.00640125110067302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7337639489.01103</v>
      </c>
      <c r="F102" s="9" t="n">
        <f aca="false">E102/$B$14*100</f>
        <v>143.189545238834</v>
      </c>
      <c r="G102" s="7"/>
      <c r="H102" s="2" t="n">
        <f aca="false">H101</f>
        <v>52</v>
      </c>
      <c r="K102" s="9" t="n">
        <f aca="false">'High scenario'!AG105</f>
        <v>8379744193.57761</v>
      </c>
      <c r="L102" s="9" t="n">
        <f aca="false">K102/$B$14*100</f>
        <v>163.525580957352</v>
      </c>
      <c r="M102" s="7"/>
      <c r="O102" s="7" t="n">
        <f aca="false">O98+1</f>
        <v>2037</v>
      </c>
      <c r="P102" s="9" t="n">
        <f aca="false">'Low scenario'!AG105</f>
        <v>6516253353.00898</v>
      </c>
      <c r="Q102" s="9" t="n">
        <f aca="false">P102/$B$14*100</f>
        <v>127.160697343573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7397379559.67777</v>
      </c>
      <c r="F103" s="6" t="n">
        <f aca="false">E103/$B$14*100</f>
        <v>144.355336167118</v>
      </c>
      <c r="G103" s="7"/>
      <c r="H103" s="2" t="n">
        <f aca="false">H102</f>
        <v>52</v>
      </c>
      <c r="K103" s="6" t="n">
        <f aca="false">'High scenario'!AG106</f>
        <v>8427610156.86467</v>
      </c>
      <c r="L103" s="6" t="n">
        <f aca="false">K103/$B$14*100</f>
        <v>164.459655945058</v>
      </c>
      <c r="M103" s="7"/>
      <c r="O103" s="5" t="n">
        <f aca="false">O99+1</f>
        <v>2038</v>
      </c>
      <c r="P103" s="6" t="n">
        <f aca="false">'Low scenario'!AG106</f>
        <v>6553975740.19871</v>
      </c>
      <c r="Q103" s="6" t="n">
        <f aca="false">P103/$B$14*100</f>
        <v>127.896826649886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7409193252.50026</v>
      </c>
      <c r="F104" s="9" t="n">
        <f aca="false">E104/$B$14*100</f>
        <v>144.585873154575</v>
      </c>
      <c r="G104" s="7"/>
      <c r="H104" s="2" t="n">
        <f aca="false">H103</f>
        <v>52</v>
      </c>
      <c r="K104" s="9" t="n">
        <f aca="false">'High scenario'!AG107</f>
        <v>8489826103.22403</v>
      </c>
      <c r="L104" s="9" t="n">
        <f aca="false">K104/$B$14*100</f>
        <v>165.673762072668</v>
      </c>
      <c r="M104" s="7"/>
      <c r="O104" s="7" t="n">
        <f aca="false">O100+1</f>
        <v>2038</v>
      </c>
      <c r="P104" s="9" t="n">
        <f aca="false">'Low scenario'!AG107</f>
        <v>6607974664.38506</v>
      </c>
      <c r="Q104" s="9" t="n">
        <f aca="false">P104/$B$14*100</f>
        <v>128.950582617212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7497911527.53569</v>
      </c>
      <c r="F105" s="9" t="n">
        <f aca="false">E105/$B$14*100</f>
        <v>146.317156011374</v>
      </c>
      <c r="G105" s="10" t="n">
        <f aca="false">AVERAGE(E103:E106)/AVERAGE(E99:E102)-1</f>
        <v>0.0269931011277913</v>
      </c>
      <c r="H105" s="2" t="n">
        <f aca="false">H104</f>
        <v>52</v>
      </c>
      <c r="K105" s="9" t="n">
        <f aca="false">'High scenario'!AG108</f>
        <v>8529209213.51237</v>
      </c>
      <c r="L105" s="9" t="n">
        <f aca="false">K105/$B$14*100</f>
        <v>166.44229937417</v>
      </c>
      <c r="M105" s="10" t="n">
        <f aca="false">AVERAGE(K103:K106)/AVERAGE(K99:K102)-1</f>
        <v>0.0230823257074879</v>
      </c>
      <c r="O105" s="7" t="n">
        <f aca="false">O101+1</f>
        <v>2038</v>
      </c>
      <c r="P105" s="9" t="n">
        <f aca="false">'Low scenario'!AG108</f>
        <v>6605766608.44842</v>
      </c>
      <c r="Q105" s="9" t="n">
        <f aca="false">P105/$B$14*100</f>
        <v>128.907493756563</v>
      </c>
      <c r="R105" s="10" t="n">
        <f aca="false">AVERAGE(P103:P106)/AVERAGE(P99:P102)-1</f>
        <v>0.0149705722207989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7535197998.42154</v>
      </c>
      <c r="F106" s="9" t="n">
        <f aca="false">E106/$B$14*100</f>
        <v>147.044778677723</v>
      </c>
      <c r="G106" s="7"/>
      <c r="H106" s="2" t="n">
        <f aca="false">H105</f>
        <v>52</v>
      </c>
      <c r="K106" s="9" t="n">
        <f aca="false">'High scenario'!AG109</f>
        <v>8609952722.97157</v>
      </c>
      <c r="L106" s="9" t="n">
        <f aca="false">K106/$B$14*100</f>
        <v>168.017959559951</v>
      </c>
      <c r="M106" s="7"/>
      <c r="O106" s="7" t="n">
        <f aca="false">O102+1</f>
        <v>2038</v>
      </c>
      <c r="P106" s="9" t="n">
        <f aca="false">'Low scenario'!AG109</f>
        <v>6595580476.03919</v>
      </c>
      <c r="Q106" s="9" t="n">
        <f aca="false">P106/$B$14*100</f>
        <v>128.70871761478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7587670130.72151</v>
      </c>
      <c r="F107" s="6" t="n">
        <f aca="false">E107/$B$14*100</f>
        <v>148.068740235524</v>
      </c>
      <c r="G107" s="7"/>
      <c r="H107" s="2" t="n">
        <f aca="false">H106</f>
        <v>52</v>
      </c>
      <c r="K107" s="6" t="n">
        <f aca="false">'High scenario'!AG110</f>
        <v>8627553080.13751</v>
      </c>
      <c r="L107" s="6" t="n">
        <f aca="false">K107/$B$14*100</f>
        <v>168.361419761615</v>
      </c>
      <c r="M107" s="7"/>
      <c r="O107" s="5" t="n">
        <f aca="false">O103+1</f>
        <v>2039</v>
      </c>
      <c r="P107" s="6" t="n">
        <f aca="false">'Low scenario'!AG110</f>
        <v>6601466040.79695</v>
      </c>
      <c r="Q107" s="6" t="n">
        <f aca="false">P107/$B$14*100</f>
        <v>128.823570810062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7638735522.74591</v>
      </c>
      <c r="F108" s="9" t="n">
        <f aca="false">E108/$B$14*100</f>
        <v>149.065250117532</v>
      </c>
      <c r="G108" s="7"/>
      <c r="H108" s="2" t="n">
        <f aca="false">H107</f>
        <v>52</v>
      </c>
      <c r="K108" s="9" t="n">
        <f aca="false">'High scenario'!AG111</f>
        <v>8687490980.43914</v>
      </c>
      <c r="L108" s="9" t="n">
        <f aca="false">K108/$B$14*100</f>
        <v>169.531071214186</v>
      </c>
      <c r="M108" s="7"/>
      <c r="O108" s="7" t="n">
        <f aca="false">O104+1</f>
        <v>2039</v>
      </c>
      <c r="P108" s="9" t="n">
        <f aca="false">'Low scenario'!AG111</f>
        <v>6636003785.01983</v>
      </c>
      <c r="Q108" s="9" t="n">
        <f aca="false">P108/$B$14*100</f>
        <v>129.497553757337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7714395319.57685</v>
      </c>
      <c r="F109" s="9" t="n">
        <f aca="false">E109/$B$14*100</f>
        <v>150.541704761742</v>
      </c>
      <c r="G109" s="10" t="n">
        <f aca="false">AVERAGE(E107:E110)/AVERAGE(E103:E106)-1</f>
        <v>0.0273637037749084</v>
      </c>
      <c r="H109" s="2" t="n">
        <f aca="false">H108</f>
        <v>52</v>
      </c>
      <c r="K109" s="9" t="n">
        <f aca="false">'High scenario'!AG112</f>
        <v>8762241147.2136</v>
      </c>
      <c r="L109" s="9" t="n">
        <f aca="false">K109/$B$14*100</f>
        <v>170.989774984382</v>
      </c>
      <c r="M109" s="10" t="n">
        <f aca="false">AVERAGE(K107:K110)/AVERAGE(K103:K106)-1</f>
        <v>0.0251286220536231</v>
      </c>
      <c r="O109" s="7" t="n">
        <f aca="false">O105+1</f>
        <v>2039</v>
      </c>
      <c r="P109" s="9" t="n">
        <f aca="false">'Low scenario'!AG112</f>
        <v>6674537151.05533</v>
      </c>
      <c r="Q109" s="9" t="n">
        <f aca="false">P109/$B$14*100</f>
        <v>130.249508819644</v>
      </c>
      <c r="R109" s="10" t="n">
        <f aca="false">AVERAGE(P107:P110)/AVERAGE(P103:P106)-1</f>
        <v>0.00919067955313158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7715405593.3291</v>
      </c>
      <c r="F110" s="9" t="n">
        <f aca="false">E110/$B$14*100</f>
        <v>150.561419635901</v>
      </c>
      <c r="G110" s="7"/>
      <c r="H110" s="2" t="n">
        <f aca="false">H109</f>
        <v>52</v>
      </c>
      <c r="K110" s="9" t="n">
        <f aca="false">'High scenario'!AG113</f>
        <v>8835108373.29617</v>
      </c>
      <c r="L110" s="9" t="n">
        <f aca="false">K110/$B$14*100</f>
        <v>172.411734319016</v>
      </c>
      <c r="M110" s="7"/>
      <c r="O110" s="7" t="n">
        <f aca="false">O106+1</f>
        <v>2039</v>
      </c>
      <c r="P110" s="9" t="n">
        <f aca="false">'Low scenario'!AG113</f>
        <v>6693587131.3852</v>
      </c>
      <c r="Q110" s="9" t="n">
        <f aca="false">P110/$B$14*100</f>
        <v>130.621257530429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7711646001.95486</v>
      </c>
      <c r="F111" s="6" t="n">
        <f aca="false">E111/$B$14*100</f>
        <v>150.488053510464</v>
      </c>
      <c r="G111" s="7"/>
      <c r="H111" s="2" t="n">
        <f aca="false">H110</f>
        <v>52</v>
      </c>
      <c r="K111" s="6" t="n">
        <f aca="false">'High scenario'!AG114</f>
        <v>8918350369.55787</v>
      </c>
      <c r="L111" s="6" t="n">
        <f aca="false">K111/$B$14*100</f>
        <v>174.036150946099</v>
      </c>
      <c r="M111" s="7"/>
      <c r="O111" s="5" t="n">
        <f aca="false">O107+1</f>
        <v>2040</v>
      </c>
      <c r="P111" s="6" t="n">
        <f aca="false">'Low scenario'!AG114</f>
        <v>6721655617.38267</v>
      </c>
      <c r="Q111" s="6" t="n">
        <f aca="false">P111/$B$14*100</f>
        <v>131.168996861523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7727404911.9682</v>
      </c>
      <c r="F112" s="9" t="n">
        <f aca="false">E112/$B$14*100</f>
        <v>150.795578997598</v>
      </c>
      <c r="G112" s="7"/>
      <c r="H112" s="2" t="n">
        <f aca="false">H111</f>
        <v>52</v>
      </c>
      <c r="K112" s="9" t="n">
        <f aca="false">'High scenario'!AG115</f>
        <v>8968617636.98734</v>
      </c>
      <c r="L112" s="9" t="n">
        <f aca="false">K112/$B$14*100</f>
        <v>175.017085914954</v>
      </c>
      <c r="M112" s="7"/>
      <c r="O112" s="7" t="n">
        <f aca="false">O108+1</f>
        <v>2040</v>
      </c>
      <c r="P112" s="9" t="n">
        <f aca="false">'Low scenario'!AG115</f>
        <v>6738007549.21203</v>
      </c>
      <c r="Q112" s="9" t="n">
        <f aca="false">P112/$B$14*100</f>
        <v>131.488094806568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7791495199.83917</v>
      </c>
      <c r="F113" s="9" t="n">
        <f aca="false">E113/$B$14*100</f>
        <v>152.046261753028</v>
      </c>
      <c r="G113" s="10" t="n">
        <f aca="false">AVERAGE(E111:E114)/AVERAGE(E107:E110)-1</f>
        <v>0.0128561828949303</v>
      </c>
      <c r="H113" s="2" t="n">
        <f aca="false">H112</f>
        <v>52</v>
      </c>
      <c r="K113" s="9" t="n">
        <f aca="false">'High scenario'!AG116</f>
        <v>8945942048.68872</v>
      </c>
      <c r="L113" s="9" t="n">
        <f aca="false">K113/$B$14*100</f>
        <v>174.574585682915</v>
      </c>
      <c r="M113" s="10" t="n">
        <f aca="false">AVERAGE(K111:K114)/AVERAGE(K107:K110)-1</f>
        <v>0.026553480073048</v>
      </c>
      <c r="O113" s="7" t="n">
        <f aca="false">O109+1</f>
        <v>2040</v>
      </c>
      <c r="P113" s="9" t="n">
        <f aca="false">'Low scenario'!AG116</f>
        <v>6724829881.10107</v>
      </c>
      <c r="Q113" s="9" t="n">
        <f aca="false">P113/$B$14*100</f>
        <v>131.230940675878</v>
      </c>
      <c r="R113" s="10" t="n">
        <f aca="false">AVERAGE(P111:P114)/AVERAGE(P107:P110)-1</f>
        <v>0.0107605961498556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7819782251.09319</v>
      </c>
      <c r="F114" s="9" t="n">
        <f aca="false">E114/$B$14*100</f>
        <v>152.598266251379</v>
      </c>
      <c r="G114" s="7"/>
      <c r="H114" s="2" t="n">
        <f aca="false">H113</f>
        <v>52</v>
      </c>
      <c r="K114" s="9" t="n">
        <f aca="false">'High scenario'!AG117</f>
        <v>9006529073.11027</v>
      </c>
      <c r="L114" s="9" t="n">
        <f aca="false">K114/$B$14*100</f>
        <v>175.756904395532</v>
      </c>
      <c r="M114" s="7"/>
      <c r="O114" s="7" t="n">
        <f aca="false">O110+1</f>
        <v>2040</v>
      </c>
      <c r="P114" s="9" t="n">
        <f aca="false">'Low scenario'!AG117</f>
        <v>6707393114.08746</v>
      </c>
      <c r="Q114" s="9" t="n">
        <f aca="false">P114/$B$14*100</f>
        <v>130.890672835947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06" colorId="64" zoomScale="85" zoomScaleNormal="85" zoomScalePageLayoutView="100" workbookViewId="0">
      <selection pane="topLeft" activeCell="B120" activeCellId="0" sqref="B120:G146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-0.0116798793026904</v>
      </c>
      <c r="D26" s="108" t="n">
        <f aca="false">C26</f>
        <v>-0.0116798793026904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-0.0153880468414187</v>
      </c>
      <c r="D27" s="100" t="n">
        <f aca="false">'Central scenario'!BO5+SUM($C107:$J107)-$H107-$F107-SUM($K107:$R107)</f>
        <v>-0.0192320924759413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-0.0180786792574688</v>
      </c>
      <c r="D28" s="100" t="n">
        <f aca="false">'Central scenario'!BO6+SUM($C108:$J108)-$H108-$F108-SUM($K108:$R108)</f>
        <v>-0.0259402129350343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0.2109792823874</v>
      </c>
      <c r="D29" s="100" t="n">
        <f aca="false">'Central scenario'!BO7+SUM($C109:$J109)-$F109-SUM($K109:$R109)</f>
        <v>-0.0215058662016328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-0.0139610824904614</v>
      </c>
      <c r="D30" s="100" t="n">
        <f aca="false">'Central scenario'!$BO8+SUM($D$113:$J$113)-SUM($K$113:$Q$113)-$I$113*12/15</f>
        <v>-0.0273279196340258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0.293662212536699</v>
      </c>
      <c r="D31" s="100" t="n">
        <f aca="false">'Central scenario'!$BO9+SUM($D$113:$J$113)-SUM($K$113:$Q$113)-$I$113+$I$115</f>
        <v>-0.0327828706342838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-0.0135570143988876</v>
      </c>
      <c r="D32" s="100" t="n">
        <f aca="false">'Central scenario'!$BO10+SUM($D$113:$J$113)-SUM($K$113:$Q$113)-$I$113+$I$115</f>
        <v>-0.0235074504459957</v>
      </c>
      <c r="E32" s="102" t="n">
        <f aca="false">'Low scenario'!$AL10+SUM($D$113:$J$113)-SUM($K$113:$Q$113)</f>
        <v>-0.0144587114029647</v>
      </c>
      <c r="F32" s="102" t="n">
        <f aca="false">'Low scenario'!$BO10+SUM($D$113:$J$113)-SUM($K$113:$Q$113)-$I$113+$I$115</f>
        <v>-0.0242159939045144</v>
      </c>
      <c r="G32" s="102" t="n">
        <f aca="false">'High scenario'!$AL10+SUM($D$113:$J$113)-SUM($K$113:$Q$113)</f>
        <v>-0.0167243599790648</v>
      </c>
      <c r="H32" s="102" t="n">
        <f aca="false">'High scenario'!$BO10+SUM($D$113:$J$113)-SUM($K$113:$Q$113)-$I$113+$I$115</f>
        <v>-0.0265733348772509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-0.017840459130114</v>
      </c>
      <c r="D33" s="100" t="n">
        <f aca="false">'Central scenario'!$BO11+SUM($D$113:$J$113)-SUM($K$113:$Q$113)-$I$113+$I$115</f>
        <v>-0.0282897974330516</v>
      </c>
      <c r="E33" s="102" t="n">
        <f aca="false">'Low scenario'!$AL11+SUM($D$113:$J$113)-SUM($K$113:$Q$113)</f>
        <v>-0.0168014834063495</v>
      </c>
      <c r="F33" s="102" t="n">
        <f aca="false">'Low scenario'!$BO11+SUM($D$113:$J$113)-SUM($K$113:$Q$113)-$I$113+$I$115</f>
        <v>-0.0269478689907215</v>
      </c>
      <c r="G33" s="102" t="n">
        <f aca="false">'High scenario'!$AL11+SUM($D$113:$J$113)-SUM($K$113:$Q$113)</f>
        <v>-0.0202889590002622</v>
      </c>
      <c r="H33" s="102" t="n">
        <f aca="false">'High scenario'!$BO11+SUM($D$113:$J$113)-SUM($K$113:$Q$113)-$I$113+$I$115</f>
        <v>-0.0306266589381458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-0.0196918995424391</v>
      </c>
      <c r="D34" s="100" t="n">
        <f aca="false">'Central scenario'!$BO12+SUM($D$113:$J$113)-SUM($K$113:$Q$113)-$I$113+$I$115</f>
        <v>-0.0305122401268117</v>
      </c>
      <c r="E34" s="102" t="n">
        <f aca="false">'Low scenario'!$AL12+SUM($D$113:$J$113)-SUM($K$113:$Q$113)</f>
        <v>-0.0180153667344594</v>
      </c>
      <c r="F34" s="102" t="n">
        <f aca="false">'Low scenario'!$BO12+SUM($D$113:$J$113)-SUM($K$113:$Q$113)-$I$113+$I$115</f>
        <v>-0.0285218609520498</v>
      </c>
      <c r="G34" s="102" t="n">
        <f aca="false">'High scenario'!$AL12+SUM($D$113:$J$113)-SUM($K$113:$Q$113)</f>
        <v>-0.0213253900362867</v>
      </c>
      <c r="H34" s="102" t="n">
        <f aca="false">'High scenario'!$BO12+SUM($D$113:$J$113)-SUM($K$113:$Q$113)-$I$113+$I$115</f>
        <v>-0.0320981695981745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-0.022016582443528</v>
      </c>
      <c r="D35" s="103" t="n">
        <f aca="false">'Central scenario'!$BO13+SUM($D$113:$J$113)-SUM($K$113:$Q$113)-$I$113+$I$115</f>
        <v>-0.0333415805177457</v>
      </c>
      <c r="E35" s="102" t="n">
        <f aca="false">'Low scenario'!$AL13+SUM($D$113:$J$113)-SUM($K$113:$Q$113)</f>
        <v>-0.0215188443321891</v>
      </c>
      <c r="F35" s="102" t="n">
        <f aca="false">'Low scenario'!$BO13+SUM($D$113:$J$113)-SUM($K$113:$Q$113)-$I$113+$I$115</f>
        <v>-0.0324591954340947</v>
      </c>
      <c r="G35" s="102" t="n">
        <f aca="false">'High scenario'!$AL13+SUM($D$113:$J$113)-SUM($K$113:$Q$113)</f>
        <v>-0.0232207373685366</v>
      </c>
      <c r="H35" s="102" t="n">
        <f aca="false">'High scenario'!$BO13+SUM($D$113:$J$113)-SUM($K$113:$Q$113)-$I$113+$I$115</f>
        <v>-0.0344283209239338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-0.0249591294962363</v>
      </c>
      <c r="D36" s="104" t="n">
        <f aca="false">'Central scenario'!$BO14+SUM($D$113:$J$113)-SUM($K$113:$Q$113)-$I$113+$I$115</f>
        <v>-0.0374512348598195</v>
      </c>
      <c r="E36" s="102" t="n">
        <f aca="false">'Low scenario'!$AL14+SUM($D$113:$J$113)-SUM($K$113:$Q$113)</f>
        <v>-0.0235586092794213</v>
      </c>
      <c r="F36" s="102" t="n">
        <f aca="false">'Low scenario'!$BO14+SUM($D$113:$J$113)-SUM($K$113:$Q$113)-$I$113+$I$115</f>
        <v>-0.0356723351565542</v>
      </c>
      <c r="G36" s="102" t="n">
        <f aca="false">'High scenario'!$AL14+SUM($D$113:$J$113)-SUM($K$113:$Q$113)</f>
        <v>-0.0245380645154703</v>
      </c>
      <c r="H36" s="102" t="n">
        <f aca="false">'High scenario'!$BO14+SUM($D$113:$J$113)-SUM($K$113:$Q$113)-$I$113+$I$115</f>
        <v>-0.0368599415122964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-0.026774082369949</v>
      </c>
      <c r="D37" s="105" t="n">
        <f aca="false">'Central scenario'!$BO15+SUM($D$113:$J$113)-SUM($K$113:$Q$113)-$I$113+$I$115</f>
        <v>-0.0408668425639775</v>
      </c>
      <c r="E37" s="102" t="n">
        <f aca="false">'Low scenario'!$AL15+SUM($D$113:$J$113)-SUM($K$113:$Q$113)</f>
        <v>-0.026297894488296</v>
      </c>
      <c r="F37" s="102" t="n">
        <f aca="false">'Low scenario'!$BO15+SUM($D$113:$J$113)-SUM($K$113:$Q$113)-$I$113+$I$115</f>
        <v>-0.0400479245543494</v>
      </c>
      <c r="G37" s="102" t="n">
        <f aca="false">'High scenario'!$AL15+SUM($D$113:$J$113)-SUM($K$113:$Q$113)</f>
        <v>-0.0262670602691943</v>
      </c>
      <c r="H37" s="102" t="n">
        <f aca="false">'High scenario'!$BO15+SUM($D$113:$J$113)-SUM($K$113:$Q$113)-$I$113+$I$115</f>
        <v>-0.0401844725796764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-0.0253994133492509</v>
      </c>
      <c r="D38" s="105" t="n">
        <f aca="false">'Central scenario'!$BO16+SUM($D$113:$J$113)-SUM($K$113:$Q$113)-$I$113+$I$115</f>
        <v>-0.0405255895973723</v>
      </c>
      <c r="E38" s="102" t="n">
        <f aca="false">'Low scenario'!$AL16+SUM($D$113:$J$113)-SUM($K$113:$Q$113)</f>
        <v>-0.0262857354118893</v>
      </c>
      <c r="F38" s="102" t="n">
        <f aca="false">'Low scenario'!$BO16+SUM($D$113:$J$113)-SUM($K$113:$Q$113)-$I$113+$I$115</f>
        <v>-0.0411798930040651</v>
      </c>
      <c r="G38" s="102" t="n">
        <f aca="false">'High scenario'!$AL16+SUM($D$113:$J$113)-SUM($K$113:$Q$113)</f>
        <v>-0.0242754534425316</v>
      </c>
      <c r="H38" s="102" t="n">
        <f aca="false">'High scenario'!$BO16+SUM($D$113:$J$113)-SUM($K$113:$Q$113)-$I$113+$I$115</f>
        <v>-0.0392030197304452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-0.0232909467788398</v>
      </c>
      <c r="D39" s="105" t="n">
        <f aca="false">'Central scenario'!$BO17+SUM($D$113:$J$113)-SUM($K$113:$Q$113)-$I$113+$I$115</f>
        <v>-0.0396125311299453</v>
      </c>
      <c r="E39" s="102" t="n">
        <f aca="false">'Low scenario'!$AL17+SUM($D$113:$J$113)-SUM($K$113:$Q$113)</f>
        <v>-0.0258099806150101</v>
      </c>
      <c r="F39" s="102" t="n">
        <f aca="false">'Low scenario'!$BO17+SUM($D$113:$J$113)-SUM($K$113:$Q$113)-$I$113+$I$115</f>
        <v>-0.0416431202099169</v>
      </c>
      <c r="G39" s="102" t="n">
        <f aca="false">'High scenario'!$AL17+SUM($D$113:$J$113)-SUM($K$113:$Q$113)</f>
        <v>-0.0220790572935828</v>
      </c>
      <c r="H39" s="102" t="n">
        <f aca="false">'High scenario'!$BO17+SUM($D$113:$J$113)-SUM($K$113:$Q$113)-$I$113+$I$115</f>
        <v>-0.0379359019789352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2.30572966595105</v>
      </c>
      <c r="D40" s="104" t="n">
        <f aca="false">'Central scenario'!$BO18+SUM($D$113:$J$113)-SUM($K$113:$Q$113)-$I$113+$I$115</f>
        <v>-0.0380240812197506</v>
      </c>
      <c r="E40" s="102" t="n">
        <f aca="false">'Low scenario'!$AL18+SUM($D$113:$J$113)-SUM($K$113:$Q$113)</f>
        <v>-0.0250171501811437</v>
      </c>
      <c r="F40" s="102" t="n">
        <f aca="false">'Low scenario'!$BO18+SUM($D$113:$J$113)-SUM($K$113:$Q$113)-$I$113+$I$115</f>
        <v>-0.0419172072264953</v>
      </c>
      <c r="G40" s="102" t="n">
        <f aca="false">'High scenario'!$AL18+SUM($D$113:$J$113)-SUM($K$113:$Q$113)</f>
        <v>-0.0190855844887661</v>
      </c>
      <c r="H40" s="102" t="n">
        <f aca="false">'High scenario'!$BO18+SUM($D$113:$J$113)-SUM($K$113:$Q$113)-$I$113+$I$115</f>
        <v>-0.0361583305398373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-0.019800788156333</v>
      </c>
      <c r="D41" s="105" t="n">
        <f aca="false">'Central scenario'!$BO19+SUM($D$113:$J$113)-SUM($K$113:$Q$113)-$I$113+$I$115</f>
        <v>-0.038104428391903</v>
      </c>
      <c r="E41" s="102" t="n">
        <f aca="false">'Low scenario'!$AL19+SUM($D$113:$J$113)-SUM($K$113:$Q$113)</f>
        <v>-0.024007901189272</v>
      </c>
      <c r="F41" s="102" t="n">
        <f aca="false">'Low scenario'!$BO19+SUM($D$113:$J$113)-SUM($K$113:$Q$113)-$I$113+$I$115</f>
        <v>-0.0418268340940148</v>
      </c>
      <c r="G41" s="102" t="n">
        <f aca="false">'High scenario'!$AL19+SUM($D$113:$J$113)-SUM($K$113:$Q$113)</f>
        <v>-0.0167736415198944</v>
      </c>
      <c r="H41" s="102" t="n">
        <f aca="false">'High scenario'!$BO19+SUM($D$113:$J$113)-SUM($K$113:$Q$113)-$I$113+$I$115</f>
        <v>-0.0345989372652052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-0.0187955188669686</v>
      </c>
      <c r="D42" s="105" t="n">
        <f aca="false">'Central scenario'!$BO20+SUM($D$113:$J$113)-SUM($K$113:$Q$113)-$I$113+$I$115</f>
        <v>-0.0380607005555061</v>
      </c>
      <c r="E42" s="102" t="n">
        <f aca="false">'Low scenario'!$AL20+SUM($D$113:$J$113)-SUM($K$113:$Q$113)</f>
        <v>-0.0240191593889263</v>
      </c>
      <c r="F42" s="102" t="n">
        <f aca="false">'Low scenario'!$BO20+SUM($D$113:$J$113)-SUM($K$113:$Q$113)-$I$113+$I$115</f>
        <v>-0.0427085927512675</v>
      </c>
      <c r="G42" s="102" t="n">
        <f aca="false">'High scenario'!$AL20+SUM($D$113:$J$113)-SUM($K$113:$Q$113)</f>
        <v>-0.0142988240817485</v>
      </c>
      <c r="H42" s="102" t="n">
        <f aca="false">'High scenario'!$BO20+SUM($D$113:$J$113)-SUM($K$113:$Q$113)-$I$113+$I$115</f>
        <v>-0.0329894960600089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-0.0174795096613455</v>
      </c>
      <c r="D43" s="105" t="n">
        <f aca="false">'Central scenario'!$BO21+SUM($D$113:$J$113)-SUM($K$113:$Q$113)-$I$113+$I$115</f>
        <v>-0.0380418612716286</v>
      </c>
      <c r="E43" s="102" t="n">
        <f aca="false">'Low scenario'!$AL21+SUM($D$113:$J$113)-SUM($K$113:$Q$113)</f>
        <v>-0.0230795770541364</v>
      </c>
      <c r="F43" s="102" t="n">
        <f aca="false">'Low scenario'!$BO21+SUM($D$113:$J$113)-SUM($K$113:$Q$113)-$I$113+$I$115</f>
        <v>-0.0428672936276849</v>
      </c>
      <c r="G43" s="102" t="n">
        <f aca="false">'High scenario'!$AL21+SUM($D$113:$J$113)-SUM($K$113:$Q$113)</f>
        <v>-0.0119717001326621</v>
      </c>
      <c r="H43" s="102" t="n">
        <f aca="false">'High scenario'!$BO21+SUM($D$113:$J$113)-SUM($K$113:$Q$113)-$I$113+$I$115</f>
        <v>-0.0318624191273804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-0.0151053476139349</v>
      </c>
      <c r="D44" s="104" t="n">
        <f aca="false">'Central scenario'!$BO22+SUM($D$113:$J$113)-SUM($K$113:$Q$113)-$I$113+$I$115</f>
        <v>-0.0369300186934946</v>
      </c>
      <c r="E44" s="102" t="n">
        <f aca="false">'Low scenario'!$AL22+SUM($D$113:$J$113)-SUM($K$113:$Q$113)</f>
        <v>-0.0219547409913662</v>
      </c>
      <c r="F44" s="102" t="n">
        <f aca="false">'Low scenario'!$BO22+SUM($D$113:$J$113)-SUM($K$113:$Q$113)-$I$113+$I$115</f>
        <v>-0.0430438141998759</v>
      </c>
      <c r="G44" s="102" t="n">
        <f aca="false">'High scenario'!$AL22+SUM($D$113:$J$113)-SUM($K$113:$Q$113)</f>
        <v>-0.0100865195503522</v>
      </c>
      <c r="H44" s="102" t="n">
        <f aca="false">'High scenario'!$BO22+SUM($D$113:$J$113)-SUM($K$113:$Q$113)-$I$113+$I$115</f>
        <v>-0.0310707627696901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-0.0135343447697462</v>
      </c>
      <c r="D45" s="105" t="n">
        <f aca="false">'Central scenario'!$BO23+SUM($D$113:$J$113)-SUM($K$113:$Q$113)-$I$113+$I$115</f>
        <v>-0.0359761987020399</v>
      </c>
      <c r="E45" s="102" t="n">
        <f aca="false">'Low scenario'!$AL23+SUM($D$113:$J$113)-SUM($K$113:$Q$113)</f>
        <v>-0.0208184256372794</v>
      </c>
      <c r="F45" s="102" t="n">
        <f aca="false">'Low scenario'!$BO23+SUM($D$113:$J$113)-SUM($K$113:$Q$113)-$I$113+$I$115</f>
        <v>-0.0428840542408048</v>
      </c>
      <c r="G45" s="102" t="n">
        <f aca="false">'High scenario'!$AL23+SUM($D$113:$J$113)-SUM($K$113:$Q$113)</f>
        <v>-0.00709054017925274</v>
      </c>
      <c r="H45" s="102" t="n">
        <f aca="false">'High scenario'!$BO23+SUM($D$113:$J$113)-SUM($K$113:$Q$113)-$I$113+$I$115</f>
        <v>-0.0287462994046151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-0.0128975931058942</v>
      </c>
      <c r="D46" s="105" t="n">
        <f aca="false">'Central scenario'!$BO24+SUM($D$113:$J$113)-SUM($K$113:$Q$113)-$I$113+$I$115</f>
        <v>-0.0360315665476398</v>
      </c>
      <c r="E46" s="102" t="n">
        <f aca="false">'Low scenario'!$AL24+SUM($D$113:$J$113)-SUM($K$113:$Q$113)</f>
        <v>-0.0188017633847893</v>
      </c>
      <c r="F46" s="102" t="n">
        <f aca="false">'Low scenario'!$BO24+SUM($D$113:$J$113)-SUM($K$113:$Q$113)-$I$113+$I$115</f>
        <v>-0.0416935840353077</v>
      </c>
      <c r="G46" s="102" t="n">
        <f aca="false">'High scenario'!$AL24+SUM($D$113:$J$113)-SUM($K$113:$Q$113)</f>
        <v>-0.00548447288990741</v>
      </c>
      <c r="H46" s="102" t="n">
        <f aca="false">'High scenario'!$BO24+SUM($D$113:$J$113)-SUM($K$113:$Q$113)-$I$113+$I$115</f>
        <v>-0.0278318051373819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-0.0117293315803024</v>
      </c>
      <c r="D47" s="105" t="n">
        <f aca="false">'Central scenario'!$BO25+SUM($D$113:$J$113)-SUM($K$113:$Q$113)-$I$113+$I$115</f>
        <v>-0.0356320166696658</v>
      </c>
      <c r="E47" s="102" t="n">
        <f aca="false">'Low scenario'!$AL25+SUM($D$113:$J$113)-SUM($K$113:$Q$113)</f>
        <v>-0.0177406669692875</v>
      </c>
      <c r="F47" s="102" t="n">
        <f aca="false">'Low scenario'!$BO25+SUM($D$113:$J$113)-SUM($K$113:$Q$113)-$I$113+$I$115</f>
        <v>-0.041719964156198</v>
      </c>
      <c r="G47" s="102" t="n">
        <f aca="false">'High scenario'!$AL25+SUM($D$113:$J$113)-SUM($K$113:$Q$113)</f>
        <v>-0.00388969880329044</v>
      </c>
      <c r="H47" s="102" t="n">
        <f aca="false">'High scenario'!$BO25+SUM($D$113:$J$113)-SUM($K$113:$Q$113)-$I$113+$I$115</f>
        <v>-0.027059307652855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-0.010217819335994</v>
      </c>
      <c r="D48" s="104" t="n">
        <f aca="false">'Central scenario'!$BO26+SUM($D$113:$J$113)-SUM($K$113:$Q$113)-$I$113+$I$115</f>
        <v>-0.0352145447294676</v>
      </c>
      <c r="E48" s="102" t="n">
        <f aca="false">'Low scenario'!$AL26+SUM($D$113:$J$113)-SUM($K$113:$Q$113)</f>
        <v>-0.0174224322654886</v>
      </c>
      <c r="F48" s="102" t="n">
        <f aca="false">'Low scenario'!$BO26+SUM($D$113:$J$113)-SUM($K$113:$Q$113)-$I$113+$I$115</f>
        <v>-0.0428995524099803</v>
      </c>
      <c r="G48" s="102" t="n">
        <f aca="false">'High scenario'!$AL26+SUM($D$113:$J$113)-SUM($K$113:$Q$113)</f>
        <v>-0.00285388394038539</v>
      </c>
      <c r="H48" s="102" t="n">
        <f aca="false">'High scenario'!$BO26+SUM($D$113:$J$113)-SUM($K$113:$Q$113)-$I$113+$I$115</f>
        <v>-0.026945025804912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-0.00779557684230161</v>
      </c>
      <c r="D49" s="105" t="n">
        <f aca="false">'Central scenario'!$BO27+SUM($D$113:$J$113)-SUM($K$113:$Q$113)-$I$113+$I$115</f>
        <v>-0.0334345368069658</v>
      </c>
      <c r="E49" s="102" t="n">
        <f aca="false">'Low scenario'!$AL27+SUM($D$113:$J$113)-SUM($K$113:$Q$113)</f>
        <v>-0.0160324984379845</v>
      </c>
      <c r="F49" s="102" t="n">
        <f aca="false">'Low scenario'!$BO27+SUM($D$113:$J$113)-SUM($K$113:$Q$113)-$I$113+$I$115</f>
        <v>-0.0422315709028262</v>
      </c>
      <c r="G49" s="102" t="n">
        <f aca="false">'High scenario'!$AL27+SUM($D$113:$J$113)-SUM($K$113:$Q$113)</f>
        <v>-0.00204835455121636</v>
      </c>
      <c r="H49" s="102" t="n">
        <f aca="false">'High scenario'!$BO27+SUM($D$113:$J$113)-SUM($K$113:$Q$113)-$I$113+$I$115</f>
        <v>-0.0266524296126283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-0.0057003234496108</v>
      </c>
      <c r="D50" s="105" t="n">
        <f aca="false">'Central scenario'!$BO28+SUM($D$113:$J$113)-SUM($K$113:$Q$113)-$I$113+$I$115</f>
        <v>-0.0321070971676359</v>
      </c>
      <c r="E50" s="102" t="n">
        <f aca="false">'Low scenario'!$AL28+SUM($D$113:$J$113)-SUM($K$113:$Q$113)</f>
        <v>-0.0154417967726215</v>
      </c>
      <c r="F50" s="102" t="n">
        <f aca="false">'Low scenario'!$BO28+SUM($D$113:$J$113)-SUM($K$113:$Q$113)-$I$113+$I$115</f>
        <v>-0.0427641483311127</v>
      </c>
      <c r="G50" s="102" t="n">
        <f aca="false">'High scenario'!$AL28+SUM($D$113:$J$113)-SUM($K$113:$Q$113)</f>
        <v>-0.000634353816394196</v>
      </c>
      <c r="H50" s="102" t="n">
        <f aca="false">'High scenario'!$BO28+SUM($D$113:$J$113)-SUM($K$113:$Q$113)-$I$113+$I$115</f>
        <v>-0.0260000493772084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-0.00525880238896654</v>
      </c>
      <c r="D51" s="105" t="n">
        <f aca="false">'Central scenario'!$BO29+SUM($D$113:$J$113)-SUM($K$113:$Q$113)-$I$113+$I$115</f>
        <v>-0.032410927925168</v>
      </c>
      <c r="E51" s="102" t="n">
        <f aca="false">'Low scenario'!$AL29+SUM($D$113:$J$113)-SUM($K$113:$Q$113)</f>
        <v>-0.0145387971568181</v>
      </c>
      <c r="F51" s="102" t="n">
        <f aca="false">'Low scenario'!$BO29+SUM($D$113:$J$113)-SUM($K$113:$Q$113)-$I$113+$I$115</f>
        <v>-0.0428018912037009</v>
      </c>
      <c r="G51" s="102" t="n">
        <f aca="false">'High scenario'!$AL29+SUM($D$113:$J$113)-SUM($K$113:$Q$113)</f>
        <v>0.00134465261798255</v>
      </c>
      <c r="H51" s="102" t="n">
        <f aca="false">'High scenario'!$BO29+SUM($D$113:$J$113)-SUM($K$113:$Q$113)-$I$113+$I$115</f>
        <v>-0.0247444373331176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0.010744637904485</v>
      </c>
      <c r="D121" s="32" t="n">
        <f aca="false">'Central scenario'!BM4+'Central scenario'!BN4+'Central scenario'!BL4-C121</f>
        <v>0.0829479967246273</v>
      </c>
      <c r="E121" s="32" t="n">
        <f aca="false">'Central scenario'!BK4</f>
        <v>0.0607709935355598</v>
      </c>
      <c r="F121" s="32" t="n">
        <f aca="false">SUM($C106:$J106)-$H106-$F106-SUM($K106:$Q106)</f>
        <v>0.0212417617908622</v>
      </c>
      <c r="G121" s="32" t="n">
        <f aca="false">E121+F121-D121-C121</f>
        <v>-0.0116798793026903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0.0120903606926447</v>
      </c>
      <c r="D122" s="61" t="n">
        <f aca="false">'Central scenario'!BM5+'Central scenario'!BN5+'Central scenario'!BL5-C122</f>
        <v>0.0821171892770421</v>
      </c>
      <c r="E122" s="61" t="n">
        <f aca="false">'Central scenario'!BK5</f>
        <v>0.0613639985483307</v>
      </c>
      <c r="F122" s="61" t="n">
        <f aca="false">SUM($C107:$J107)-$H107-$F107-SUM($K107:$R107)</f>
        <v>0.0136114589454148</v>
      </c>
      <c r="G122" s="61" t="n">
        <f aca="false">E122+F122-D122-C122</f>
        <v>-0.0192320924759413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0.015494333490427</v>
      </c>
      <c r="D123" s="32" t="n">
        <f aca="false">'Central scenario'!BM6+'Central scenario'!BN6+'Central scenario'!BL6-C123</f>
        <v>0.0847541207579926</v>
      </c>
      <c r="E123" s="32" t="n">
        <f aca="false">'Central scenario'!BK6</f>
        <v>0.0632517831960142</v>
      </c>
      <c r="F123" s="32" t="n">
        <f aca="false">SUM($C108:$J108)-$H108-$F108-SUM($K108:$R108)</f>
        <v>0.0110564581173711</v>
      </c>
      <c r="G123" s="32" t="n">
        <f aca="false">E123+F123-D123-C123</f>
        <v>-0.0259402129350343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0.0142742804057839</v>
      </c>
      <c r="D124" s="61" t="n">
        <f aca="false">'Central scenario'!BM7+'Central scenario'!BN7+'Central scenario'!BL7-C124</f>
        <v>0.0818388025464135</v>
      </c>
      <c r="E124" s="61" t="n">
        <f aca="false">'Central scenario'!BK7</f>
        <v>0.0587269499926007</v>
      </c>
      <c r="F124" s="61" t="n">
        <f aca="false">SUM($C109:$J109)-$F109-SUM($K109:$R109)</f>
        <v>0.015880266757964</v>
      </c>
      <c r="G124" s="61" t="n">
        <f aca="false">E124+F124-D124-C124</f>
        <v>-0.0215058662016328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0.0136932281575828</v>
      </c>
      <c r="D125" s="32" t="n">
        <f aca="false">'Central scenario'!BM8+'Central scenario'!BN8+'Central scenario'!BL8-C125</f>
        <v>0.0766020867294599</v>
      </c>
      <c r="E125" s="32" t="n">
        <f aca="false">'Central scenario'!BK8</f>
        <v>0.0516794352923465</v>
      </c>
      <c r="F125" s="32" t="n">
        <f aca="false">SUM($D$113:$J$113)-SUM($K$113:$Q$113)-$I$113*12/15</f>
        <v>0.0112879599606704</v>
      </c>
      <c r="G125" s="32" t="n">
        <f aca="false">E125+F125-D125-C125</f>
        <v>-0.0273279196340258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0.0151317369039279</v>
      </c>
      <c r="D126" s="61" t="n">
        <f aca="false">'Central scenario'!BM9+'Central scenario'!BN9+'Central scenario'!BL9-C126</f>
        <v>0.0937099016613384</v>
      </c>
      <c r="E126" s="61" t="n">
        <f aca="false">'Central scenario'!BK9</f>
        <v>0.0603812399815912</v>
      </c>
      <c r="F126" s="61" t="n">
        <f aca="false">SUM($D$113:$J$113)-SUM($K$113:$Q$113)-$I$113+$I$115</f>
        <v>0.0156775279493914</v>
      </c>
      <c r="G126" s="61" t="n">
        <f aca="false">E126+F126-D126-C126</f>
        <v>-0.0327828706342837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0.0139741209805371</v>
      </c>
      <c r="D127" s="32" t="n">
        <f aca="false">'Central scenario'!BM10+'Central scenario'!BN10+'Central scenario'!BL10-C127</f>
        <v>0.087084750152944</v>
      </c>
      <c r="E127" s="32" t="n">
        <f aca="false">'Central scenario'!BK10</f>
        <v>0.061873892738094</v>
      </c>
      <c r="F127" s="32" t="n">
        <f aca="false">SUM($D$113:$J$113)-SUM($K$113:$Q$113)-$I$113+$I$115</f>
        <v>0.0156775279493914</v>
      </c>
      <c r="G127" s="32" t="n">
        <f aca="false">E127+F127-D127-C127</f>
        <v>-0.0235074504459957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0.0149758257985513</v>
      </c>
      <c r="D128" s="61" t="n">
        <f aca="false">'Central scenario'!BM11+'Central scenario'!BN11+'Central scenario'!BL11-C128</f>
        <v>0.0932688966758882</v>
      </c>
      <c r="E128" s="61" t="n">
        <f aca="false">'Central scenario'!BK11</f>
        <v>0.0642773970919965</v>
      </c>
      <c r="F128" s="61" t="n">
        <f aca="false">SUM($D$113:$J$113)-SUM($K$113:$Q$113)-$I$113+$I$115</f>
        <v>0.0156775279493914</v>
      </c>
      <c r="G128" s="61" t="n">
        <f aca="false">E128+F128-D128-C128</f>
        <v>-0.0282897974330516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0.0149865082863862</v>
      </c>
      <c r="D129" s="32" t="n">
        <f aca="false">'Central scenario'!BM12+'Central scenario'!BN12+'Central scenario'!BL12-C129</f>
        <v>0.0968123567115455</v>
      </c>
      <c r="E129" s="32" t="n">
        <f aca="false">'Central scenario'!BK12</f>
        <v>0.0656090969217286</v>
      </c>
      <c r="F129" s="32" t="n">
        <f aca="false">SUM($D$113:$J$113)-SUM($K$113:$Q$113)-$I$113+$I$115</f>
        <v>0.0156775279493914</v>
      </c>
      <c r="G129" s="32" t="n">
        <f aca="false">E129+F129-D129-C129</f>
        <v>-0.0305122401268118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0.0155023673602697</v>
      </c>
      <c r="D130" s="61" t="n">
        <f aca="false">'Central scenario'!BM13+'Central scenario'!BN13+'Central scenario'!BL13-C130</f>
        <v>0.100464967227029</v>
      </c>
      <c r="E130" s="61" t="n">
        <f aca="false">'Central scenario'!BK13</f>
        <v>0.0669482261201615</v>
      </c>
      <c r="F130" s="61" t="n">
        <f aca="false">SUM($D$113:$J$113)-SUM($K$113:$Q$113)-$I$113+$I$115</f>
        <v>0.0156775279493914</v>
      </c>
      <c r="G130" s="61" t="n">
        <f aca="false">E130+F130-D130-C130</f>
        <v>-0.0333415805177457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0.0160917851683323</v>
      </c>
      <c r="D131" s="32" t="n">
        <f aca="false">'Central scenario'!BM14+'Central scenario'!BN14+'Central scenario'!BL14-C131</f>
        <v>0.104474985901292</v>
      </c>
      <c r="E131" s="32" t="n">
        <f aca="false">'Central scenario'!BK14</f>
        <v>0.0674380082604132</v>
      </c>
      <c r="F131" s="32" t="n">
        <f aca="false">SUM($D$113:$J$113)-SUM($K$113:$Q$113)-$I$113+$I$115</f>
        <v>0.0156775279493914</v>
      </c>
      <c r="G131" s="32" t="n">
        <f aca="false">E131+F131-D131-C131</f>
        <v>-0.0374512348598195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0.0162727748889268</v>
      </c>
      <c r="D132" s="61" t="n">
        <f aca="false">'Central scenario'!BM15+'Central scenario'!BN15+'Central scenario'!BL15-C132</f>
        <v>0.108499860781223</v>
      </c>
      <c r="E132" s="61" t="n">
        <f aca="false">'Central scenario'!BK15</f>
        <v>0.0682282651567806</v>
      </c>
      <c r="F132" s="61" t="n">
        <f aca="false">SUM($D$113:$J$113)-SUM($K$113:$Q$113)-$I$113+$I$115</f>
        <v>0.0156775279493914</v>
      </c>
      <c r="G132" s="61" t="n">
        <f aca="false">E132+F132-D132-C132</f>
        <v>-0.0408668425639775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0.015975717007863</v>
      </c>
      <c r="D133" s="32" t="n">
        <f aca="false">'Central scenario'!BM16+'Central scenario'!BN16+'Central scenario'!BL16-C133</f>
        <v>0.108989170227743</v>
      </c>
      <c r="E133" s="32" t="n">
        <f aca="false">'Central scenario'!BK16</f>
        <v>0.0687617696888419</v>
      </c>
      <c r="F133" s="32" t="n">
        <f aca="false">SUM($D$113:$J$113)-SUM($K$113:$Q$113)-$I$113+$I$115</f>
        <v>0.0156775279493914</v>
      </c>
      <c r="G133" s="32" t="n">
        <f aca="false">E133+F133-D133-C133</f>
        <v>-0.0405255895973723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0.0154153951625055</v>
      </c>
      <c r="D134" s="61" t="n">
        <f aca="false">'Central scenario'!BM17+'Central scenario'!BN17+'Central scenario'!BL17-C134</f>
        <v>0.109230482945036</v>
      </c>
      <c r="E134" s="61" t="n">
        <f aca="false">'Central scenario'!BK17</f>
        <v>0.0693558190282051</v>
      </c>
      <c r="F134" s="61" t="n">
        <f aca="false">SUM($D$113:$J$113)-SUM($K$113:$Q$113)-$I$113+$I$115</f>
        <v>0.0156775279493914</v>
      </c>
      <c r="G134" s="61" t="n">
        <f aca="false">E134+F134-D134-C134</f>
        <v>-0.0396125311299454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0.0148562737834093</v>
      </c>
      <c r="D135" s="32" t="n">
        <f aca="false">'Central scenario'!BM18+'Central scenario'!BN18+'Central scenario'!BL18-C135</f>
        <v>0.108481664894259</v>
      </c>
      <c r="E135" s="32" t="n">
        <f aca="false">'Central scenario'!BK18</f>
        <v>0.0696363295085261</v>
      </c>
      <c r="F135" s="32" t="n">
        <f aca="false">SUM($D$113:$J$113)-SUM($K$113:$Q$113)-$I$113+$I$115</f>
        <v>0.0156775279493914</v>
      </c>
      <c r="G135" s="32" t="n">
        <f aca="false">E135+F135-D135-C135</f>
        <v>-0.0380240812197503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0.0144902965349763</v>
      </c>
      <c r="D136" s="61" t="n">
        <f aca="false">'Central scenario'!BM19+'Central scenario'!BN19+'Central scenario'!BL19-C136</f>
        <v>0.109196638113198</v>
      </c>
      <c r="E136" s="61" t="n">
        <f aca="false">'Central scenario'!BK19</f>
        <v>0.0699049783068802</v>
      </c>
      <c r="F136" s="61" t="n">
        <f aca="false">SUM($D$113:$J$113)-SUM($K$113:$Q$113)-$I$113+$I$115</f>
        <v>0.0156775279493914</v>
      </c>
      <c r="G136" s="61" t="n">
        <f aca="false">E136+F136-D136-C136</f>
        <v>-0.038104428391903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0.014420488587192</v>
      </c>
      <c r="D137" s="32" t="n">
        <f aca="false">'Central scenario'!BM20+'Central scenario'!BN20+'Central scenario'!BL20-C137</f>
        <v>0.109802372442497</v>
      </c>
      <c r="E137" s="32" t="n">
        <f aca="false">'Central scenario'!BK20</f>
        <v>0.0704846325247917</v>
      </c>
      <c r="F137" s="32" t="n">
        <f aca="false">SUM($D$113:$J$113)-SUM($K$113:$Q$113)-$I$113+$I$115</f>
        <v>0.0156775279493914</v>
      </c>
      <c r="G137" s="32" t="n">
        <f aca="false">E137+F137-D137-C137</f>
        <v>-0.0380607005555061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0.0140220900416089</v>
      </c>
      <c r="D138" s="61" t="n">
        <f aca="false">'Central scenario'!BM21+'Central scenario'!BN21+'Central scenario'!BL21-C138</f>
        <v>0.110401497519673</v>
      </c>
      <c r="E138" s="61" t="n">
        <f aca="false">'Central scenario'!BK21</f>
        <v>0.0707041983402619</v>
      </c>
      <c r="F138" s="61" t="n">
        <f aca="false">SUM($D$113:$J$113)-SUM($K$113:$Q$113)-$I$113+$I$115</f>
        <v>0.0156775279493914</v>
      </c>
      <c r="G138" s="61" t="n">
        <f aca="false">E138+F138-D138-C138</f>
        <v>-0.0380418612716286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0.0138058788718489</v>
      </c>
      <c r="D139" s="32" t="n">
        <f aca="false">'Central scenario'!BM22+'Central scenario'!BN22+'Central scenario'!BL22-C139</f>
        <v>0.110080700979728</v>
      </c>
      <c r="E139" s="32" t="n">
        <f aca="false">'Central scenario'!BK22</f>
        <v>0.0712790332086912</v>
      </c>
      <c r="F139" s="32" t="n">
        <f aca="false">SUM($D$113:$J$113)-SUM($K$113:$Q$113)-$I$113+$I$115</f>
        <v>0.0156775279493914</v>
      </c>
      <c r="G139" s="32" t="n">
        <f aca="false">E139+F139-D139-C139</f>
        <v>-0.0369300186934946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0.0133521366916882</v>
      </c>
      <c r="D140" s="61" t="n">
        <f aca="false">'Central scenario'!BM23+'Central scenario'!BN23+'Central scenario'!BL23-C140</f>
        <v>0.109559778469186</v>
      </c>
      <c r="E140" s="61" t="n">
        <f aca="false">'Central scenario'!BK23</f>
        <v>0.0712581885094433</v>
      </c>
      <c r="F140" s="61" t="n">
        <f aca="false">SUM($D$113:$J$113)-SUM($K$113:$Q$113)-$I$113+$I$115</f>
        <v>0.0156775279493914</v>
      </c>
      <c r="G140" s="61" t="n">
        <f aca="false">E140+F140-D140-C140</f>
        <v>-0.0359761987020399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0.0128127709825685</v>
      </c>
      <c r="D141" s="32" t="n">
        <f aca="false">'Central scenario'!BM24+'Central scenario'!BN24+'Central scenario'!BL24-C141</f>
        <v>0.110239727534867</v>
      </c>
      <c r="E141" s="32" t="n">
        <f aca="false">'Central scenario'!BK24</f>
        <v>0.0713434040204043</v>
      </c>
      <c r="F141" s="32" t="n">
        <f aca="false">SUM($D$113:$J$113)-SUM($K$113:$Q$113)-$I$113+$I$115</f>
        <v>0.0156775279493914</v>
      </c>
      <c r="G141" s="32" t="n">
        <f aca="false">E141+F141-D141-C141</f>
        <v>-0.0360315665476399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0.012670196415744</v>
      </c>
      <c r="D142" s="61" t="n">
        <f aca="false">'Central scenario'!BM25+'Central scenario'!BN25+'Central scenario'!BL25-C142</f>
        <v>0.110277055804736</v>
      </c>
      <c r="E142" s="61" t="n">
        <f aca="false">'Central scenario'!BK25</f>
        <v>0.0716377076014228</v>
      </c>
      <c r="F142" s="61" t="n">
        <f aca="false">SUM($D$113:$J$113)-SUM($K$113:$Q$113)-$I$113+$I$115</f>
        <v>0.0156775279493914</v>
      </c>
      <c r="G142" s="61" t="n">
        <f aca="false">E142+F142-D142-C142</f>
        <v>-0.0356320166696658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0.0125184880860432</v>
      </c>
      <c r="D143" s="32" t="n">
        <f aca="false">'Central scenario'!BM26+'Central scenario'!BN26+'Central scenario'!BL26-C143</f>
        <v>0.110351149313334</v>
      </c>
      <c r="E143" s="32" t="n">
        <f aca="false">'Central scenario'!BK26</f>
        <v>0.0719775647205178</v>
      </c>
      <c r="F143" s="32" t="n">
        <f aca="false">SUM($D$113:$J$113)-SUM($K$113:$Q$113)-$I$113+$I$115</f>
        <v>0.0156775279493914</v>
      </c>
      <c r="G143" s="32" t="n">
        <f aca="false">E143+F143-D143-C143</f>
        <v>-0.0352145447294676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0.0120733334272256</v>
      </c>
      <c r="D144" s="61" t="n">
        <f aca="false">'Central scenario'!BM27+'Central scenario'!BN27+'Central scenario'!BL27-C144</f>
        <v>0.109242087973374</v>
      </c>
      <c r="E144" s="61" t="n">
        <f aca="false">'Central scenario'!BK27</f>
        <v>0.0722033566442423</v>
      </c>
      <c r="F144" s="61" t="n">
        <f aca="false">SUM($D$113:$J$113)-SUM($K$113:$Q$113)-$I$113+$I$115</f>
        <v>0.0156775279493914</v>
      </c>
      <c r="G144" s="61" t="n">
        <f aca="false">E144+F144-D144-C144</f>
        <v>-0.0334345368069658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0.0116795063804332</v>
      </c>
      <c r="D145" s="32" t="n">
        <f aca="false">'Central scenario'!BM28+'Central scenario'!BN28+'Central scenario'!BL28-C145</f>
        <v>0.108608300834914</v>
      </c>
      <c r="E145" s="32" t="n">
        <f aca="false">'Central scenario'!BK28</f>
        <v>0.0725031820983202</v>
      </c>
      <c r="F145" s="32" t="n">
        <f aca="false">SUM($D$113:$J$113)-SUM($K$113:$Q$113)-$I$113+$I$115</f>
        <v>0.0156775279493914</v>
      </c>
      <c r="G145" s="32" t="n">
        <f aca="false">E145+F145-D145-C145</f>
        <v>-0.0321070971676359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0.0117021905943078</v>
      </c>
      <c r="D146" s="61" t="n">
        <f aca="false">'Central scenario'!BM29+'Central scenario'!BN29+'Central scenario'!BL29-C146</f>
        <v>0.109213676141321</v>
      </c>
      <c r="E146" s="61" t="n">
        <f aca="false">'Central scenario'!BK29</f>
        <v>0.0728274108610696</v>
      </c>
      <c r="F146" s="61" t="n">
        <f aca="false">SUM($D$113:$J$113)-SUM($K$113:$Q$113)-$I$113+$I$115</f>
        <v>0.0156775279493914</v>
      </c>
      <c r="G146" s="61" t="n">
        <f aca="false">E146+F146-D146-C146</f>
        <v>-0.032410927925168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-0.010744637904485</v>
      </c>
      <c r="D149" s="32" t="n">
        <f aca="false">-D121</f>
        <v>-0.0829479967246273</v>
      </c>
      <c r="E149" s="32" t="n">
        <f aca="false">E121</f>
        <v>0.0607709935355598</v>
      </c>
      <c r="F149" s="32" t="n">
        <f aca="false">F121</f>
        <v>0.0212417617908622</v>
      </c>
      <c r="G149" s="32" t="n">
        <f aca="false">G121</f>
        <v>-0.0116798793026903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-0.0120903606926447</v>
      </c>
      <c r="D150" s="61" t="n">
        <f aca="false">-D122</f>
        <v>-0.0821171892770421</v>
      </c>
      <c r="E150" s="61" t="n">
        <f aca="false">E122</f>
        <v>0.0613639985483307</v>
      </c>
      <c r="F150" s="61" t="n">
        <f aca="false">F122</f>
        <v>0.0136114589454148</v>
      </c>
      <c r="G150" s="61" t="n">
        <f aca="false">G122</f>
        <v>-0.0192320924759413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-0.015494333490427</v>
      </c>
      <c r="D151" s="32" t="n">
        <f aca="false">-D123</f>
        <v>-0.0847541207579926</v>
      </c>
      <c r="E151" s="32" t="n">
        <f aca="false">E123</f>
        <v>0.0632517831960142</v>
      </c>
      <c r="F151" s="32" t="n">
        <f aca="false">F123</f>
        <v>0.0110564581173711</v>
      </c>
      <c r="G151" s="32" t="n">
        <f aca="false">G123</f>
        <v>-0.0259402129350343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-0.0142742804057839</v>
      </c>
      <c r="D152" s="61" t="n">
        <f aca="false">-D124</f>
        <v>-0.0818388025464135</v>
      </c>
      <c r="E152" s="61" t="n">
        <f aca="false">E124</f>
        <v>0.0587269499926007</v>
      </c>
      <c r="F152" s="61" t="n">
        <f aca="false">F124</f>
        <v>0.015880266757964</v>
      </c>
      <c r="G152" s="61" t="n">
        <f aca="false">G124</f>
        <v>-0.0215058662016328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-0.0136932281575828</v>
      </c>
      <c r="D153" s="32" t="n">
        <f aca="false">-D125</f>
        <v>-0.0766020867294599</v>
      </c>
      <c r="E153" s="32" t="n">
        <f aca="false">E125</f>
        <v>0.0516794352923465</v>
      </c>
      <c r="F153" s="32" t="n">
        <f aca="false">F125</f>
        <v>0.0112879599606704</v>
      </c>
      <c r="G153" s="32" t="n">
        <f aca="false">G125</f>
        <v>-0.0273279196340258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-0.0151317369039279</v>
      </c>
      <c r="D154" s="61" t="n">
        <f aca="false">-D126</f>
        <v>-0.0937099016613384</v>
      </c>
      <c r="E154" s="61" t="n">
        <f aca="false">E126</f>
        <v>0.0603812399815912</v>
      </c>
      <c r="F154" s="61" t="n">
        <f aca="false">F126</f>
        <v>0.0156775279493914</v>
      </c>
      <c r="G154" s="61" t="n">
        <f aca="false">G126</f>
        <v>-0.0327828706342837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-0.0139741209805371</v>
      </c>
      <c r="D155" s="32" t="n">
        <f aca="false">-D127</f>
        <v>-0.087084750152944</v>
      </c>
      <c r="E155" s="32" t="n">
        <f aca="false">E127</f>
        <v>0.061873892738094</v>
      </c>
      <c r="F155" s="32" t="n">
        <f aca="false">F127</f>
        <v>0.0156775279493914</v>
      </c>
      <c r="G155" s="32" t="n">
        <f aca="false">G127</f>
        <v>-0.0235074504459957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-0.0149758257985513</v>
      </c>
      <c r="D156" s="61" t="n">
        <f aca="false">-D128</f>
        <v>-0.0932688966758882</v>
      </c>
      <c r="E156" s="61" t="n">
        <f aca="false">E128</f>
        <v>0.0642773970919965</v>
      </c>
      <c r="F156" s="61" t="n">
        <f aca="false">F128</f>
        <v>0.0156775279493914</v>
      </c>
      <c r="G156" s="61" t="n">
        <f aca="false">G128</f>
        <v>-0.0282897974330516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-0.0149865082863862</v>
      </c>
      <c r="D157" s="32" t="n">
        <f aca="false">-D129</f>
        <v>-0.0968123567115455</v>
      </c>
      <c r="E157" s="32" t="n">
        <f aca="false">E129</f>
        <v>0.0656090969217286</v>
      </c>
      <c r="F157" s="32" t="n">
        <f aca="false">F129</f>
        <v>0.0156775279493914</v>
      </c>
      <c r="G157" s="32" t="n">
        <f aca="false">G129</f>
        <v>-0.0305122401268118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-0.0155023673602697</v>
      </c>
      <c r="D158" s="61" t="n">
        <f aca="false">-D130</f>
        <v>-0.100464967227029</v>
      </c>
      <c r="E158" s="61" t="n">
        <f aca="false">E130</f>
        <v>0.0669482261201615</v>
      </c>
      <c r="F158" s="61" t="n">
        <f aca="false">F130</f>
        <v>0.0156775279493914</v>
      </c>
      <c r="G158" s="61" t="n">
        <f aca="false">G130</f>
        <v>-0.0333415805177457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-0.0160917851683323</v>
      </c>
      <c r="D159" s="32" t="n">
        <f aca="false">-D131</f>
        <v>-0.104474985901292</v>
      </c>
      <c r="E159" s="32" t="n">
        <f aca="false">E131</f>
        <v>0.0674380082604132</v>
      </c>
      <c r="F159" s="32" t="n">
        <f aca="false">F131</f>
        <v>0.0156775279493914</v>
      </c>
      <c r="G159" s="32" t="n">
        <f aca="false">G131</f>
        <v>-0.0374512348598195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-0.0162727748889268</v>
      </c>
      <c r="D160" s="61" t="n">
        <f aca="false">-D132</f>
        <v>-0.108499860781223</v>
      </c>
      <c r="E160" s="61" t="n">
        <f aca="false">E132</f>
        <v>0.0682282651567806</v>
      </c>
      <c r="F160" s="61" t="n">
        <f aca="false">F132</f>
        <v>0.0156775279493914</v>
      </c>
      <c r="G160" s="61" t="n">
        <f aca="false">G132</f>
        <v>-0.0408668425639775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-0.015975717007863</v>
      </c>
      <c r="D161" s="32" t="n">
        <f aca="false">-D133</f>
        <v>-0.108989170227743</v>
      </c>
      <c r="E161" s="32" t="n">
        <f aca="false">E133</f>
        <v>0.0687617696888419</v>
      </c>
      <c r="F161" s="32" t="n">
        <f aca="false">F133</f>
        <v>0.0156775279493914</v>
      </c>
      <c r="G161" s="32" t="n">
        <f aca="false">G133</f>
        <v>-0.0405255895973723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-0.0154153951625055</v>
      </c>
      <c r="D162" s="61" t="n">
        <f aca="false">-D134</f>
        <v>-0.109230482945036</v>
      </c>
      <c r="E162" s="61" t="n">
        <f aca="false">E134</f>
        <v>0.0693558190282051</v>
      </c>
      <c r="F162" s="61" t="n">
        <f aca="false">F134</f>
        <v>0.0156775279493914</v>
      </c>
      <c r="G162" s="61" t="n">
        <f aca="false">G134</f>
        <v>-0.0396125311299454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-0.0148562737834093</v>
      </c>
      <c r="D163" s="32" t="n">
        <f aca="false">-D135</f>
        <v>-0.108481664894259</v>
      </c>
      <c r="E163" s="32" t="n">
        <f aca="false">E135</f>
        <v>0.0696363295085261</v>
      </c>
      <c r="F163" s="32" t="n">
        <f aca="false">F135</f>
        <v>0.0156775279493914</v>
      </c>
      <c r="G163" s="32" t="n">
        <f aca="false">G135</f>
        <v>-0.0380240812197503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-0.0144902965349763</v>
      </c>
      <c r="D164" s="61" t="n">
        <f aca="false">-D136</f>
        <v>-0.109196638113198</v>
      </c>
      <c r="E164" s="61" t="n">
        <f aca="false">E136</f>
        <v>0.0699049783068802</v>
      </c>
      <c r="F164" s="61" t="n">
        <f aca="false">F136</f>
        <v>0.0156775279493914</v>
      </c>
      <c r="G164" s="61" t="n">
        <f aca="false">G136</f>
        <v>-0.038104428391903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-0.014420488587192</v>
      </c>
      <c r="D165" s="32" t="n">
        <f aca="false">-D137</f>
        <v>-0.109802372442497</v>
      </c>
      <c r="E165" s="32" t="n">
        <f aca="false">E137</f>
        <v>0.0704846325247917</v>
      </c>
      <c r="F165" s="32" t="n">
        <f aca="false">F137</f>
        <v>0.0156775279493914</v>
      </c>
      <c r="G165" s="32" t="n">
        <f aca="false">G137</f>
        <v>-0.0380607005555061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-0.0140220900416089</v>
      </c>
      <c r="D166" s="61" t="n">
        <f aca="false">-D138</f>
        <v>-0.110401497519673</v>
      </c>
      <c r="E166" s="61" t="n">
        <f aca="false">E138</f>
        <v>0.0707041983402619</v>
      </c>
      <c r="F166" s="61" t="n">
        <f aca="false">F138</f>
        <v>0.0156775279493914</v>
      </c>
      <c r="G166" s="61" t="n">
        <f aca="false">G138</f>
        <v>-0.0380418612716286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-0.0138058788718489</v>
      </c>
      <c r="D167" s="32" t="n">
        <f aca="false">-D139</f>
        <v>-0.110080700979728</v>
      </c>
      <c r="E167" s="32" t="n">
        <f aca="false">E139</f>
        <v>0.0712790332086912</v>
      </c>
      <c r="F167" s="32" t="n">
        <f aca="false">F139</f>
        <v>0.0156775279493914</v>
      </c>
      <c r="G167" s="32" t="n">
        <f aca="false">G139</f>
        <v>-0.0369300186934946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-0.0133521366916882</v>
      </c>
      <c r="D168" s="61" t="n">
        <f aca="false">-D140</f>
        <v>-0.109559778469186</v>
      </c>
      <c r="E168" s="61" t="n">
        <f aca="false">E140</f>
        <v>0.0712581885094433</v>
      </c>
      <c r="F168" s="61" t="n">
        <f aca="false">F140</f>
        <v>0.0156775279493914</v>
      </c>
      <c r="G168" s="61" t="n">
        <f aca="false">G140</f>
        <v>-0.0359761987020399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-0.0128127709825685</v>
      </c>
      <c r="D169" s="32" t="n">
        <f aca="false">-D141</f>
        <v>-0.110239727534867</v>
      </c>
      <c r="E169" s="32" t="n">
        <f aca="false">E141</f>
        <v>0.0713434040204043</v>
      </c>
      <c r="F169" s="32" t="n">
        <f aca="false">F141</f>
        <v>0.0156775279493914</v>
      </c>
      <c r="G169" s="32" t="n">
        <f aca="false">G141</f>
        <v>-0.0360315665476399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-0.012670196415744</v>
      </c>
      <c r="D170" s="61" t="n">
        <f aca="false">-D142</f>
        <v>-0.110277055804736</v>
      </c>
      <c r="E170" s="61" t="n">
        <f aca="false">E142</f>
        <v>0.0716377076014228</v>
      </c>
      <c r="F170" s="61" t="n">
        <f aca="false">F142</f>
        <v>0.0156775279493914</v>
      </c>
      <c r="G170" s="61" t="n">
        <f aca="false">G142</f>
        <v>-0.0356320166696658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-0.0125184880860432</v>
      </c>
      <c r="D171" s="32" t="n">
        <f aca="false">-D143</f>
        <v>-0.110351149313334</v>
      </c>
      <c r="E171" s="32" t="n">
        <f aca="false">E143</f>
        <v>0.0719775647205178</v>
      </c>
      <c r="F171" s="32" t="n">
        <f aca="false">F143</f>
        <v>0.0156775279493914</v>
      </c>
      <c r="G171" s="32" t="n">
        <f aca="false">G143</f>
        <v>-0.0352145447294676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-0.0120733334272256</v>
      </c>
      <c r="D172" s="61" t="n">
        <f aca="false">-D144</f>
        <v>-0.109242087973374</v>
      </c>
      <c r="E172" s="61" t="n">
        <f aca="false">E144</f>
        <v>0.0722033566442423</v>
      </c>
      <c r="F172" s="61" t="n">
        <f aca="false">F144</f>
        <v>0.0156775279493914</v>
      </c>
      <c r="G172" s="61" t="n">
        <f aca="false">G144</f>
        <v>-0.0334345368069658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-0.0116795063804332</v>
      </c>
      <c r="D173" s="32" t="n">
        <f aca="false">-D145</f>
        <v>-0.108608300834914</v>
      </c>
      <c r="E173" s="32" t="n">
        <f aca="false">E145</f>
        <v>0.0725031820983202</v>
      </c>
      <c r="F173" s="32" t="n">
        <f aca="false">F145</f>
        <v>0.0156775279493914</v>
      </c>
      <c r="G173" s="32" t="n">
        <f aca="false">G145</f>
        <v>-0.0321070971676359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-0.0117021905943078</v>
      </c>
      <c r="D174" s="61" t="n">
        <f aca="false">-D146</f>
        <v>-0.109213676141321</v>
      </c>
      <c r="E174" s="61" t="n">
        <f aca="false">E146</f>
        <v>0.0728274108610696</v>
      </c>
      <c r="F174" s="61" t="n">
        <f aca="false">F146</f>
        <v>0.0156775279493914</v>
      </c>
      <c r="G174" s="61" t="n">
        <f aca="false">G146</f>
        <v>-0.032410927925168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1" sqref="B120:G146 N14"/>
    </sheetView>
  </sheetViews>
  <sheetFormatPr defaultColWidth="9.164062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17791137.0432719</v>
      </c>
      <c r="G38" s="155" t="n">
        <f aca="false">high_v2_m!E26+temporary_pension_bonus_high!B26</f>
        <v>17081993.379458</v>
      </c>
      <c r="H38" s="8" t="n">
        <f aca="false">F38-J38</f>
        <v>17471511.9012117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699554.909552107</v>
      </c>
      <c r="M38" s="8" t="n">
        <f aca="false">J38-K38</f>
        <v>9588.75426180603</v>
      </c>
      <c r="N38" s="155" t="n">
        <f aca="false">SUM(high_v5_m!C26:J26)</f>
        <v>3329340.14253185</v>
      </c>
      <c r="O38" s="5"/>
      <c r="P38" s="5"/>
      <c r="Q38" s="8" t="n">
        <f aca="false">I38*5.5017049523</f>
        <v>92274358.8407763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19892149.1331166</v>
      </c>
      <c r="G39" s="157" t="n">
        <f aca="false">high_v2_m!E27+temporary_pension_bonus_high!B27</f>
        <v>19097584.1497992</v>
      </c>
      <c r="H39" s="67" t="n">
        <f aca="false">F39-J39</f>
        <v>19517870.7998434</v>
      </c>
      <c r="I39" s="67" t="n">
        <f aca="false">G39-K39</f>
        <v>18734534.1665242</v>
      </c>
      <c r="J39" s="157" t="n">
        <f aca="false">high_v2_m!J27</f>
        <v>374278.333273175</v>
      </c>
      <c r="K39" s="157" t="n">
        <f aca="false">high_v2_m!K27</f>
        <v>363049.983274979</v>
      </c>
      <c r="L39" s="67" t="n">
        <f aca="false">H39-I39</f>
        <v>783336.63331918</v>
      </c>
      <c r="M39" s="67" t="n">
        <f aca="false">J39-K39</f>
        <v>11228.3499981953</v>
      </c>
      <c r="N39" s="157" t="n">
        <f aca="false">SUM(high_v5_m!C27:J27)</f>
        <v>3221701.81490408</v>
      </c>
      <c r="O39" s="7"/>
      <c r="P39" s="7"/>
      <c r="Q39" s="67" t="n">
        <f aca="false">I39*5.5017049523</f>
        <v>103071879.403</v>
      </c>
      <c r="R39" s="67"/>
      <c r="S39" s="67"/>
      <c r="T39" s="7"/>
      <c r="U39" s="7"/>
      <c r="V39" s="67" t="n">
        <f aca="false">K39*5.5017049523</f>
        <v>1997393.89091639</v>
      </c>
      <c r="W39" s="67" t="n">
        <f aca="false">M39*5.5017049523</f>
        <v>61775.0687912288</v>
      </c>
      <c r="X39" s="67" t="n">
        <f aca="false">N39*5.1890047538+L39*5.5017049523</f>
        <v>21027113.0677135</v>
      </c>
      <c r="Y39" s="67" t="n">
        <f aca="false">N39*5.1890047538</f>
        <v>16717426.0328634</v>
      </c>
      <c r="Z39" s="67" t="n">
        <f aca="false">L39*5.5017049523</f>
        <v>4309687.03485014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18829588.4570727</v>
      </c>
      <c r="G40" s="157" t="n">
        <f aca="false">high_v2_m!E28+temporary_pension_bonus_high!B28</f>
        <v>18075369.3333307</v>
      </c>
      <c r="H40" s="67" t="n">
        <f aca="false">F40-J40</f>
        <v>18449131.4741513</v>
      </c>
      <c r="I40" s="67" t="n">
        <f aca="false">G40-K40</f>
        <v>17706326.059897</v>
      </c>
      <c r="J40" s="157" t="n">
        <f aca="false">high_v2_m!J28</f>
        <v>380456.982921386</v>
      </c>
      <c r="K40" s="157" t="n">
        <f aca="false">high_v2_m!K28</f>
        <v>369043.273433744</v>
      </c>
      <c r="L40" s="67" t="n">
        <f aca="false">H40-I40</f>
        <v>742805.414254304</v>
      </c>
      <c r="M40" s="67" t="n">
        <f aca="false">J40-K40</f>
        <v>11413.7094876416</v>
      </c>
      <c r="N40" s="157" t="n">
        <f aca="false">SUM(high_v5_m!C28:J28)</f>
        <v>2893384.42280596</v>
      </c>
      <c r="O40" s="7"/>
      <c r="P40" s="7"/>
      <c r="Q40" s="67" t="n">
        <f aca="false">I40*5.5017049523</f>
        <v>97414981.7707737</v>
      </c>
      <c r="R40" s="67"/>
      <c r="S40" s="67"/>
      <c r="T40" s="7"/>
      <c r="U40" s="7"/>
      <c r="V40" s="67" t="n">
        <f aca="false">K40*5.5017049523</f>
        <v>2030367.20506343</v>
      </c>
      <c r="W40" s="67" t="n">
        <f aca="false">M40*5.5017049523</f>
        <v>62794.8620122712</v>
      </c>
      <c r="X40" s="67" t="n">
        <f aca="false">N40*5.1890047538+L40*5.5017049523</f>
        <v>19100481.7507092</v>
      </c>
      <c r="Y40" s="67" t="n">
        <f aca="false">N40*5.1890047538</f>
        <v>15013785.524511</v>
      </c>
      <c r="Z40" s="67" t="n">
        <f aca="false">L40*5.5017049523</f>
        <v>4086696.22619816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21505785.6346517</v>
      </c>
      <c r="G41" s="157" t="n">
        <f aca="false">high_v2_m!E29+temporary_pension_bonus_high!B29</f>
        <v>20643344.1090221</v>
      </c>
      <c r="H41" s="67" t="n">
        <f aca="false">F41-J41</f>
        <v>21042290.3565307</v>
      </c>
      <c r="I41" s="67" t="n">
        <f aca="false">G41-K41</f>
        <v>20193753.6892448</v>
      </c>
      <c r="J41" s="157" t="n">
        <f aca="false">high_v2_m!J29</f>
        <v>463495.278120993</v>
      </c>
      <c r="K41" s="157" t="n">
        <f aca="false">high_v2_m!K29</f>
        <v>449590.419777363</v>
      </c>
      <c r="L41" s="67" t="n">
        <f aca="false">H41-I41</f>
        <v>848536.667285919</v>
      </c>
      <c r="M41" s="67" t="n">
        <f aca="false">J41-K41</f>
        <v>13904.8583436298</v>
      </c>
      <c r="N41" s="157" t="n">
        <f aca="false">SUM(high_v5_m!C29:J29)</f>
        <v>3501444.3652649</v>
      </c>
      <c r="O41" s="7"/>
      <c r="P41" s="7"/>
      <c r="Q41" s="67" t="n">
        <f aca="false">I41*5.5017049523</f>
        <v>111100074.677644</v>
      </c>
      <c r="R41" s="67"/>
      <c r="S41" s="67"/>
      <c r="T41" s="7"/>
      <c r="U41" s="7"/>
      <c r="V41" s="67" t="n">
        <f aca="false">K41*5.5017049523</f>
        <v>2473513.83899576</v>
      </c>
      <c r="W41" s="67" t="n">
        <f aca="false">M41*5.5017049523</f>
        <v>76500.4280101781</v>
      </c>
      <c r="X41" s="67" t="n">
        <f aca="false">N41*5.1890047538+L41*5.5017049523</f>
        <v>22837409.8411409</v>
      </c>
      <c r="Y41" s="67" t="n">
        <f aca="false">N41*5.1890047538</f>
        <v>18169011.4565258</v>
      </c>
      <c r="Z41" s="67" t="n">
        <f aca="false">L41*5.5017049523</f>
        <v>4668398.38461508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20437475.1915961</v>
      </c>
      <c r="G42" s="155" t="n">
        <f aca="false">high_v2_m!E30+temporary_pension_bonus_high!B30</f>
        <v>19616072.3663394</v>
      </c>
      <c r="H42" s="8" t="n">
        <f aca="false">F42-J42</f>
        <v>19993230.3233325</v>
      </c>
      <c r="I42" s="8" t="n">
        <f aca="false">G42-K42</f>
        <v>19185154.8441238</v>
      </c>
      <c r="J42" s="155" t="n">
        <f aca="false">high_v2_m!J30</f>
        <v>444244.868263549</v>
      </c>
      <c r="K42" s="155" t="n">
        <f aca="false">high_v2_m!K30</f>
        <v>430917.522215643</v>
      </c>
      <c r="L42" s="8" t="n">
        <f aca="false">H42-I42</f>
        <v>808075.479208741</v>
      </c>
      <c r="M42" s="8" t="n">
        <f aca="false">J42-K42</f>
        <v>13327.3460479064</v>
      </c>
      <c r="N42" s="155" t="n">
        <f aca="false">SUM(high_v5_m!C30:J30)</f>
        <v>3889528.80265926</v>
      </c>
      <c r="O42" s="5"/>
      <c r="P42" s="5"/>
      <c r="Q42" s="8" t="n">
        <f aca="false">I42*5.5017049523</f>
        <v>105551061.416558</v>
      </c>
      <c r="R42" s="8"/>
      <c r="S42" s="8"/>
      <c r="T42" s="5"/>
      <c r="U42" s="5"/>
      <c r="V42" s="8" t="n">
        <f aca="false">K42*5.5017049523</f>
        <v>2370781.06600665</v>
      </c>
      <c r="W42" s="8" t="n">
        <f aca="false">M42*5.5017049523</f>
        <v>73323.1257527827</v>
      </c>
      <c r="X42" s="8" t="n">
        <f aca="false">N42*5.1890047538+L42*5.5017049523</f>
        <v>24628576.3128358</v>
      </c>
      <c r="Y42" s="8" t="n">
        <f aca="false">N42*5.1890047538</f>
        <v>20182783.4470409</v>
      </c>
      <c r="Z42" s="8" t="n">
        <f aca="false">L42*5.5017049523</f>
        <v>4445792.86579493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22783126.2162681</v>
      </c>
      <c r="G43" s="157" t="n">
        <f aca="false">high_v2_m!E31+temporary_pension_bonus_high!B31</f>
        <v>21865876.5768605</v>
      </c>
      <c r="H43" s="67" t="n">
        <f aca="false">F43-J43</f>
        <v>22265950.1558303</v>
      </c>
      <c r="I43" s="67" t="n">
        <f aca="false">G43-K43</f>
        <v>21364215.7982359</v>
      </c>
      <c r="J43" s="157" t="n">
        <f aca="false">high_v2_m!J31</f>
        <v>517176.060437772</v>
      </c>
      <c r="K43" s="157" t="n">
        <f aca="false">high_v2_m!K31</f>
        <v>501660.778624639</v>
      </c>
      <c r="L43" s="67" t="n">
        <f aca="false">H43-I43</f>
        <v>901734.357594471</v>
      </c>
      <c r="M43" s="67" t="n">
        <f aca="false">J43-K43</f>
        <v>15515.2818131333</v>
      </c>
      <c r="N43" s="157" t="n">
        <f aca="false">SUM(high_v5_m!C31:J31)</f>
        <v>3700409.63439192</v>
      </c>
      <c r="O43" s="7"/>
      <c r="P43" s="7"/>
      <c r="Q43" s="67" t="n">
        <f aca="false">I43*5.5017049523</f>
        <v>117539611.85916</v>
      </c>
      <c r="R43" s="67"/>
      <c r="S43" s="67"/>
      <c r="T43" s="7"/>
      <c r="U43" s="7"/>
      <c r="V43" s="67" t="n">
        <f aca="false">K43*5.5017049523</f>
        <v>2759989.59013385</v>
      </c>
      <c r="W43" s="67" t="n">
        <f aca="false">M43*5.5017049523</f>
        <v>85360.5027876455</v>
      </c>
      <c r="X43" s="67" t="n">
        <f aca="false">N43*5.1890047538+L43*5.5017049523</f>
        <v>24162519.5647036</v>
      </c>
      <c r="Y43" s="67" t="n">
        <f aca="false">N43*5.1890047538</f>
        <v>19201443.183867</v>
      </c>
      <c r="Z43" s="67" t="n">
        <f aca="false">L43*5.5017049523</f>
        <v>4961076.38083656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21748200.7714775</v>
      </c>
      <c r="G44" s="157" t="n">
        <f aca="false">high_v2_m!E32+temporary_pension_bonus_high!B32</f>
        <v>20871603.1010116</v>
      </c>
      <c r="H44" s="67" t="n">
        <f aca="false">F44-J44</f>
        <v>21232116.1356157</v>
      </c>
      <c r="I44" s="67" t="n">
        <f aca="false">G44-K44</f>
        <v>20371001.0042257</v>
      </c>
      <c r="J44" s="157" t="n">
        <f aca="false">high_v2_m!J32</f>
        <v>516084.63586178</v>
      </c>
      <c r="K44" s="157" t="n">
        <f aca="false">high_v2_m!K32</f>
        <v>500602.096785927</v>
      </c>
      <c r="L44" s="67" t="n">
        <f aca="false">H44-I44</f>
        <v>861115.13139002</v>
      </c>
      <c r="M44" s="67" t="n">
        <f aca="false">J44-K44</f>
        <v>15482.5390758533</v>
      </c>
      <c r="N44" s="157" t="n">
        <f aca="false">SUM(high_v5_m!C32:J32)</f>
        <v>3313445.56058056</v>
      </c>
      <c r="O44" s="7"/>
      <c r="P44" s="7"/>
      <c r="Q44" s="67" t="n">
        <f aca="false">I44*5.5017049523</f>
        <v>112075237.108257</v>
      </c>
      <c r="R44" s="67"/>
      <c r="S44" s="67"/>
      <c r="T44" s="7"/>
      <c r="U44" s="7"/>
      <c r="V44" s="67" t="n">
        <f aca="false">K44*5.5017049523</f>
        <v>2754165.0350189</v>
      </c>
      <c r="W44" s="67" t="n">
        <f aca="false">M44*5.5017049523</f>
        <v>85180.3619078004</v>
      </c>
      <c r="X44" s="67" t="n">
        <f aca="false">N44*5.1890047538+L44*5.5017049523</f>
        <v>21931086.148179</v>
      </c>
      <c r="Y44" s="67" t="n">
        <f aca="false">N44*5.1890047538</f>
        <v>17193484.76531</v>
      </c>
      <c r="Z44" s="67" t="n">
        <f aca="false">L44*5.5017049523</f>
        <v>4737601.38286894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23376705.7099957</v>
      </c>
      <c r="G45" s="157" t="n">
        <f aca="false">high_v2_m!E33+temporary_pension_bonus_high!B33</f>
        <v>22433281.6588413</v>
      </c>
      <c r="H45" s="67" t="n">
        <f aca="false">F45-J45</f>
        <v>22800258.8791873</v>
      </c>
      <c r="I45" s="67" t="n">
        <f aca="false">G45-K45</f>
        <v>21874128.2329571</v>
      </c>
      <c r="J45" s="157" t="n">
        <f aca="false">high_v2_m!J33</f>
        <v>576446.830808379</v>
      </c>
      <c r="K45" s="157" t="n">
        <f aca="false">high_v2_m!K33</f>
        <v>559153.425884127</v>
      </c>
      <c r="L45" s="67" t="n">
        <f aca="false">H45-I45</f>
        <v>926130.646230176</v>
      </c>
      <c r="M45" s="67" t="n">
        <f aca="false">J45-K45</f>
        <v>17293.4049242514</v>
      </c>
      <c r="N45" s="157" t="n">
        <f aca="false">SUM(high_v5_m!C33:J33)</f>
        <v>3758876.55195796</v>
      </c>
      <c r="O45" s="7"/>
      <c r="P45" s="7"/>
      <c r="Q45" s="67" t="n">
        <f aca="false">I45*5.5017049523</f>
        <v>120344999.626506</v>
      </c>
      <c r="R45" s="67"/>
      <c r="S45" s="67"/>
      <c r="T45" s="7"/>
      <c r="U45" s="7"/>
      <c r="V45" s="67" t="n">
        <f aca="false">K45*5.5017049523</f>
        <v>3076297.17228221</v>
      </c>
      <c r="W45" s="67" t="n">
        <f aca="false">M45*5.5017049523</f>
        <v>95143.211513883</v>
      </c>
      <c r="X45" s="67" t="n">
        <f aca="false">N45*5.1890047538+L45*5.5017049523</f>
        <v>24600125.8598986</v>
      </c>
      <c r="Y45" s="67" t="n">
        <f aca="false">N45*5.1890047538</f>
        <v>19504828.2970572</v>
      </c>
      <c r="Z45" s="67" t="n">
        <f aca="false">L45*5.5017049523</f>
        <v>5095297.56284136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22382162.1152446</v>
      </c>
      <c r="G46" s="155" t="n">
        <f aca="false">high_v2_m!E34+temporary_pension_bonus_high!B34</f>
        <v>21477262.3367901</v>
      </c>
      <c r="H46" s="8" t="n">
        <f aca="false">F46-J46</f>
        <v>21810965.2695385</v>
      </c>
      <c r="I46" s="8" t="n">
        <f aca="false">G46-K46</f>
        <v>20923201.3964552</v>
      </c>
      <c r="J46" s="155" t="n">
        <f aca="false">high_v2_m!J34</f>
        <v>571196.845706117</v>
      </c>
      <c r="K46" s="155" t="n">
        <f aca="false">high_v2_m!K34</f>
        <v>554060.940334934</v>
      </c>
      <c r="L46" s="8" t="n">
        <f aca="false">H46-I46</f>
        <v>887763.873083282</v>
      </c>
      <c r="M46" s="8" t="n">
        <f aca="false">J46-K46</f>
        <v>17135.9053711833</v>
      </c>
      <c r="N46" s="155" t="n">
        <f aca="false">SUM(high_v5_m!C34:J34)</f>
        <v>4239773.6941586</v>
      </c>
      <c r="O46" s="5"/>
      <c r="P46" s="5"/>
      <c r="Q46" s="8" t="n">
        <f aca="false">I46*5.5017049523</f>
        <v>115113280.740848</v>
      </c>
      <c r="R46" s="8"/>
      <c r="S46" s="8"/>
      <c r="T46" s="5"/>
      <c r="U46" s="5"/>
      <c r="V46" s="8" t="n">
        <f aca="false">K46*5.5017049523</f>
        <v>3048279.8193167</v>
      </c>
      <c r="W46" s="8" t="n">
        <f aca="false">M46*5.5017049523</f>
        <v>94276.6954427833</v>
      </c>
      <c r="X46" s="8" t="n">
        <f aca="false">N46*5.1890047538+L46*5.5017049523</f>
        <v>26884420.7510405</v>
      </c>
      <c r="Y46" s="8" t="n">
        <f aca="false">N46*5.1890047538</f>
        <v>22000205.8540251</v>
      </c>
      <c r="Z46" s="8" t="n">
        <f aca="false">L46*5.5017049523</f>
        <v>4884214.89701532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24192704.5321331</v>
      </c>
      <c r="G47" s="157" t="n">
        <f aca="false">high_v2_m!E35+temporary_pension_bonus_high!B35</f>
        <v>23213346.324389</v>
      </c>
      <c r="H47" s="67" t="n">
        <f aca="false">F47-J47</f>
        <v>23559684.5825863</v>
      </c>
      <c r="I47" s="67" t="n">
        <f aca="false">G47-K47</f>
        <v>22599316.9733286</v>
      </c>
      <c r="J47" s="157" t="n">
        <f aca="false">high_v2_m!J35</f>
        <v>633019.949546805</v>
      </c>
      <c r="K47" s="157" t="n">
        <f aca="false">high_v2_m!K35</f>
        <v>614029.351060401</v>
      </c>
      <c r="L47" s="67" t="n">
        <f aca="false">H47-I47</f>
        <v>960367.609257706</v>
      </c>
      <c r="M47" s="67" t="n">
        <f aca="false">J47-K47</f>
        <v>18990.5984864042</v>
      </c>
      <c r="N47" s="157" t="n">
        <f aca="false">SUM(high_v5_m!C35:J35)</f>
        <v>3884214.83643455</v>
      </c>
      <c r="O47" s="7"/>
      <c r="P47" s="7"/>
      <c r="Q47" s="67" t="n">
        <f aca="false">I47*5.5017049523</f>
        <v>124334774.11076</v>
      </c>
      <c r="R47" s="67"/>
      <c r="S47" s="67"/>
      <c r="T47" s="7"/>
      <c r="U47" s="7"/>
      <c r="V47" s="67" t="n">
        <f aca="false">K47*5.5017049523</f>
        <v>3378208.32158656</v>
      </c>
      <c r="W47" s="67" t="n">
        <f aca="false">M47*5.5017049523</f>
        <v>104480.669739791</v>
      </c>
      <c r="X47" s="67" t="n">
        <f aca="false">N47*5.1890047538+L47*5.5017049523</f>
        <v>25438868.482921</v>
      </c>
      <c r="Y47" s="67" t="n">
        <f aca="false">N47*5.1890047538</f>
        <v>20155209.2510394</v>
      </c>
      <c r="Z47" s="67" t="n">
        <f aca="false">L47*5.5017049523</f>
        <v>5283659.23188163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23284753.0886282</v>
      </c>
      <c r="G48" s="157" t="n">
        <f aca="false">high_v2_m!E36+temporary_pension_bonus_high!B36</f>
        <v>22341026.8301539</v>
      </c>
      <c r="H48" s="67" t="n">
        <f aca="false">F48-J48</f>
        <v>22646902.4820346</v>
      </c>
      <c r="I48" s="67" t="n">
        <f aca="false">G48-K48</f>
        <v>21722311.7417581</v>
      </c>
      <c r="J48" s="157" t="n">
        <f aca="false">high_v2_m!J36</f>
        <v>637850.606593588</v>
      </c>
      <c r="K48" s="157" t="n">
        <f aca="false">high_v2_m!K36</f>
        <v>618715.088395781</v>
      </c>
      <c r="L48" s="67" t="n">
        <f aca="false">H48-I48</f>
        <v>924590.740276475</v>
      </c>
      <c r="M48" s="67" t="n">
        <f aca="false">J48-K48</f>
        <v>19135.5181978077</v>
      </c>
      <c r="N48" s="157" t="n">
        <f aca="false">SUM(high_v5_m!C36:J36)</f>
        <v>3631671.44053976</v>
      </c>
      <c r="O48" s="7"/>
      <c r="P48" s="7"/>
      <c r="Q48" s="67" t="n">
        <f aca="false">I48*5.5017049523</f>
        <v>119509750.085035</v>
      </c>
      <c r="R48" s="67"/>
      <c r="S48" s="67"/>
      <c r="T48" s="7"/>
      <c r="U48" s="7"/>
      <c r="V48" s="67" t="n">
        <f aca="false">K48*5.5017049523</f>
        <v>3403987.8658898</v>
      </c>
      <c r="W48" s="67" t="n">
        <f aca="false">M48*5.5017049523</f>
        <v>105277.975233705</v>
      </c>
      <c r="X48" s="67" t="n">
        <f aca="false">N48*5.1890047538+L48*5.5017049523</f>
        <v>23931585.8238303</v>
      </c>
      <c r="Y48" s="67" t="n">
        <f aca="false">N48*5.1890047538</f>
        <v>18844760.3692005</v>
      </c>
      <c r="Z48" s="67" t="n">
        <f aca="false">L48*5.5017049523</f>
        <v>5086825.4546298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24875039.576921</v>
      </c>
      <c r="G49" s="157" t="n">
        <f aca="false">high_v2_m!E37+temporary_pension_bonus_high!B37</f>
        <v>23865799.0755215</v>
      </c>
      <c r="H49" s="67" t="n">
        <f aca="false">F49-J49</f>
        <v>24174362.520323</v>
      </c>
      <c r="I49" s="67" t="n">
        <f aca="false">G49-K49</f>
        <v>23186142.3306214</v>
      </c>
      <c r="J49" s="157" t="n">
        <f aca="false">high_v2_m!J37</f>
        <v>700677.056598007</v>
      </c>
      <c r="K49" s="157" t="n">
        <f aca="false">high_v2_m!K37</f>
        <v>679656.744900067</v>
      </c>
      <c r="L49" s="67" t="n">
        <f aca="false">H49-I49</f>
        <v>988220.189701561</v>
      </c>
      <c r="M49" s="67" t="n">
        <f aca="false">J49-K49</f>
        <v>21020.3116979401</v>
      </c>
      <c r="N49" s="157" t="n">
        <f aca="false">SUM(high_v5_m!C37:J37)</f>
        <v>3936066.63631418</v>
      </c>
      <c r="O49" s="7"/>
      <c r="P49" s="7"/>
      <c r="Q49" s="67" t="n">
        <f aca="false">I49*5.5017049523</f>
        <v>127563314.085113</v>
      </c>
      <c r="R49" s="67"/>
      <c r="S49" s="67"/>
      <c r="T49" s="7"/>
      <c r="U49" s="7"/>
      <c r="V49" s="67" t="n">
        <f aca="false">K49*5.5017049523</f>
        <v>3739270.8792808</v>
      </c>
      <c r="W49" s="67" t="n">
        <f aca="false">M49*5.5017049523</f>
        <v>115647.552967447</v>
      </c>
      <c r="X49" s="67" t="n">
        <f aca="false">N49*5.1890047538+L49*5.5017049523</f>
        <v>25861164.3987518</v>
      </c>
      <c r="Y49" s="67" t="n">
        <f aca="false">N49*5.1890047538</f>
        <v>20424268.4871078</v>
      </c>
      <c r="Z49" s="67" t="n">
        <f aca="false">L49*5.5017049523</f>
        <v>5436895.91164392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24167693.7791536</v>
      </c>
      <c r="G50" s="155" t="n">
        <f aca="false">high_v2_m!E38+temporary_pension_bonus_high!B38</f>
        <v>23185082.5264681</v>
      </c>
      <c r="H50" s="8" t="n">
        <f aca="false">F50-J50</f>
        <v>23467174.1318525</v>
      </c>
      <c r="I50" s="8" t="n">
        <f aca="false">G50-K50</f>
        <v>22505578.468586</v>
      </c>
      <c r="J50" s="155" t="n">
        <f aca="false">high_v2_m!J38</f>
        <v>700519.647301145</v>
      </c>
      <c r="K50" s="155" t="n">
        <f aca="false">high_v2_m!K38</f>
        <v>679504.057882111</v>
      </c>
      <c r="L50" s="8" t="n">
        <f aca="false">H50-I50</f>
        <v>961595.663266469</v>
      </c>
      <c r="M50" s="8" t="n">
        <f aca="false">J50-K50</f>
        <v>21015.5894190343</v>
      </c>
      <c r="N50" s="155" t="n">
        <f aca="false">SUM(high_v5_m!C38:J38)</f>
        <v>4458235.38271329</v>
      </c>
      <c r="O50" s="5"/>
      <c r="P50" s="5"/>
      <c r="Q50" s="8" t="n">
        <f aca="false">I50*5.5017049523</f>
        <v>123819052.514996</v>
      </c>
      <c r="R50" s="8"/>
      <c r="S50" s="8"/>
      <c r="T50" s="5"/>
      <c r="U50" s="5"/>
      <c r="V50" s="8" t="n">
        <f aca="false">K50*5.5017049523</f>
        <v>3738430.84035795</v>
      </c>
      <c r="W50" s="8" t="n">
        <f aca="false">M50*5.5017049523</f>
        <v>115621.572382205</v>
      </c>
      <c r="X50" s="8" t="n">
        <f aca="false">N50*5.1890047538+L50*5.5017049523</f>
        <v>28424220.217162</v>
      </c>
      <c r="Y50" s="8" t="n">
        <f aca="false">N50*5.1890047538</f>
        <v>23133804.5944586</v>
      </c>
      <c r="Z50" s="8" t="n">
        <f aca="false">L50*5.5017049523</f>
        <v>5290415.62270333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25847819.6963137</v>
      </c>
      <c r="G51" s="157" t="n">
        <f aca="false">high_v2_m!E39+temporary_pension_bonus_high!B39</f>
        <v>24795029.2767169</v>
      </c>
      <c r="H51" s="67" t="n">
        <f aca="false">F51-J51</f>
        <v>25092615.5829773</v>
      </c>
      <c r="I51" s="67" t="n">
        <f aca="false">G51-K51</f>
        <v>24062481.2867806</v>
      </c>
      <c r="J51" s="157" t="n">
        <f aca="false">high_v2_m!J39</f>
        <v>755204.113336373</v>
      </c>
      <c r="K51" s="157" t="n">
        <f aca="false">high_v2_m!K39</f>
        <v>732547.989936282</v>
      </c>
      <c r="L51" s="67" t="n">
        <f aca="false">H51-I51</f>
        <v>1030134.29619667</v>
      </c>
      <c r="M51" s="67" t="n">
        <f aca="false">J51-K51</f>
        <v>22656.1234000912</v>
      </c>
      <c r="N51" s="157" t="n">
        <f aca="false">SUM(high_v5_m!C39:J39)</f>
        <v>4006711.12782564</v>
      </c>
      <c r="O51" s="7"/>
      <c r="P51" s="7"/>
      <c r="Q51" s="67" t="n">
        <f aca="false">I51*5.5017049523</f>
        <v>132384672.460107</v>
      </c>
      <c r="R51" s="67"/>
      <c r="S51" s="67"/>
      <c r="T51" s="7"/>
      <c r="U51" s="7"/>
      <c r="V51" s="67" t="n">
        <f aca="false">K51*5.5017049523</f>
        <v>4030262.90402985</v>
      </c>
      <c r="W51" s="67" t="n">
        <f aca="false">M51*5.5017049523</f>
        <v>124647.306310202</v>
      </c>
      <c r="X51" s="67" t="n">
        <f aca="false">N51*5.1890047538+L51*5.5017049523</f>
        <v>26458338.0483099</v>
      </c>
      <c r="Y51" s="67" t="n">
        <f aca="false">N51*5.1890047538</f>
        <v>20790843.0893906</v>
      </c>
      <c r="Z51" s="67" t="n">
        <f aca="false">L51*5.5017049523</f>
        <v>5667494.95891927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25251085.2734031</v>
      </c>
      <c r="G52" s="157" t="n">
        <f aca="false">high_v2_m!E40+temporary_pension_bonus_high!B40</f>
        <v>24219887.0912169</v>
      </c>
      <c r="H52" s="67" t="n">
        <f aca="false">F52-J52</f>
        <v>24498210.8478867</v>
      </c>
      <c r="I52" s="67" t="n">
        <f aca="false">G52-K52</f>
        <v>23489598.898466</v>
      </c>
      <c r="J52" s="157" t="n">
        <f aca="false">high_v2_m!J40</f>
        <v>752874.425516383</v>
      </c>
      <c r="K52" s="157" t="n">
        <f aca="false">high_v2_m!K40</f>
        <v>730288.192750891</v>
      </c>
      <c r="L52" s="67" t="n">
        <f aca="false">H52-I52</f>
        <v>1008611.94942071</v>
      </c>
      <c r="M52" s="67" t="n">
        <f aca="false">J52-K52</f>
        <v>22586.2327654917</v>
      </c>
      <c r="N52" s="157" t="n">
        <f aca="false">SUM(high_v5_m!C40:J40)</f>
        <v>3856851.13650224</v>
      </c>
      <c r="O52" s="7"/>
      <c r="P52" s="7"/>
      <c r="Q52" s="67" t="n">
        <f aca="false">I52*5.5017049523</f>
        <v>129232842.587231</v>
      </c>
      <c r="R52" s="67"/>
      <c r="S52" s="67"/>
      <c r="T52" s="7"/>
      <c r="U52" s="7"/>
      <c r="V52" s="67" t="n">
        <f aca="false">K52*5.5017049523</f>
        <v>4017830.1666638</v>
      </c>
      <c r="W52" s="67" t="n">
        <f aca="false">M52*5.5017049523</f>
        <v>124262.788659706</v>
      </c>
      <c r="X52" s="67" t="n">
        <f aca="false">N52*5.1890047538+L52*5.5017049523</f>
        <v>25562304.2390859</v>
      </c>
      <c r="Y52" s="67" t="n">
        <f aca="false">N52*5.1890047538</f>
        <v>20013218.8820091</v>
      </c>
      <c r="Z52" s="67" t="n">
        <f aca="false">L52*5.5017049523</f>
        <v>5549085.35707687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26624184.4138719</v>
      </c>
      <c r="G53" s="157" t="n">
        <f aca="false">high_v2_m!E41+temporary_pension_bonus_high!B41</f>
        <v>25535012.8662257</v>
      </c>
      <c r="H53" s="67" t="n">
        <f aca="false">F53-J53</f>
        <v>25765696.9513594</v>
      </c>
      <c r="I53" s="67" t="n">
        <f aca="false">G53-K53</f>
        <v>24702280.0275885</v>
      </c>
      <c r="J53" s="157" t="n">
        <f aca="false">high_v2_m!J41</f>
        <v>858487.462512499</v>
      </c>
      <c r="K53" s="157" t="n">
        <f aca="false">high_v2_m!K41</f>
        <v>832732.838637124</v>
      </c>
      <c r="L53" s="67" t="n">
        <f aca="false">H53-I53</f>
        <v>1063416.92377088</v>
      </c>
      <c r="M53" s="67" t="n">
        <f aca="false">J53-K53</f>
        <v>25754.6238753749</v>
      </c>
      <c r="N53" s="157" t="n">
        <f aca="false">SUM(high_v5_m!C41:J41)</f>
        <v>4087102.79469526</v>
      </c>
      <c r="O53" s="7"/>
      <c r="P53" s="7"/>
      <c r="Q53" s="67" t="n">
        <f aca="false">I53*5.5017049523</f>
        <v>135904656.360885</v>
      </c>
      <c r="R53" s="67"/>
      <c r="S53" s="67"/>
      <c r="T53" s="7"/>
      <c r="U53" s="7"/>
      <c r="V53" s="67" t="n">
        <f aca="false">K53*5.5017049523</f>
        <v>4581450.3822727</v>
      </c>
      <c r="W53" s="67" t="n">
        <f aca="false">M53*5.5017049523</f>
        <v>141694.341719774</v>
      </c>
      <c r="X53" s="67" t="n">
        <f aca="false">N53*5.1890047538+L53*5.5017049523</f>
        <v>27058601.9868129</v>
      </c>
      <c r="Y53" s="67" t="n">
        <f aca="false">N53*5.1890047538</f>
        <v>21207995.830943</v>
      </c>
      <c r="Z53" s="67" t="n">
        <f aca="false">L53*5.5017049523</f>
        <v>5850606.15586989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26189278.4886746</v>
      </c>
      <c r="G54" s="155" t="n">
        <f aca="false">high_v2_m!E42+temporary_pension_bonus_high!B42</f>
        <v>25117007.940991</v>
      </c>
      <c r="H54" s="8" t="n">
        <f aca="false">F54-J54</f>
        <v>25266719.7669566</v>
      </c>
      <c r="I54" s="8" t="n">
        <f aca="false">G54-K54</f>
        <v>24222125.9809245</v>
      </c>
      <c r="J54" s="155" t="n">
        <f aca="false">high_v2_m!J42</f>
        <v>922558.721718014</v>
      </c>
      <c r="K54" s="155" t="n">
        <f aca="false">high_v2_m!K42</f>
        <v>894881.960066474</v>
      </c>
      <c r="L54" s="8" t="n">
        <f aca="false">H54-I54</f>
        <v>1044593.78603208</v>
      </c>
      <c r="M54" s="8" t="n">
        <f aca="false">J54-K54</f>
        <v>27676.7616515403</v>
      </c>
      <c r="N54" s="155" t="n">
        <f aca="false">SUM(high_v5_m!C42:J42)</f>
        <v>4779164.93541254</v>
      </c>
      <c r="O54" s="5"/>
      <c r="P54" s="5"/>
      <c r="Q54" s="8" t="n">
        <f aca="false">I54*5.5017049523</f>
        <v>133262990.464487</v>
      </c>
      <c r="R54" s="8"/>
      <c r="S54" s="8"/>
      <c r="T54" s="5"/>
      <c r="U54" s="5"/>
      <c r="V54" s="8" t="n">
        <f aca="false">K54*5.5017049523</f>
        <v>4923376.51142165</v>
      </c>
      <c r="W54" s="8" t="n">
        <f aca="false">M54*5.5017049523</f>
        <v>152269.376641906</v>
      </c>
      <c r="X54" s="8" t="n">
        <f aca="false">N54*5.1890047538+L54*5.5017049523</f>
        <v>30546156.3748044</v>
      </c>
      <c r="Y54" s="8" t="n">
        <f aca="false">N54*5.1890047538</f>
        <v>24799109.5690499</v>
      </c>
      <c r="Z54" s="8" t="n">
        <f aca="false">L54*5.5017049523</f>
        <v>5747046.8057545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27625491.0370003</v>
      </c>
      <c r="G55" s="157" t="n">
        <f aca="false">high_v2_m!E43+temporary_pension_bonus_high!B43</f>
        <v>26492935.7101864</v>
      </c>
      <c r="H55" s="67" t="n">
        <f aca="false">F55-J55</f>
        <v>26530168.0124876</v>
      </c>
      <c r="I55" s="67" t="n">
        <f aca="false">G55-K55</f>
        <v>25430472.3764091</v>
      </c>
      <c r="J55" s="157" t="n">
        <f aca="false">high_v2_m!J43</f>
        <v>1095323.0245127</v>
      </c>
      <c r="K55" s="157" t="n">
        <f aca="false">high_v2_m!K43</f>
        <v>1062463.33377731</v>
      </c>
      <c r="L55" s="67" t="n">
        <f aca="false">H55-I55</f>
        <v>1099695.63607845</v>
      </c>
      <c r="M55" s="67" t="n">
        <f aca="false">J55-K55</f>
        <v>32859.6907353811</v>
      </c>
      <c r="N55" s="157" t="n">
        <f aca="false">SUM(high_v5_m!C43:J43)</f>
        <v>4283104.79576898</v>
      </c>
      <c r="O55" s="7"/>
      <c r="P55" s="7"/>
      <c r="Q55" s="67" t="n">
        <f aca="false">I55*5.5017049523</f>
        <v>139910955.812618</v>
      </c>
      <c r="R55" s="67"/>
      <c r="S55" s="67"/>
      <c r="T55" s="7"/>
      <c r="U55" s="7"/>
      <c r="V55" s="67" t="n">
        <f aca="false">K55*5.5017049523</f>
        <v>5845359.78507982</v>
      </c>
      <c r="W55" s="67" t="n">
        <f aca="false">M55*5.5017049523</f>
        <v>180784.323249893</v>
      </c>
      <c r="X55" s="67" t="n">
        <f aca="false">N55*5.1890047538+L55*5.5017049523</f>
        <v>28275252.0733043</v>
      </c>
      <c r="Y55" s="67" t="n">
        <f aca="false">N55*5.1890047538</f>
        <v>22225051.1462688</v>
      </c>
      <c r="Z55" s="67" t="n">
        <f aca="false">L55*5.5017049523</f>
        <v>6050200.92703553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27176566.3165281</v>
      </c>
      <c r="G56" s="157" t="n">
        <f aca="false">high_v2_m!E44+temporary_pension_bonus_high!B44</f>
        <v>26061178.3331692</v>
      </c>
      <c r="H56" s="67" t="n">
        <f aca="false">F56-J56</f>
        <v>26051411.9982589</v>
      </c>
      <c r="I56" s="67" t="n">
        <f aca="false">G56-K56</f>
        <v>24969778.6444481</v>
      </c>
      <c r="J56" s="157" t="n">
        <f aca="false">high_v2_m!J44</f>
        <v>1125154.31826913</v>
      </c>
      <c r="K56" s="157" t="n">
        <f aca="false">high_v2_m!K44</f>
        <v>1091399.68872106</v>
      </c>
      <c r="L56" s="67" t="n">
        <f aca="false">H56-I56</f>
        <v>1081633.35381079</v>
      </c>
      <c r="M56" s="67" t="n">
        <f aca="false">J56-K56</f>
        <v>33754.629548074</v>
      </c>
      <c r="N56" s="157" t="n">
        <f aca="false">SUM(high_v5_m!C44:J44)</f>
        <v>4090297.81397924</v>
      </c>
      <c r="O56" s="7"/>
      <c r="P56" s="7"/>
      <c r="Q56" s="67" t="n">
        <f aca="false">I56*5.5017049523</f>
        <v>137376354.825995</v>
      </c>
      <c r="R56" s="67"/>
      <c r="S56" s="67"/>
      <c r="T56" s="7"/>
      <c r="U56" s="7"/>
      <c r="V56" s="67" t="n">
        <f aca="false">K56*5.5017049523</f>
        <v>6004559.07237533</v>
      </c>
      <c r="W56" s="67" t="n">
        <f aca="false">M56*5.5017049523</f>
        <v>185708.012547691</v>
      </c>
      <c r="X56" s="67" t="n">
        <f aca="false">N56*5.1890047538+L56*5.5017049523</f>
        <v>27175402.3804297</v>
      </c>
      <c r="Y56" s="67" t="n">
        <f aca="false">N56*5.1890047538</f>
        <v>21224574.801196</v>
      </c>
      <c r="Z56" s="67" t="n">
        <f aca="false">L56*5.5017049523</f>
        <v>5950827.57923367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28612614.6927437</v>
      </c>
      <c r="G57" s="157" t="n">
        <f aca="false">high_v2_m!E45+temporary_pension_bonus_high!B45</f>
        <v>27436466.0936616</v>
      </c>
      <c r="H57" s="67" t="n">
        <f aca="false">F57-J57</f>
        <v>27349554.1337086</v>
      </c>
      <c r="I57" s="67" t="n">
        <f aca="false">G57-K57</f>
        <v>26211297.3513975</v>
      </c>
      <c r="J57" s="157" t="n">
        <f aca="false">high_v2_m!J45</f>
        <v>1263060.5590351</v>
      </c>
      <c r="K57" s="157" t="n">
        <f aca="false">high_v2_m!K45</f>
        <v>1225168.74226404</v>
      </c>
      <c r="L57" s="67" t="n">
        <f aca="false">H57-I57</f>
        <v>1138256.7823111</v>
      </c>
      <c r="M57" s="67" t="n">
        <f aca="false">J57-K57</f>
        <v>37891.816771053</v>
      </c>
      <c r="N57" s="157" t="n">
        <f aca="false">SUM(high_v5_m!C45:J45)</f>
        <v>4312940.51073158</v>
      </c>
      <c r="O57" s="7"/>
      <c r="P57" s="7"/>
      <c r="Q57" s="67" t="n">
        <f aca="false">I57*5.5017049523</f>
        <v>144206824.444392</v>
      </c>
      <c r="R57" s="67"/>
      <c r="S57" s="67"/>
      <c r="T57" s="7"/>
      <c r="U57" s="7"/>
      <c r="V57" s="67" t="n">
        <f aca="false">K57*5.5017049523</f>
        <v>6740516.93671725</v>
      </c>
      <c r="W57" s="67" t="n">
        <f aca="false">M57*5.5017049523</f>
        <v>208469.595980947</v>
      </c>
      <c r="X57" s="67" t="n">
        <f aca="false">N57*5.1890047538+L57*5.5017049523</f>
        <v>28642221.7892728</v>
      </c>
      <c r="Y57" s="67" t="n">
        <f aca="false">N57*5.1890047538</f>
        <v>22379868.8130428</v>
      </c>
      <c r="Z57" s="67" t="n">
        <f aca="false">L57*5.5017049523</f>
        <v>6262352.97623005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28425144.4346063</v>
      </c>
      <c r="G58" s="155" t="n">
        <f aca="false">high_v2_m!E46+temporary_pension_bonus_high!B46</f>
        <v>27256599.3814661</v>
      </c>
      <c r="H58" s="8" t="n">
        <f aca="false">F58-J58</f>
        <v>27038953.1898401</v>
      </c>
      <c r="I58" s="8" t="n">
        <f aca="false">G58-K58</f>
        <v>25911993.874043</v>
      </c>
      <c r="J58" s="155" t="n">
        <f aca="false">high_v2_m!J46</f>
        <v>1386191.24476615</v>
      </c>
      <c r="K58" s="155" t="n">
        <f aca="false">high_v2_m!K46</f>
        <v>1344605.50742316</v>
      </c>
      <c r="L58" s="8" t="n">
        <f aca="false">H58-I58</f>
        <v>1126959.31579717</v>
      </c>
      <c r="M58" s="8" t="n">
        <f aca="false">J58-K58</f>
        <v>41585.7373429844</v>
      </c>
      <c r="N58" s="155" t="n">
        <f aca="false">SUM(high_v5_m!C46:J46)</f>
        <v>5096169.83586148</v>
      </c>
      <c r="O58" s="5"/>
      <c r="P58" s="5"/>
      <c r="Q58" s="8" t="n">
        <f aca="false">I58*5.5017049523</f>
        <v>142560145.020789</v>
      </c>
      <c r="R58" s="8"/>
      <c r="S58" s="8"/>
      <c r="T58" s="5"/>
      <c r="U58" s="5"/>
      <c r="V58" s="8" t="n">
        <f aca="false">K58*5.5017049523</f>
        <v>7397622.77907986</v>
      </c>
      <c r="W58" s="8" t="n">
        <f aca="false">M58*5.5017049523</f>
        <v>228792.457084944</v>
      </c>
      <c r="X58" s="8" t="n">
        <f aca="false">N58*5.1890047538+L58*5.5017049523</f>
        <v>32644247.1532193</v>
      </c>
      <c r="Y58" s="8" t="n">
        <f aca="false">N58*5.1890047538</f>
        <v>26444049.5044574</v>
      </c>
      <c r="Z58" s="8" t="n">
        <f aca="false">L58*5.5017049523</f>
        <v>6200197.64876192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29852867.821682</v>
      </c>
      <c r="G59" s="157" t="n">
        <f aca="false">high_v2_m!E47+temporary_pension_bonus_high!B47</f>
        <v>28624086.7552828</v>
      </c>
      <c r="H59" s="67" t="n">
        <f aca="false">F59-J59</f>
        <v>28306666.5853758</v>
      </c>
      <c r="I59" s="67" t="n">
        <f aca="false">G59-K59</f>
        <v>27124271.5560657</v>
      </c>
      <c r="J59" s="157" t="n">
        <f aca="false">high_v2_m!J47</f>
        <v>1546201.23630622</v>
      </c>
      <c r="K59" s="157" t="n">
        <f aca="false">high_v2_m!K47</f>
        <v>1499815.19921704</v>
      </c>
      <c r="L59" s="67" t="n">
        <f aca="false">H59-I59</f>
        <v>1182395.02931004</v>
      </c>
      <c r="M59" s="67" t="n">
        <f aca="false">J59-K59</f>
        <v>46386.0370891867</v>
      </c>
      <c r="N59" s="157" t="n">
        <f aca="false">SUM(high_v5_m!C47:J47)</f>
        <v>4454965.86692257</v>
      </c>
      <c r="O59" s="7"/>
      <c r="P59" s="7"/>
      <c r="Q59" s="67" t="n">
        <f aca="false">I59*5.5017049523</f>
        <v>149229739.147537</v>
      </c>
      <c r="R59" s="67"/>
      <c r="S59" s="67"/>
      <c r="T59" s="7"/>
      <c r="U59" s="7"/>
      <c r="V59" s="67" t="n">
        <f aca="false">K59*5.5017049523</f>
        <v>8251540.70906719</v>
      </c>
      <c r="W59" s="67" t="n">
        <f aca="false">M59*5.5017049523</f>
        <v>255202.28997115</v>
      </c>
      <c r="X59" s="67" t="n">
        <f aca="false">N59*5.1890047538+L59*5.5017049523</f>
        <v>29622027.6498079</v>
      </c>
      <c r="Y59" s="67" t="n">
        <f aca="false">N59*5.1890047538</f>
        <v>23116839.061478</v>
      </c>
      <c r="Z59" s="67" t="n">
        <f aca="false">L59*5.5017049523</f>
        <v>6505188.58832997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29650559.8791224</v>
      </c>
      <c r="G60" s="157" t="n">
        <f aca="false">high_v2_m!E48+temporary_pension_bonus_high!B48</f>
        <v>28430200.2194309</v>
      </c>
      <c r="H60" s="67" t="n">
        <f aca="false">F60-J60</f>
        <v>28024069.6932149</v>
      </c>
      <c r="I60" s="67" t="n">
        <f aca="false">G60-K60</f>
        <v>26852504.7391007</v>
      </c>
      <c r="J60" s="157" t="n">
        <f aca="false">high_v2_m!J48</f>
        <v>1626490.18590742</v>
      </c>
      <c r="K60" s="157" t="n">
        <f aca="false">high_v2_m!K48</f>
        <v>1577695.4803302</v>
      </c>
      <c r="L60" s="67" t="n">
        <f aca="false">H60-I60</f>
        <v>1171564.95411426</v>
      </c>
      <c r="M60" s="67" t="n">
        <f aca="false">J60-K60</f>
        <v>48794.7055772226</v>
      </c>
      <c r="N60" s="157" t="n">
        <f aca="false">SUM(high_v5_m!C48:J48)</f>
        <v>4339937.52831667</v>
      </c>
      <c r="O60" s="7"/>
      <c r="P60" s="7"/>
      <c r="Q60" s="67" t="n">
        <f aca="false">I60*5.5017049523</f>
        <v>147734558.304769</v>
      </c>
      <c r="R60" s="67"/>
      <c r="S60" s="67"/>
      <c r="T60" s="7"/>
      <c r="U60" s="7"/>
      <c r="V60" s="67" t="n">
        <f aca="false">K60*5.5017049523</f>
        <v>8680015.037354</v>
      </c>
      <c r="W60" s="67" t="n">
        <f aca="false">M60*5.5017049523</f>
        <v>268454.073320226</v>
      </c>
      <c r="X60" s="67" t="n">
        <f aca="false">N60*5.1890047538+L60*5.5017049523</f>
        <v>28965561.1756218</v>
      </c>
      <c r="Y60" s="67" t="n">
        <f aca="false">N60*5.1890047538</f>
        <v>22519956.4656302</v>
      </c>
      <c r="Z60" s="67" t="n">
        <f aca="false">L60*5.5017049523</f>
        <v>6445604.70999156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30474133.1460837</v>
      </c>
      <c r="G61" s="157" t="n">
        <f aca="false">high_v2_m!E49+temporary_pension_bonus_high!B49</f>
        <v>29218876.7265414</v>
      </c>
      <c r="H61" s="67" t="n">
        <f aca="false">F61-J61</f>
        <v>28725510.3163694</v>
      </c>
      <c r="I61" s="67" t="n">
        <f aca="false">G61-K61</f>
        <v>27522712.5817185</v>
      </c>
      <c r="J61" s="157" t="n">
        <f aca="false">high_v2_m!J49</f>
        <v>1748622.82971433</v>
      </c>
      <c r="K61" s="157" t="n">
        <f aca="false">high_v2_m!K49</f>
        <v>1696164.1448229</v>
      </c>
      <c r="L61" s="67" t="n">
        <f aca="false">H61-I61</f>
        <v>1202797.73465087</v>
      </c>
      <c r="M61" s="67" t="n">
        <f aca="false">J61-K61</f>
        <v>52458.6848914302</v>
      </c>
      <c r="N61" s="157" t="n">
        <f aca="false">SUM(high_v5_m!C49:J49)</f>
        <v>4434829.23545044</v>
      </c>
      <c r="O61" s="7"/>
      <c r="P61" s="7"/>
      <c r="Q61" s="67" t="n">
        <f aca="false">I61*5.5017049523</f>
        <v>151421844.11157</v>
      </c>
      <c r="R61" s="67"/>
      <c r="S61" s="67"/>
      <c r="T61" s="7"/>
      <c r="U61" s="7"/>
      <c r="V61" s="67" t="n">
        <f aca="false">K61*5.5017049523</f>
        <v>9331794.67548584</v>
      </c>
      <c r="W61" s="67" t="n">
        <f aca="false">M61*5.5017049523</f>
        <v>288612.206458327</v>
      </c>
      <c r="X61" s="67" t="n">
        <f aca="false">N61*5.1890047538+L61*5.5017049523</f>
        <v>29629788.2383875</v>
      </c>
      <c r="Y61" s="67" t="n">
        <f aca="false">N61*5.1890047538</f>
        <v>23012349.9850436</v>
      </c>
      <c r="Z61" s="67" t="n">
        <f aca="false">L61*5.5017049523</f>
        <v>6617438.25334393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30309830.4476493</v>
      </c>
      <c r="G62" s="155" t="n">
        <f aca="false">high_v2_m!E50+temporary_pension_bonus_high!B50</f>
        <v>29059388.9455593</v>
      </c>
      <c r="H62" s="8" t="n">
        <f aca="false">F62-J62</f>
        <v>28534064.829526</v>
      </c>
      <c r="I62" s="8" t="n">
        <f aca="false">G62-K62</f>
        <v>27336896.2959797</v>
      </c>
      <c r="J62" s="155" t="n">
        <f aca="false">high_v2_m!J50</f>
        <v>1775765.61812331</v>
      </c>
      <c r="K62" s="155" t="n">
        <f aca="false">high_v2_m!K50</f>
        <v>1722492.64957961</v>
      </c>
      <c r="L62" s="8" t="n">
        <f aca="false">H62-I62</f>
        <v>1197168.53354631</v>
      </c>
      <c r="M62" s="8" t="n">
        <f aca="false">J62-K62</f>
        <v>53272.968543699</v>
      </c>
      <c r="N62" s="155" t="n">
        <f aca="false">SUM(high_v5_m!C50:J50)</f>
        <v>5348922.08342492</v>
      </c>
      <c r="O62" s="5"/>
      <c r="P62" s="5"/>
      <c r="Q62" s="8" t="n">
        <f aca="false">I62*5.5017049523</f>
        <v>150399537.732103</v>
      </c>
      <c r="R62" s="8"/>
      <c r="S62" s="8"/>
      <c r="T62" s="5"/>
      <c r="U62" s="5"/>
      <c r="V62" s="8" t="n">
        <f aca="false">K62*5.5017049523</f>
        <v>9476646.34049249</v>
      </c>
      <c r="W62" s="8" t="n">
        <f aca="false">M62*5.5017049523</f>
        <v>293092.154860591</v>
      </c>
      <c r="X62" s="8" t="n">
        <f aca="false">N62*5.1890047538+L62*5.5017049523</f>
        <v>34342050.1683472</v>
      </c>
      <c r="Y62" s="8" t="n">
        <f aca="false">N62*5.1890047538</f>
        <v>27755582.1185977</v>
      </c>
      <c r="Z62" s="8" t="n">
        <f aca="false">L62*5.5017049523</f>
        <v>6586468.04974944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30907987.7673749</v>
      </c>
      <c r="G63" s="157" t="n">
        <f aca="false">high_v2_m!E51+temporary_pension_bonus_high!B51</f>
        <v>29632365.9797933</v>
      </c>
      <c r="H63" s="67" t="n">
        <f aca="false">F63-J63</f>
        <v>29027217.1316348</v>
      </c>
      <c r="I63" s="67" t="n">
        <f aca="false">G63-K63</f>
        <v>27808018.4631254</v>
      </c>
      <c r="J63" s="157" t="n">
        <f aca="false">high_v2_m!J51</f>
        <v>1880770.63574008</v>
      </c>
      <c r="K63" s="157" t="n">
        <f aca="false">high_v2_m!K51</f>
        <v>1824347.51666788</v>
      </c>
      <c r="L63" s="67" t="n">
        <f aca="false">H63-I63</f>
        <v>1219198.66850943</v>
      </c>
      <c r="M63" s="67" t="n">
        <f aca="false">J63-K63</f>
        <v>56423.1190722028</v>
      </c>
      <c r="N63" s="157" t="n">
        <f aca="false">SUM(high_v5_m!C51:J51)</f>
        <v>4576345.85063092</v>
      </c>
      <c r="O63" s="7"/>
      <c r="P63" s="7"/>
      <c r="Q63" s="67" t="n">
        <f aca="false">I63*5.5017049523</f>
        <v>152991512.892227</v>
      </c>
      <c r="R63" s="67"/>
      <c r="S63" s="67"/>
      <c r="T63" s="7"/>
      <c r="U63" s="7"/>
      <c r="V63" s="67" t="n">
        <f aca="false">K63*5.5017049523</f>
        <v>10037021.7671679</v>
      </c>
      <c r="W63" s="67" t="n">
        <f aca="false">M63*5.5017049523</f>
        <v>310423.353623751</v>
      </c>
      <c r="X63" s="67" t="n">
        <f aca="false">N63*5.1890047538+L63*5.5017049523</f>
        <v>30454351.7263326</v>
      </c>
      <c r="Y63" s="67" t="n">
        <f aca="false">N63*5.1890047538</f>
        <v>23746680.3739567</v>
      </c>
      <c r="Z63" s="67" t="n">
        <f aca="false">L63*5.5017049523</f>
        <v>6707671.3523759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30764662.622221</v>
      </c>
      <c r="G64" s="157" t="n">
        <f aca="false">high_v2_m!E52+temporary_pension_bonus_high!B52</f>
        <v>29494468.3524273</v>
      </c>
      <c r="H64" s="67" t="n">
        <f aca="false">F64-J64</f>
        <v>28803525.6594741</v>
      </c>
      <c r="I64" s="67" t="n">
        <f aca="false">G64-K64</f>
        <v>27592165.4985628</v>
      </c>
      <c r="J64" s="157" t="n">
        <f aca="false">high_v2_m!J52</f>
        <v>1961136.96274687</v>
      </c>
      <c r="K64" s="157" t="n">
        <f aca="false">high_v2_m!K52</f>
        <v>1902302.85386446</v>
      </c>
      <c r="L64" s="67" t="n">
        <f aca="false">H64-I64</f>
        <v>1211360.16091133</v>
      </c>
      <c r="M64" s="67" t="n">
        <f aca="false">J64-K64</f>
        <v>58834.1088824065</v>
      </c>
      <c r="N64" s="157" t="n">
        <f aca="false">SUM(high_v5_m!C52:J52)</f>
        <v>4384644.3969657</v>
      </c>
      <c r="O64" s="7"/>
      <c r="P64" s="7"/>
      <c r="Q64" s="67" t="n">
        <f aca="false">I64*5.5017049523</f>
        <v>151803953.568124</v>
      </c>
      <c r="R64" s="67"/>
      <c r="S64" s="67"/>
      <c r="T64" s="7"/>
      <c r="U64" s="7"/>
      <c r="V64" s="67" t="n">
        <f aca="false">K64*5.5017049523</f>
        <v>10465909.0318805</v>
      </c>
      <c r="W64" s="67" t="n">
        <f aca="false">M64*5.5017049523</f>
        <v>323687.908202493</v>
      </c>
      <c r="X64" s="67" t="n">
        <f aca="false">N64*5.1890047538+L64*5.5017049523</f>
        <v>29416486.8158823</v>
      </c>
      <c r="Y64" s="67" t="n">
        <f aca="false">N64*5.1890047538</f>
        <v>22751940.6195775</v>
      </c>
      <c r="Z64" s="67" t="n">
        <f aca="false">L64*5.5017049523</f>
        <v>6664546.19630478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31386911.5843389</v>
      </c>
      <c r="G65" s="157" t="n">
        <f aca="false">high_v2_m!E53+temporary_pension_bonus_high!B53</f>
        <v>30089833.1642473</v>
      </c>
      <c r="H65" s="67" t="n">
        <f aca="false">F65-J65</f>
        <v>29297714.7875684</v>
      </c>
      <c r="I65" s="67" t="n">
        <f aca="false">G65-K65</f>
        <v>28063312.2713799</v>
      </c>
      <c r="J65" s="157" t="n">
        <f aca="false">high_v2_m!J53</f>
        <v>2089196.79677055</v>
      </c>
      <c r="K65" s="157" t="n">
        <f aca="false">high_v2_m!K53</f>
        <v>2026520.89286743</v>
      </c>
      <c r="L65" s="67" t="n">
        <f aca="false">H65-I65</f>
        <v>1234402.51618845</v>
      </c>
      <c r="M65" s="67" t="n">
        <f aca="false">J65-K65</f>
        <v>62675.9039031167</v>
      </c>
      <c r="N65" s="157" t="n">
        <f aca="false">SUM(high_v5_m!C53:J53)</f>
        <v>4481392.48238426</v>
      </c>
      <c r="O65" s="7"/>
      <c r="P65" s="7"/>
      <c r="Q65" s="67" t="n">
        <f aca="false">I65*5.5017049523</f>
        <v>154396064.101392</v>
      </c>
      <c r="R65" s="67"/>
      <c r="S65" s="67"/>
      <c r="T65" s="7"/>
      <c r="U65" s="7"/>
      <c r="V65" s="67" t="n">
        <f aca="false">K65*5.5017049523</f>
        <v>11149320.0322282</v>
      </c>
      <c r="W65" s="67" t="n">
        <f aca="false">M65*5.5017049523</f>
        <v>344824.330893656</v>
      </c>
      <c r="X65" s="67" t="n">
        <f aca="false">N65*5.1890047538+L65*5.5017049523</f>
        <v>30045285.3311811</v>
      </c>
      <c r="Y65" s="67" t="n">
        <f aca="false">N65*5.1890047538</f>
        <v>23253966.8947355</v>
      </c>
      <c r="Z65" s="67" t="n">
        <f aca="false">L65*5.5017049523</f>
        <v>6791318.4364456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31340155.4043545</v>
      </c>
      <c r="G66" s="155" t="n">
        <f aca="false">high_v2_m!E54+temporary_pension_bonus_high!B54</f>
        <v>30044124.7457635</v>
      </c>
      <c r="H66" s="8" t="n">
        <f aca="false">F66-J66</f>
        <v>29235115.3013971</v>
      </c>
      <c r="I66" s="8" t="n">
        <f aca="false">G66-K66</f>
        <v>28002235.8458948</v>
      </c>
      <c r="J66" s="155" t="n">
        <f aca="false">high_v2_m!J54</f>
        <v>2105040.10295743</v>
      </c>
      <c r="K66" s="155" t="n">
        <f aca="false">high_v2_m!K54</f>
        <v>2041888.89986871</v>
      </c>
      <c r="L66" s="8" t="n">
        <f aca="false">H66-I66</f>
        <v>1232879.45550229</v>
      </c>
      <c r="M66" s="8" t="n">
        <f aca="false">J66-K66</f>
        <v>63151.2030887224</v>
      </c>
      <c r="N66" s="155" t="n">
        <f aca="false">SUM(high_v5_m!C54:J54)</f>
        <v>5303276.07836451</v>
      </c>
      <c r="O66" s="5"/>
      <c r="P66" s="5"/>
      <c r="Q66" s="8" t="n">
        <f aca="false">I66*5.5017049523</f>
        <v>154060039.628832</v>
      </c>
      <c r="R66" s="8"/>
      <c r="S66" s="8"/>
      <c r="T66" s="5"/>
      <c r="U66" s="5"/>
      <c r="V66" s="8" t="n">
        <f aca="false">K66*5.5017049523</f>
        <v>11233870.2724541</v>
      </c>
      <c r="W66" s="8" t="n">
        <f aca="false">M66*5.5017049523</f>
        <v>347439.286776927</v>
      </c>
      <c r="X66" s="8" t="n">
        <f aca="false">N66*5.1890047538+L66*5.5017049523</f>
        <v>34301663.7872731</v>
      </c>
      <c r="Y66" s="8" t="n">
        <f aca="false">N66*5.1890047538</f>
        <v>27518724.7813473</v>
      </c>
      <c r="Z66" s="8" t="n">
        <f aca="false">L66*5.5017049523</f>
        <v>6782939.00592588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32040304.2530588</v>
      </c>
      <c r="G67" s="157" t="n">
        <f aca="false">high_v2_m!E55+temporary_pension_bonus_high!B55</f>
        <v>30714048.679378</v>
      </c>
      <c r="H67" s="67" t="n">
        <f aca="false">F67-J67</f>
        <v>29780748.1127841</v>
      </c>
      <c r="I67" s="67" t="n">
        <f aca="false">G67-K67</f>
        <v>28522279.2233115</v>
      </c>
      <c r="J67" s="157" t="n">
        <f aca="false">high_v2_m!J55</f>
        <v>2259556.14027469</v>
      </c>
      <c r="K67" s="157" t="n">
        <f aca="false">high_v2_m!K55</f>
        <v>2191769.45606645</v>
      </c>
      <c r="L67" s="67" t="n">
        <f aca="false">H67-I67</f>
        <v>1258468.88947258</v>
      </c>
      <c r="M67" s="67" t="n">
        <f aca="false">J67-K67</f>
        <v>67786.6842082404</v>
      </c>
      <c r="N67" s="157" t="n">
        <f aca="false">SUM(high_v5_m!C55:J55)</f>
        <v>4437915.00818955</v>
      </c>
      <c r="O67" s="7"/>
      <c r="P67" s="7"/>
      <c r="Q67" s="67" t="n">
        <f aca="false">I67*5.5017049523</f>
        <v>156921164.853776</v>
      </c>
      <c r="R67" s="67"/>
      <c r="S67" s="67"/>
      <c r="T67" s="7"/>
      <c r="U67" s="7"/>
      <c r="V67" s="67" t="n">
        <f aca="false">K67*5.5017049523</f>
        <v>12058468.8707407</v>
      </c>
      <c r="W67" s="67" t="n">
        <f aca="false">M67*5.5017049523</f>
        <v>372942.336208472</v>
      </c>
      <c r="X67" s="67" t="n">
        <f aca="false">N67*5.1890047538+L67*5.5017049523</f>
        <v>29952086.5959827</v>
      </c>
      <c r="Y67" s="67" t="n">
        <f aca="false">N67*5.1890047538</f>
        <v>23028362.0744559</v>
      </c>
      <c r="Z67" s="67" t="n">
        <f aca="false">L67*5.5017049523</f>
        <v>6923724.52152678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31904115.4843096</v>
      </c>
      <c r="G68" s="157" t="n">
        <f aca="false">high_v2_m!E56+temporary_pension_bonus_high!B56</f>
        <v>30583088.5951652</v>
      </c>
      <c r="H68" s="67" t="n">
        <f aca="false">F68-J68</f>
        <v>29631491.5481249</v>
      </c>
      <c r="I68" s="67" t="n">
        <f aca="false">G68-K68</f>
        <v>28378643.377066</v>
      </c>
      <c r="J68" s="157" t="n">
        <f aca="false">high_v2_m!J56</f>
        <v>2272623.9361847</v>
      </c>
      <c r="K68" s="157" t="n">
        <f aca="false">high_v2_m!K56</f>
        <v>2204445.21809916</v>
      </c>
      <c r="L68" s="67" t="n">
        <f aca="false">H68-I68</f>
        <v>1252848.17105893</v>
      </c>
      <c r="M68" s="67" t="n">
        <f aca="false">J68-K68</f>
        <v>68178.7180855414</v>
      </c>
      <c r="N68" s="157" t="n">
        <f aca="false">SUM(high_v5_m!C56:J56)</f>
        <v>4361106.55288928</v>
      </c>
      <c r="O68" s="7"/>
      <c r="P68" s="7"/>
      <c r="Q68" s="67" t="n">
        <f aca="false">I68*5.5017049523</f>
        <v>156130922.80716</v>
      </c>
      <c r="R68" s="67"/>
      <c r="S68" s="67"/>
      <c r="T68" s="7"/>
      <c r="U68" s="7"/>
      <c r="V68" s="67" t="n">
        <f aca="false">K68*5.5017049523</f>
        <v>12128207.1734902</v>
      </c>
      <c r="W68" s="67" t="n">
        <f aca="false">M68*5.5017049523</f>
        <v>375099.190932689</v>
      </c>
      <c r="X68" s="67" t="n">
        <f aca="false">N68*5.1890047538+L68*5.5017049523</f>
        <v>29522603.6219657</v>
      </c>
      <c r="Y68" s="67" t="n">
        <f aca="false">N68*5.1890047538</f>
        <v>22629802.6347708</v>
      </c>
      <c r="Z68" s="67" t="n">
        <f aca="false">L68*5.5017049523</f>
        <v>6892800.9871949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32347312.5908064</v>
      </c>
      <c r="G69" s="157" t="n">
        <f aca="false">high_v2_m!E57+temporary_pension_bonus_high!B57</f>
        <v>31008093.2776817</v>
      </c>
      <c r="H69" s="67" t="n">
        <f aca="false">F69-J69</f>
        <v>29922633.5773262</v>
      </c>
      <c r="I69" s="67" t="n">
        <f aca="false">G69-K69</f>
        <v>28656154.6346059</v>
      </c>
      <c r="J69" s="157" t="n">
        <f aca="false">high_v2_m!J57</f>
        <v>2424679.01348024</v>
      </c>
      <c r="K69" s="157" t="n">
        <f aca="false">high_v2_m!K57</f>
        <v>2351938.64307583</v>
      </c>
      <c r="L69" s="67" t="n">
        <f aca="false">H69-I69</f>
        <v>1266478.94272032</v>
      </c>
      <c r="M69" s="67" t="n">
        <f aca="false">J69-K69</f>
        <v>72740.3704044079</v>
      </c>
      <c r="N69" s="157" t="n">
        <f aca="false">SUM(high_v5_m!C57:J57)</f>
        <v>4460413.69594104</v>
      </c>
      <c r="O69" s="7"/>
      <c r="P69" s="7"/>
      <c r="Q69" s="67" t="n">
        <f aca="false">I69*5.5017049523</f>
        <v>157657707.867086</v>
      </c>
      <c r="R69" s="67"/>
      <c r="S69" s="67"/>
      <c r="T69" s="7"/>
      <c r="U69" s="7"/>
      <c r="V69" s="67" t="n">
        <f aca="false">K69*5.5017049523</f>
        <v>12939672.480116</v>
      </c>
      <c r="W69" s="67" t="n">
        <f aca="false">M69*5.5017049523</f>
        <v>400196.056086067</v>
      </c>
      <c r="X69" s="67" t="n">
        <f aca="false">N69*5.1890047538+L69*5.5017049523</f>
        <v>30112901.3433007</v>
      </c>
      <c r="Y69" s="67" t="n">
        <f aca="false">N69*5.1890047538</f>
        <v>23145107.8721527</v>
      </c>
      <c r="Z69" s="67" t="n">
        <f aca="false">L69*5.5017049523</f>
        <v>6967793.47114805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32286904.9496577</v>
      </c>
      <c r="G70" s="155" t="n">
        <f aca="false">high_v2_m!E58+temporary_pension_bonus_high!B58</f>
        <v>30949212.4034799</v>
      </c>
      <c r="H70" s="8" t="n">
        <f aca="false">F70-J70</f>
        <v>29732436.7463516</v>
      </c>
      <c r="I70" s="8" t="n">
        <f aca="false">G70-K70</f>
        <v>28471378.2462729</v>
      </c>
      <c r="J70" s="155" t="n">
        <f aca="false">high_v2_m!J58</f>
        <v>2554468.20330619</v>
      </c>
      <c r="K70" s="155" t="n">
        <f aca="false">high_v2_m!K58</f>
        <v>2477834.157207</v>
      </c>
      <c r="L70" s="8" t="n">
        <f aca="false">H70-I70</f>
        <v>1261058.50007863</v>
      </c>
      <c r="M70" s="8" t="n">
        <f aca="false">J70-K70</f>
        <v>76634.0460991859</v>
      </c>
      <c r="N70" s="155" t="n">
        <f aca="false">SUM(high_v5_m!C58:J58)</f>
        <v>5404656.59171368</v>
      </c>
      <c r="O70" s="5"/>
      <c r="P70" s="5"/>
      <c r="Q70" s="8" t="n">
        <f aca="false">I70*5.5017049523</f>
        <v>156641122.696326</v>
      </c>
      <c r="R70" s="8"/>
      <c r="S70" s="8"/>
      <c r="T70" s="5"/>
      <c r="U70" s="5"/>
      <c r="V70" s="8" t="n">
        <f aca="false">K70*5.5017049523</f>
        <v>13632312.4536839</v>
      </c>
      <c r="W70" s="8" t="n">
        <f aca="false">M70*5.5017049523</f>
        <v>421617.910938678</v>
      </c>
      <c r="X70" s="8" t="n">
        <f aca="false">N70*5.1890047538+L70*5.5017049523</f>
        <v>34982760.5420814</v>
      </c>
      <c r="Y70" s="8" t="n">
        <f aca="false">N70*5.1890047538</f>
        <v>28044788.7470588</v>
      </c>
      <c r="Z70" s="8" t="n">
        <f aca="false">L70*5.5017049523</f>
        <v>6937971.79502263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32766833.4619147</v>
      </c>
      <c r="G71" s="157" t="n">
        <f aca="false">high_v2_m!E59+temporary_pension_bonus_high!B59</f>
        <v>31409728.9268027</v>
      </c>
      <c r="H71" s="67" t="n">
        <f aca="false">F71-J71</f>
        <v>30104027.0639779</v>
      </c>
      <c r="I71" s="67" t="n">
        <f aca="false">G71-K71</f>
        <v>28826806.720804</v>
      </c>
      <c r="J71" s="157" t="n">
        <f aca="false">high_v2_m!J59</f>
        <v>2662806.39793686</v>
      </c>
      <c r="K71" s="157" t="n">
        <f aca="false">high_v2_m!K59</f>
        <v>2582922.20599875</v>
      </c>
      <c r="L71" s="67" t="n">
        <f aca="false">H71-I71</f>
        <v>1277220.34317391</v>
      </c>
      <c r="M71" s="67" t="n">
        <f aca="false">J71-K71</f>
        <v>79884.1919381064</v>
      </c>
      <c r="N71" s="157" t="n">
        <f aca="false">SUM(high_v5_m!C59:J59)</f>
        <v>4470259.94565643</v>
      </c>
      <c r="O71" s="7"/>
      <c r="P71" s="7"/>
      <c r="Q71" s="67" t="n">
        <f aca="false">I71*5.5017049523</f>
        <v>158596585.294842</v>
      </c>
      <c r="R71" s="67"/>
      <c r="S71" s="67"/>
      <c r="T71" s="7"/>
      <c r="U71" s="7"/>
      <c r="V71" s="67" t="n">
        <f aca="false">K71*5.5017049523</f>
        <v>14210475.892149</v>
      </c>
      <c r="W71" s="67" t="n">
        <f aca="false">M71*5.5017049523</f>
        <v>439499.254396364</v>
      </c>
      <c r="X71" s="67" t="n">
        <f aca="false">N71*5.1890047538+L71*5.5017049523</f>
        <v>30223089.5959512</v>
      </c>
      <c r="Y71" s="67" t="n">
        <f aca="false">N71*5.1890047538</f>
        <v>23196200.108733</v>
      </c>
      <c r="Z71" s="67" t="n">
        <f aca="false">L71*5.5017049523</f>
        <v>7026889.48721823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32601588.0379579</v>
      </c>
      <c r="G72" s="157" t="n">
        <f aca="false">high_v2_m!E60+temporary_pension_bonus_high!B60</f>
        <v>31250339.3229222</v>
      </c>
      <c r="H72" s="67" t="n">
        <f aca="false">F72-J72</f>
        <v>29860035.3642397</v>
      </c>
      <c r="I72" s="67" t="n">
        <f aca="false">G72-K72</f>
        <v>28591033.2294156</v>
      </c>
      <c r="J72" s="157" t="n">
        <f aca="false">high_v2_m!J60</f>
        <v>2741552.67371814</v>
      </c>
      <c r="K72" s="157" t="n">
        <f aca="false">high_v2_m!K60</f>
        <v>2659306.0935066</v>
      </c>
      <c r="L72" s="67" t="n">
        <f aca="false">H72-I72</f>
        <v>1269002.13482412</v>
      </c>
      <c r="M72" s="67" t="n">
        <f aca="false">J72-K72</f>
        <v>82246.5802115439</v>
      </c>
      <c r="N72" s="157" t="n">
        <f aca="false">SUM(high_v5_m!C60:J60)</f>
        <v>4447336.13472725</v>
      </c>
      <c r="O72" s="7"/>
      <c r="P72" s="7"/>
      <c r="Q72" s="67" t="n">
        <f aca="false">I72*5.5017049523</f>
        <v>157299429.10965</v>
      </c>
      <c r="R72" s="67"/>
      <c r="S72" s="67"/>
      <c r="T72" s="7"/>
      <c r="U72" s="7"/>
      <c r="V72" s="67" t="n">
        <f aca="false">K72*5.5017049523</f>
        <v>14630717.5043268</v>
      </c>
      <c r="W72" s="67" t="n">
        <f aca="false">M72*5.5017049523</f>
        <v>452496.417659591</v>
      </c>
      <c r="X72" s="67" t="n">
        <f aca="false">N72*5.1890047538+L72*5.5017049523</f>
        <v>30058923.6744873</v>
      </c>
      <c r="Y72" s="67" t="n">
        <f aca="false">N72*5.1890047538</f>
        <v>23077248.3448462</v>
      </c>
      <c r="Z72" s="67" t="n">
        <f aca="false">L72*5.5017049523</f>
        <v>6981675.32964111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33111836.5056352</v>
      </c>
      <c r="G73" s="157" t="n">
        <f aca="false">high_v2_m!E61+temporary_pension_bonus_high!B61</f>
        <v>31739687.8797354</v>
      </c>
      <c r="H73" s="67" t="n">
        <f aca="false">F73-J73</f>
        <v>30238835.77102</v>
      </c>
      <c r="I73" s="67" t="n">
        <f aca="false">G73-K73</f>
        <v>28952877.1671586</v>
      </c>
      <c r="J73" s="157" t="n">
        <f aca="false">high_v2_m!J61</f>
        <v>2873000.73461527</v>
      </c>
      <c r="K73" s="157" t="n">
        <f aca="false">high_v2_m!K61</f>
        <v>2786810.71257681</v>
      </c>
      <c r="L73" s="67" t="n">
        <f aca="false">H73-I73</f>
        <v>1285958.6038614</v>
      </c>
      <c r="M73" s="67" t="n">
        <f aca="false">J73-K73</f>
        <v>86190.0220384584</v>
      </c>
      <c r="N73" s="157" t="n">
        <f aca="false">SUM(high_v5_m!C61:J61)</f>
        <v>4551607.71658887</v>
      </c>
      <c r="O73" s="7"/>
      <c r="P73" s="7"/>
      <c r="Q73" s="67" t="n">
        <f aca="false">I73*5.5017049523</f>
        <v>159290187.69389</v>
      </c>
      <c r="R73" s="67"/>
      <c r="S73" s="67"/>
      <c r="T73" s="7"/>
      <c r="U73" s="7"/>
      <c r="V73" s="67" t="n">
        <f aca="false">K73*5.5017049523</f>
        <v>15332210.2985065</v>
      </c>
      <c r="W73" s="67" t="n">
        <f aca="false">M73*5.5017049523</f>
        <v>474192.071087833</v>
      </c>
      <c r="X73" s="67" t="n">
        <f aca="false">N73*5.1890047538+L73*5.5017049523</f>
        <v>30693278.8981295</v>
      </c>
      <c r="Y73" s="67" t="n">
        <f aca="false">N73*5.1890047538</f>
        <v>23618314.0788124</v>
      </c>
      <c r="Z73" s="67" t="n">
        <f aca="false">L73*5.5017049523</f>
        <v>7074964.81931705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32983988.33283</v>
      </c>
      <c r="G74" s="155" t="n">
        <f aca="false">high_v2_m!E62+temporary_pension_bonus_high!B62</f>
        <v>31617313.1443366</v>
      </c>
      <c r="H74" s="8" t="n">
        <f aca="false">F74-J74</f>
        <v>30046639.4064231</v>
      </c>
      <c r="I74" s="8" t="n">
        <f aca="false">G74-K74</f>
        <v>28768084.6857219</v>
      </c>
      <c r="J74" s="155" t="n">
        <f aca="false">high_v2_m!J62</f>
        <v>2937348.92640695</v>
      </c>
      <c r="K74" s="155" t="n">
        <f aca="false">high_v2_m!K62</f>
        <v>2849228.45861474</v>
      </c>
      <c r="L74" s="8" t="n">
        <f aca="false">H74-I74</f>
        <v>1278554.72070119</v>
      </c>
      <c r="M74" s="8" t="n">
        <f aca="false">J74-K74</f>
        <v>88120.4677922092</v>
      </c>
      <c r="N74" s="155" t="n">
        <f aca="false">SUM(high_v5_m!C62:J62)</f>
        <v>5350237.22285888</v>
      </c>
      <c r="O74" s="5"/>
      <c r="P74" s="5"/>
      <c r="Q74" s="8" t="n">
        <f aca="false">I74*5.5017049523</f>
        <v>158273513.983622</v>
      </c>
      <c r="R74" s="8"/>
      <c r="S74" s="8"/>
      <c r="T74" s="5"/>
      <c r="U74" s="5"/>
      <c r="V74" s="8" t="n">
        <f aca="false">K74*5.5017049523</f>
        <v>15675614.3209948</v>
      </c>
      <c r="W74" s="8" t="n">
        <f aca="false">M74*5.5017049523</f>
        <v>484812.81405139</v>
      </c>
      <c r="X74" s="8" t="n">
        <f aca="false">N74*5.1890047538+L74*5.5017049523</f>
        <v>34796637.2220407</v>
      </c>
      <c r="Y74" s="8" t="n">
        <f aca="false">N74*5.1890047538</f>
        <v>27762406.3833724</v>
      </c>
      <c r="Z74" s="8" t="n">
        <f aca="false">L74*5.5017049523</f>
        <v>7034230.83866829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33722553.3282418</v>
      </c>
      <c r="G75" s="157" t="n">
        <f aca="false">high_v2_m!E63+temporary_pension_bonus_high!B63</f>
        <v>32324039.5540182</v>
      </c>
      <c r="H75" s="67" t="n">
        <f aca="false">F75-J75</f>
        <v>30675203.3400416</v>
      </c>
      <c r="I75" s="67" t="n">
        <f aca="false">G75-K75</f>
        <v>29368110.065464</v>
      </c>
      <c r="J75" s="157" t="n">
        <f aca="false">high_v2_m!J63</f>
        <v>3047349.98820022</v>
      </c>
      <c r="K75" s="157" t="n">
        <f aca="false">high_v2_m!K63</f>
        <v>2955929.48855421</v>
      </c>
      <c r="L75" s="67" t="n">
        <f aca="false">H75-I75</f>
        <v>1307093.2745776</v>
      </c>
      <c r="M75" s="67" t="n">
        <f aca="false">J75-K75</f>
        <v>91420.4996460071</v>
      </c>
      <c r="N75" s="157" t="n">
        <f aca="false">SUM(high_v5_m!C63:J63)</f>
        <v>4546220.29278052</v>
      </c>
      <c r="O75" s="7"/>
      <c r="P75" s="7"/>
      <c r="Q75" s="67" t="n">
        <f aca="false">I75*5.5017049523</f>
        <v>161574676.586855</v>
      </c>
      <c r="R75" s="67"/>
      <c r="S75" s="67"/>
      <c r="T75" s="7"/>
      <c r="U75" s="7"/>
      <c r="V75" s="67" t="n">
        <f aca="false">K75*5.5017049523</f>
        <v>16262651.9058283</v>
      </c>
      <c r="W75" s="67" t="n">
        <f aca="false">M75*5.5017049523</f>
        <v>502968.615644178</v>
      </c>
      <c r="X75" s="67" t="n">
        <f aca="false">N75*5.1890047538+L75*5.5017049523</f>
        <v>30781600.2529218</v>
      </c>
      <c r="Y75" s="67" t="n">
        <f aca="false">N75*5.1890047538</f>
        <v>23590358.7110602</v>
      </c>
      <c r="Z75" s="67" t="n">
        <f aca="false">L75*5.5017049523</f>
        <v>7191241.54186162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33559480.375045</v>
      </c>
      <c r="G76" s="157" t="n">
        <f aca="false">high_v2_m!E64+temporary_pension_bonus_high!B64</f>
        <v>32166412.8332256</v>
      </c>
      <c r="H76" s="67" t="n">
        <f aca="false">F76-J76</f>
        <v>30530140.5606377</v>
      </c>
      <c r="I76" s="67" t="n">
        <f aca="false">G76-K76</f>
        <v>29227953.2132506</v>
      </c>
      <c r="J76" s="157" t="n">
        <f aca="false">high_v2_m!J64</f>
        <v>3029339.81440724</v>
      </c>
      <c r="K76" s="157" t="n">
        <f aca="false">high_v2_m!K64</f>
        <v>2938459.61997502</v>
      </c>
      <c r="L76" s="67" t="n">
        <f aca="false">H76-I76</f>
        <v>1302187.34738716</v>
      </c>
      <c r="M76" s="67" t="n">
        <f aca="false">J76-K76</f>
        <v>90880.1944322167</v>
      </c>
      <c r="N76" s="157" t="n">
        <f aca="false">SUM(high_v5_m!C64:J64)</f>
        <v>4439380.21139661</v>
      </c>
      <c r="O76" s="7"/>
      <c r="P76" s="7"/>
      <c r="Q76" s="67" t="n">
        <f aca="false">I76*5.5017049523</f>
        <v>160803574.938933</v>
      </c>
      <c r="R76" s="67"/>
      <c r="S76" s="67"/>
      <c r="T76" s="7"/>
      <c r="U76" s="7"/>
      <c r="V76" s="67" t="n">
        <f aca="false">K76*5.5017049523</f>
        <v>16166537.8433502</v>
      </c>
      <c r="W76" s="67" t="n">
        <f aca="false">M76*5.5017049523</f>
        <v>499996.015773714</v>
      </c>
      <c r="X76" s="67" t="n">
        <f aca="false">N76*5.1890047538+L76*5.5017049523</f>
        <v>30200215.598805</v>
      </c>
      <c r="Y76" s="67" t="n">
        <f aca="false">N76*5.1890047538</f>
        <v>23035965.0208626</v>
      </c>
      <c r="Z76" s="67" t="n">
        <f aca="false">L76*5.5017049523</f>
        <v>7164250.57794234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34048631.7052005</v>
      </c>
      <c r="G77" s="157" t="n">
        <f aca="false">high_v2_m!E65+temporary_pension_bonus_high!B65</f>
        <v>32635244.4807998</v>
      </c>
      <c r="H77" s="67" t="n">
        <f aca="false">F77-J77</f>
        <v>30945269.3948839</v>
      </c>
      <c r="I77" s="67" t="n">
        <f aca="false">G77-K77</f>
        <v>29624983.0397926</v>
      </c>
      <c r="J77" s="157" t="n">
        <f aca="false">high_v2_m!J65</f>
        <v>3103362.31031665</v>
      </c>
      <c r="K77" s="157" t="n">
        <f aca="false">high_v2_m!K65</f>
        <v>3010261.44100715</v>
      </c>
      <c r="L77" s="67" t="n">
        <f aca="false">H77-I77</f>
        <v>1320286.35509127</v>
      </c>
      <c r="M77" s="67" t="n">
        <f aca="false">J77-K77</f>
        <v>93100.8693094994</v>
      </c>
      <c r="N77" s="157" t="n">
        <f aca="false">SUM(high_v5_m!C65:J65)</f>
        <v>4540840.4007704</v>
      </c>
      <c r="O77" s="7"/>
      <c r="P77" s="7"/>
      <c r="Q77" s="67" t="n">
        <f aca="false">I77*5.5017049523</f>
        <v>162987915.901831</v>
      </c>
      <c r="R77" s="67"/>
      <c r="S77" s="67"/>
      <c r="T77" s="7"/>
      <c r="U77" s="7"/>
      <c r="V77" s="67" t="n">
        <f aca="false">K77*5.5017049523</f>
        <v>16561570.2777068</v>
      </c>
      <c r="W77" s="67" t="n">
        <f aca="false">M77*5.5017049523</f>
        <v>512213.513743508</v>
      </c>
      <c r="X77" s="67" t="n">
        <f aca="false">N77*5.1890047538+L77*5.5017049523</f>
        <v>30826268.4041045</v>
      </c>
      <c r="Y77" s="67" t="n">
        <f aca="false">N77*5.1890047538</f>
        <v>23562442.4258447</v>
      </c>
      <c r="Z77" s="67" t="n">
        <f aca="false">L77*5.5017049523</f>
        <v>7263825.97825978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33923296.616136</v>
      </c>
      <c r="G78" s="155" t="n">
        <f aca="false">high_v2_m!E66+temporary_pension_bonus_high!B66</f>
        <v>32514569.8506859</v>
      </c>
      <c r="H78" s="8" t="n">
        <f aca="false">F78-J78</f>
        <v>30698446.714435</v>
      </c>
      <c r="I78" s="8" t="n">
        <f aca="false">G78-K78</f>
        <v>29386465.4460359</v>
      </c>
      <c r="J78" s="155" t="n">
        <f aca="false">high_v2_m!J66</f>
        <v>3224849.90170099</v>
      </c>
      <c r="K78" s="155" t="n">
        <f aca="false">high_v2_m!K66</f>
        <v>3128104.40464996</v>
      </c>
      <c r="L78" s="8" t="n">
        <f aca="false">H78-I78</f>
        <v>1311981.2683991</v>
      </c>
      <c r="M78" s="8" t="n">
        <f aca="false">J78-K78</f>
        <v>96745.4970510299</v>
      </c>
      <c r="N78" s="155" t="n">
        <f aca="false">SUM(high_v5_m!C66:J66)</f>
        <v>5425337.00744583</v>
      </c>
      <c r="O78" s="5"/>
      <c r="P78" s="5"/>
      <c r="Q78" s="8" t="n">
        <f aca="false">I78*5.5017049523</f>
        <v>161675662.475049</v>
      </c>
      <c r="R78" s="8"/>
      <c r="S78" s="8"/>
      <c r="T78" s="5"/>
      <c r="U78" s="5"/>
      <c r="V78" s="8" t="n">
        <f aca="false">K78*5.5017049523</f>
        <v>17209907.4943742</v>
      </c>
      <c r="W78" s="8" t="n">
        <f aca="false">M78*5.5017049523</f>
        <v>532265.180238376</v>
      </c>
      <c r="X78" s="8" t="n">
        <f aca="false">N78*5.1890047538+L78*5.5017049523</f>
        <v>35370233.3642796</v>
      </c>
      <c r="Y78" s="8" t="n">
        <f aca="false">N78*5.1890047538</f>
        <v>28152099.5226035</v>
      </c>
      <c r="Z78" s="8" t="n">
        <f aca="false">L78*5.5017049523</f>
        <v>7218133.84167615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34450021.3954203</v>
      </c>
      <c r="G79" s="157" t="n">
        <f aca="false">high_v2_m!E67+temporary_pension_bonus_high!B67</f>
        <v>33020093.2273716</v>
      </c>
      <c r="H79" s="67" t="n">
        <f aca="false">F79-J79</f>
        <v>31091600.4003854</v>
      </c>
      <c r="I79" s="67" t="n">
        <f aca="false">G79-K79</f>
        <v>29762424.8621877</v>
      </c>
      <c r="J79" s="157" t="n">
        <f aca="false">high_v2_m!J67</f>
        <v>3358420.99503497</v>
      </c>
      <c r="K79" s="157" t="n">
        <f aca="false">high_v2_m!K67</f>
        <v>3257668.36518392</v>
      </c>
      <c r="L79" s="67" t="n">
        <f aca="false">H79-I79</f>
        <v>1329175.53819766</v>
      </c>
      <c r="M79" s="67" t="n">
        <f aca="false">J79-K79</f>
        <v>100752.629851049</v>
      </c>
      <c r="N79" s="157" t="n">
        <f aca="false">SUM(high_v5_m!C67:J67)</f>
        <v>4501940.91123669</v>
      </c>
      <c r="O79" s="7"/>
      <c r="P79" s="7"/>
      <c r="Q79" s="67" t="n">
        <f aca="false">I79*5.5017049523</f>
        <v>163744080.256755</v>
      </c>
      <c r="R79" s="67"/>
      <c r="S79" s="67"/>
      <c r="T79" s="7"/>
      <c r="U79" s="7"/>
      <c r="V79" s="67" t="n">
        <f aca="false">K79*5.5017049523</f>
        <v>17922730.1776834</v>
      </c>
      <c r="W79" s="67" t="n">
        <f aca="false">M79*5.5017049523</f>
        <v>554311.242608767</v>
      </c>
      <c r="X79" s="67" t="n">
        <f aca="false">N79*5.1890047538+L79*5.5017049523</f>
        <v>30673324.4307119</v>
      </c>
      <c r="Y79" s="67" t="n">
        <f aca="false">N79*5.1890047538</f>
        <v>23360592.7897339</v>
      </c>
      <c r="Z79" s="67" t="n">
        <f aca="false">L79*5.5017049523</f>
        <v>7312731.64097806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34327662.4111607</v>
      </c>
      <c r="G80" s="157" t="n">
        <f aca="false">high_v2_m!E68+temporary_pension_bonus_high!B68</f>
        <v>32901478.9422764</v>
      </c>
      <c r="H80" s="67" t="n">
        <f aca="false">F80-J80</f>
        <v>30899465.6831942</v>
      </c>
      <c r="I80" s="67" t="n">
        <f aca="false">G80-K80</f>
        <v>29576128.1161489</v>
      </c>
      <c r="J80" s="157" t="n">
        <f aca="false">high_v2_m!J68</f>
        <v>3428196.72796651</v>
      </c>
      <c r="K80" s="157" t="n">
        <f aca="false">high_v2_m!K68</f>
        <v>3325350.82612751</v>
      </c>
      <c r="L80" s="67" t="n">
        <f aca="false">H80-I80</f>
        <v>1323337.56704534</v>
      </c>
      <c r="M80" s="67" t="n">
        <f aca="false">J80-K80</f>
        <v>102845.901838995</v>
      </c>
      <c r="N80" s="157" t="n">
        <f aca="false">SUM(high_v5_m!C68:J68)</f>
        <v>4355898.80631854</v>
      </c>
      <c r="O80" s="7"/>
      <c r="P80" s="7"/>
      <c r="Q80" s="67" t="n">
        <f aca="false">I80*5.5017049523</f>
        <v>162719130.526475</v>
      </c>
      <c r="R80" s="67"/>
      <c r="S80" s="67"/>
      <c r="T80" s="7"/>
      <c r="U80" s="7"/>
      <c r="V80" s="67" t="n">
        <f aca="false">K80*5.5017049523</f>
        <v>18295099.1082406</v>
      </c>
      <c r="W80" s="67" t="n">
        <f aca="false">M80*5.5017049523</f>
        <v>565827.807471359</v>
      </c>
      <c r="X80" s="67" t="n">
        <f aca="false">N80*5.1890047538+L80*5.5017049523</f>
        <v>29883392.4592366</v>
      </c>
      <c r="Y80" s="67" t="n">
        <f aca="false">N80*5.1890047538</f>
        <v>22602779.6130586</v>
      </c>
      <c r="Z80" s="67" t="n">
        <f aca="false">L80*5.5017049523</f>
        <v>7280612.84617797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35064165.3336251</v>
      </c>
      <c r="G81" s="157" t="n">
        <f aca="false">high_v2_m!E69+temporary_pension_bonus_high!B69</f>
        <v>33607705.7558444</v>
      </c>
      <c r="H81" s="67" t="n">
        <f aca="false">F81-J81</f>
        <v>31468173.3559184</v>
      </c>
      <c r="I81" s="67" t="n">
        <f aca="false">G81-K81</f>
        <v>30119593.537469</v>
      </c>
      <c r="J81" s="157" t="n">
        <f aca="false">high_v2_m!J69</f>
        <v>3595991.97770663</v>
      </c>
      <c r="K81" s="157" t="n">
        <f aca="false">high_v2_m!K69</f>
        <v>3488112.21837544</v>
      </c>
      <c r="L81" s="67" t="n">
        <f aca="false">H81-I81</f>
        <v>1348579.81844944</v>
      </c>
      <c r="M81" s="67" t="n">
        <f aca="false">J81-K81</f>
        <v>107879.759331199</v>
      </c>
      <c r="N81" s="157" t="n">
        <f aca="false">SUM(high_v5_m!C69:J69)</f>
        <v>4381588.35480816</v>
      </c>
      <c r="O81" s="7"/>
      <c r="P81" s="7"/>
      <c r="Q81" s="67" t="n">
        <f aca="false">I81*5.5017049523</f>
        <v>165709116.926356</v>
      </c>
      <c r="R81" s="67"/>
      <c r="S81" s="67"/>
      <c r="T81" s="7"/>
      <c r="U81" s="7"/>
      <c r="V81" s="67" t="n">
        <f aca="false">K81*5.5017049523</f>
        <v>19190564.2660143</v>
      </c>
      <c r="W81" s="67" t="n">
        <f aca="false">M81*5.5017049523</f>
        <v>593522.606165389</v>
      </c>
      <c r="X81" s="67" t="n">
        <f aca="false">N81*5.1890047538+L81*5.5017049523</f>
        <v>30155571.0680294</v>
      </c>
      <c r="Y81" s="67" t="n">
        <f aca="false">N81*5.1890047538</f>
        <v>22736082.8022943</v>
      </c>
      <c r="Z81" s="67" t="n">
        <f aca="false">L81*5.5017049523</f>
        <v>7419488.26573511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34891443.341197</v>
      </c>
      <c r="G82" s="155" t="n">
        <f aca="false">high_v2_m!E70+temporary_pension_bonus_high!B70</f>
        <v>33442340.1013242</v>
      </c>
      <c r="H82" s="8" t="n">
        <f aca="false">F82-J82</f>
        <v>31225459.4578032</v>
      </c>
      <c r="I82" s="8" t="n">
        <f aca="false">G82-K82</f>
        <v>29886335.7344322</v>
      </c>
      <c r="J82" s="155" t="n">
        <f aca="false">high_v2_m!J70</f>
        <v>3665983.88339378</v>
      </c>
      <c r="K82" s="155" t="n">
        <f aca="false">high_v2_m!K70</f>
        <v>3556004.36689196</v>
      </c>
      <c r="L82" s="8" t="n">
        <f aca="false">H82-I82</f>
        <v>1339123.72337097</v>
      </c>
      <c r="M82" s="8" t="n">
        <f aca="false">J82-K82</f>
        <v>109979.516501814</v>
      </c>
      <c r="N82" s="155" t="n">
        <f aca="false">SUM(high_v5_m!C70:J70)</f>
        <v>5291895.17562561</v>
      </c>
      <c r="O82" s="5"/>
      <c r="P82" s="5"/>
      <c r="Q82" s="8" t="n">
        <f aca="false">I82*5.5017049523</f>
        <v>164425801.316226</v>
      </c>
      <c r="R82" s="8"/>
      <c r="S82" s="8"/>
      <c r="T82" s="5"/>
      <c r="U82" s="5"/>
      <c r="V82" s="8" t="n">
        <f aca="false">K82*5.5017049523</f>
        <v>19564086.8357299</v>
      </c>
      <c r="W82" s="8" t="n">
        <f aca="false">M82*5.5017049523</f>
        <v>605074.85058959</v>
      </c>
      <c r="X82" s="8" t="n">
        <f aca="false">N82*5.1890047538+L82*5.5017049523</f>
        <v>34827132.8435451</v>
      </c>
      <c r="Y82" s="8" t="n">
        <f aca="false">N82*5.1890047538</f>
        <v>27459669.2229326</v>
      </c>
      <c r="Z82" s="8" t="n">
        <f aca="false">L82*5.5017049523</f>
        <v>7367463.62061248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35466727.9948892</v>
      </c>
      <c r="G83" s="157" t="n">
        <f aca="false">high_v2_m!E71+temporary_pension_bonus_high!B71</f>
        <v>33993231.431005</v>
      </c>
      <c r="H83" s="67" t="n">
        <f aca="false">F83-J83</f>
        <v>31635963.9593207</v>
      </c>
      <c r="I83" s="67" t="n">
        <f aca="false">G83-K83</f>
        <v>30277390.3165035</v>
      </c>
      <c r="J83" s="157" t="n">
        <f aca="false">high_v2_m!J71</f>
        <v>3830764.03556855</v>
      </c>
      <c r="K83" s="157" t="n">
        <f aca="false">high_v2_m!K71</f>
        <v>3715841.1145015</v>
      </c>
      <c r="L83" s="67" t="n">
        <f aca="false">H83-I83</f>
        <v>1358573.64281714</v>
      </c>
      <c r="M83" s="67" t="n">
        <f aca="false">J83-K83</f>
        <v>114922.921067057</v>
      </c>
      <c r="N83" s="157" t="n">
        <f aca="false">SUM(high_v5_m!C71:J71)</f>
        <v>4441023.78362978</v>
      </c>
      <c r="O83" s="7"/>
      <c r="P83" s="7"/>
      <c r="Q83" s="67" t="n">
        <f aca="false">I83*5.5017049523</f>
        <v>166577268.247028</v>
      </c>
      <c r="R83" s="67"/>
      <c r="S83" s="67"/>
      <c r="T83" s="7"/>
      <c r="U83" s="7"/>
      <c r="V83" s="67" t="n">
        <f aca="false">K83*5.5017049523</f>
        <v>20443461.4616128</v>
      </c>
      <c r="W83" s="67" t="n">
        <f aca="false">M83*5.5017049523</f>
        <v>632272.003967408</v>
      </c>
      <c r="X83" s="67" t="n">
        <f aca="false">N83*5.1890047538+L83*5.5017049523</f>
        <v>30518964.8637451</v>
      </c>
      <c r="Y83" s="67" t="n">
        <f aca="false">N83*5.1890047538</f>
        <v>23044493.5249938</v>
      </c>
      <c r="Z83" s="67" t="n">
        <f aca="false">L83*5.5017049523</f>
        <v>7474471.33875133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35483428.6396561</v>
      </c>
      <c r="G84" s="157" t="n">
        <f aca="false">high_v2_m!E72+temporary_pension_bonus_high!B72</f>
        <v>34008173.2752475</v>
      </c>
      <c r="H84" s="67" t="n">
        <f aca="false">F84-J84</f>
        <v>31502096.569637</v>
      </c>
      <c r="I84" s="67" t="n">
        <f aca="false">G84-K84</f>
        <v>30146281.167329</v>
      </c>
      <c r="J84" s="157" t="n">
        <f aca="false">high_v2_m!J72</f>
        <v>3981332.07001906</v>
      </c>
      <c r="K84" s="157" t="n">
        <f aca="false">high_v2_m!K72</f>
        <v>3861892.10791849</v>
      </c>
      <c r="L84" s="67" t="n">
        <f aca="false">H84-I84</f>
        <v>1355815.40230802</v>
      </c>
      <c r="M84" s="67" t="n">
        <f aca="false">J84-K84</f>
        <v>119439.962100572</v>
      </c>
      <c r="N84" s="157" t="n">
        <f aca="false">SUM(high_v5_m!C72:J72)</f>
        <v>4405654.60006141</v>
      </c>
      <c r="O84" s="7"/>
      <c r="P84" s="7"/>
      <c r="Q84" s="67" t="n">
        <f aca="false">I84*5.5017049523</f>
        <v>165855944.391722</v>
      </c>
      <c r="R84" s="67"/>
      <c r="S84" s="67"/>
      <c r="T84" s="7"/>
      <c r="U84" s="7"/>
      <c r="V84" s="67" t="n">
        <f aca="false">K84*5.5017049523</f>
        <v>21246990.9353834</v>
      </c>
      <c r="W84" s="67" t="n">
        <f aca="false">M84*5.5017049523</f>
        <v>657123.430991244</v>
      </c>
      <c r="X84" s="67" t="n">
        <f aca="false">N84*5.1890047538+L84*5.5017049523</f>
        <v>30320258.9766022</v>
      </c>
      <c r="Y84" s="67" t="n">
        <f aca="false">N84*5.1890047538</f>
        <v>22860962.6633195</v>
      </c>
      <c r="Z84" s="67" t="n">
        <f aca="false">L84*5.5017049523</f>
        <v>7459296.31328268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36120945.209891</v>
      </c>
      <c r="G85" s="157" t="n">
        <f aca="false">high_v2_m!E73+temporary_pension_bonus_high!B73</f>
        <v>34618512.4373281</v>
      </c>
      <c r="H85" s="67" t="n">
        <f aca="false">F85-J85</f>
        <v>31961388.1604194</v>
      </c>
      <c r="I85" s="67" t="n">
        <f aca="false">G85-K85</f>
        <v>30583742.0993406</v>
      </c>
      <c r="J85" s="157" t="n">
        <f aca="false">high_v2_m!J73</f>
        <v>4159557.04947164</v>
      </c>
      <c r="K85" s="157" t="n">
        <f aca="false">high_v2_m!K73</f>
        <v>4034770.3379875</v>
      </c>
      <c r="L85" s="67" t="n">
        <f aca="false">H85-I85</f>
        <v>1377646.06107881</v>
      </c>
      <c r="M85" s="67" t="n">
        <f aca="false">J85-K85</f>
        <v>124786.71148415</v>
      </c>
      <c r="N85" s="157" t="n">
        <f aca="false">SUM(high_v5_m!C73:J73)</f>
        <v>4501537.61913182</v>
      </c>
      <c r="O85" s="7"/>
      <c r="P85" s="7"/>
      <c r="Q85" s="67" t="n">
        <f aca="false">I85*5.5017049523</f>
        <v>168262725.367808</v>
      </c>
      <c r="R85" s="67"/>
      <c r="S85" s="67"/>
      <c r="T85" s="7"/>
      <c r="U85" s="7"/>
      <c r="V85" s="67" t="n">
        <f aca="false">K85*5.5017049523</f>
        <v>22198115.9498989</v>
      </c>
      <c r="W85" s="67" t="n">
        <f aca="false">M85*5.5017049523</f>
        <v>686539.668553577</v>
      </c>
      <c r="X85" s="67" t="n">
        <f aca="false">N85*5.1890047538+L85*5.5017049523</f>
        <v>30937902.2618384</v>
      </c>
      <c r="Y85" s="67" t="n">
        <f aca="false">N85*5.1890047538</f>
        <v>23358500.1050845</v>
      </c>
      <c r="Z85" s="67" t="n">
        <f aca="false">L85*5.5017049523</f>
        <v>7579402.15675387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35848224.6665884</v>
      </c>
      <c r="G86" s="155" t="n">
        <f aca="false">high_v2_m!E74+temporary_pension_bonus_high!B74</f>
        <v>34358841.0620942</v>
      </c>
      <c r="H86" s="8" t="n">
        <f aca="false">F86-J86</f>
        <v>31680247.7133641</v>
      </c>
      <c r="I86" s="8" t="n">
        <f aca="false">G86-K86</f>
        <v>30315903.4174666</v>
      </c>
      <c r="J86" s="155" t="n">
        <f aca="false">high_v2_m!J74</f>
        <v>4167976.95322433</v>
      </c>
      <c r="K86" s="155" t="n">
        <f aca="false">high_v2_m!K74</f>
        <v>4042937.6446276</v>
      </c>
      <c r="L86" s="8" t="n">
        <f aca="false">H86-I86</f>
        <v>1364344.29589754</v>
      </c>
      <c r="M86" s="8" t="n">
        <f aca="false">J86-K86</f>
        <v>125039.308596729</v>
      </c>
      <c r="N86" s="155" t="n">
        <f aca="false">SUM(high_v5_m!C74:J74)</f>
        <v>5386632.76918336</v>
      </c>
      <c r="O86" s="5"/>
      <c r="P86" s="5"/>
      <c r="Q86" s="8" t="n">
        <f aca="false">I86*5.5017049523</f>
        <v>166789155.965324</v>
      </c>
      <c r="R86" s="8"/>
      <c r="S86" s="8"/>
      <c r="T86" s="5"/>
      <c r="U86" s="5"/>
      <c r="V86" s="8" t="n">
        <f aca="false">K86*5.5017049523</f>
        <v>22243050.0612877</v>
      </c>
      <c r="W86" s="8" t="n">
        <f aca="false">M86*5.5017049523</f>
        <v>687929.383338791</v>
      </c>
      <c r="X86" s="8" t="n">
        <f aca="false">N86*5.1890047538+L86*5.5017049523</f>
        <v>35457482.815649</v>
      </c>
      <c r="Y86" s="8" t="n">
        <f aca="false">N86*5.1890047538</f>
        <v>27951263.0462673</v>
      </c>
      <c r="Z86" s="8" t="n">
        <f aca="false">L86*5.5017049523</f>
        <v>7506219.76938175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36468440.5719609</v>
      </c>
      <c r="G87" s="157" t="n">
        <f aca="false">high_v2_m!E75+temporary_pension_bonus_high!B75</f>
        <v>34953409.7796131</v>
      </c>
      <c r="H87" s="67" t="n">
        <f aca="false">F87-J87</f>
        <v>32112074.7443207</v>
      </c>
      <c r="I87" s="67" t="n">
        <f aca="false">G87-K87</f>
        <v>30727734.9268021</v>
      </c>
      <c r="J87" s="157" t="n">
        <f aca="false">high_v2_m!J75</f>
        <v>4356365.82764015</v>
      </c>
      <c r="K87" s="157" t="n">
        <f aca="false">high_v2_m!K75</f>
        <v>4225674.85281095</v>
      </c>
      <c r="L87" s="67" t="n">
        <f aca="false">H87-I87</f>
        <v>1384339.81751858</v>
      </c>
      <c r="M87" s="67" t="n">
        <f aca="false">J87-K87</f>
        <v>130690.974829204</v>
      </c>
      <c r="N87" s="157" t="n">
        <f aca="false">SUM(high_v5_m!C75:J75)</f>
        <v>4496892.74915437</v>
      </c>
      <c r="O87" s="7"/>
      <c r="P87" s="7"/>
      <c r="Q87" s="67" t="n">
        <f aca="false">I87*5.5017049523</f>
        <v>169054931.419749</v>
      </c>
      <c r="R87" s="67"/>
      <c r="S87" s="67"/>
      <c r="T87" s="7"/>
      <c r="U87" s="7"/>
      <c r="V87" s="67" t="n">
        <f aca="false">K87*5.5017049523</f>
        <v>23248416.2645196</v>
      </c>
      <c r="W87" s="67" t="n">
        <f aca="false">M87*5.5017049523</f>
        <v>719023.183438748</v>
      </c>
      <c r="X87" s="67" t="n">
        <f aca="false">N87*5.1890047538+L87*5.5017049523</f>
        <v>30950627.0823989</v>
      </c>
      <c r="Y87" s="67" t="n">
        <f aca="false">N87*5.1890047538</f>
        <v>23334397.8526908</v>
      </c>
      <c r="Z87" s="67" t="n">
        <f aca="false">L87*5.5017049523</f>
        <v>7616229.22970807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36358159.3480936</v>
      </c>
      <c r="G88" s="157" t="n">
        <f aca="false">high_v2_m!E76+temporary_pension_bonus_high!B76</f>
        <v>34846562.4746827</v>
      </c>
      <c r="H88" s="67" t="n">
        <f aca="false">F88-J88</f>
        <v>31956353.5444253</v>
      </c>
      <c r="I88" s="67" t="n">
        <f aca="false">G88-K88</f>
        <v>30576810.8451244</v>
      </c>
      <c r="J88" s="157" t="n">
        <f aca="false">high_v2_m!J76</f>
        <v>4401805.80366839</v>
      </c>
      <c r="K88" s="157" t="n">
        <f aca="false">high_v2_m!K76</f>
        <v>4269751.62955834</v>
      </c>
      <c r="L88" s="67" t="n">
        <f aca="false">H88-I88</f>
        <v>1379542.69930086</v>
      </c>
      <c r="M88" s="67" t="n">
        <f aca="false">J88-K88</f>
        <v>132054.174110051</v>
      </c>
      <c r="N88" s="157" t="n">
        <f aca="false">SUM(high_v5_m!C76:J76)</f>
        <v>4381476.56798566</v>
      </c>
      <c r="O88" s="7"/>
      <c r="P88" s="7"/>
      <c r="Q88" s="67" t="n">
        <f aca="false">I88*5.5017049523</f>
        <v>168224591.652161</v>
      </c>
      <c r="R88" s="67"/>
      <c r="S88" s="67"/>
      <c r="T88" s="7"/>
      <c r="U88" s="7"/>
      <c r="V88" s="67" t="n">
        <f aca="false">K88*5.5017049523</f>
        <v>23490913.6854321</v>
      </c>
      <c r="W88" s="67" t="n">
        <f aca="false">M88*5.5017049523</f>
        <v>726523.103673155</v>
      </c>
      <c r="X88" s="67" t="n">
        <f aca="false">N88*5.1890047538+L88*5.5017049523</f>
        <v>30325339.6405937</v>
      </c>
      <c r="Y88" s="67" t="n">
        <f aca="false">N88*5.1890047538</f>
        <v>22735502.7399409</v>
      </c>
      <c r="Z88" s="67" t="n">
        <f aca="false">L88*5.5017049523</f>
        <v>7589836.90065285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36831647.5053346</v>
      </c>
      <c r="G89" s="157" t="n">
        <f aca="false">high_v2_m!E77+temporary_pension_bonus_high!B77</f>
        <v>35301279.6577729</v>
      </c>
      <c r="H89" s="67" t="n">
        <f aca="false">F89-J89</f>
        <v>32236578.6906124</v>
      </c>
      <c r="I89" s="67" t="n">
        <f aca="false">G89-K89</f>
        <v>30844062.9074924</v>
      </c>
      <c r="J89" s="157" t="n">
        <f aca="false">high_v2_m!J77</f>
        <v>4595068.81472215</v>
      </c>
      <c r="K89" s="157" t="n">
        <f aca="false">high_v2_m!K77</f>
        <v>4457216.75028048</v>
      </c>
      <c r="L89" s="67" t="n">
        <f aca="false">H89-I89</f>
        <v>1392515.78312005</v>
      </c>
      <c r="M89" s="67" t="n">
        <f aca="false">J89-K89</f>
        <v>137852.064441664</v>
      </c>
      <c r="N89" s="157" t="n">
        <f aca="false">SUM(high_v5_m!C77:J77)</f>
        <v>4317526.6565971</v>
      </c>
      <c r="O89" s="7"/>
      <c r="P89" s="7"/>
      <c r="Q89" s="67" t="n">
        <f aca="false">I89*5.5017049523</f>
        <v>169694933.647204</v>
      </c>
      <c r="R89" s="67"/>
      <c r="S89" s="67"/>
      <c r="T89" s="7"/>
      <c r="U89" s="7"/>
      <c r="V89" s="67" t="n">
        <f aca="false">K89*5.5017049523</f>
        <v>24522291.4684926</v>
      </c>
      <c r="W89" s="67" t="n">
        <f aca="false">M89*5.5017049523</f>
        <v>758421.385623482</v>
      </c>
      <c r="X89" s="67" t="n">
        <f aca="false">N89*5.1890047538+L89*5.5017049523</f>
        <v>30064877.3258881</v>
      </c>
      <c r="Y89" s="67" t="n">
        <f aca="false">N89*5.1890047538</f>
        <v>22403666.3457406</v>
      </c>
      <c r="Z89" s="67" t="n">
        <f aca="false">L89*5.5017049523</f>
        <v>7661210.98014752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36609222.1204747</v>
      </c>
      <c r="G90" s="155" t="n">
        <f aca="false">high_v2_m!E78+temporary_pension_bonus_high!B78</f>
        <v>35088845.7960218</v>
      </c>
      <c r="H90" s="8" t="n">
        <f aca="false">F90-J90</f>
        <v>31973790.6428948</v>
      </c>
      <c r="I90" s="8" t="n">
        <f aca="false">G90-K90</f>
        <v>30592477.2627693</v>
      </c>
      <c r="J90" s="155" t="n">
        <f aca="false">high_v2_m!J78</f>
        <v>4635431.47757987</v>
      </c>
      <c r="K90" s="155" t="n">
        <f aca="false">high_v2_m!K78</f>
        <v>4496368.53325248</v>
      </c>
      <c r="L90" s="8" t="n">
        <f aca="false">H90-I90</f>
        <v>1381313.38012548</v>
      </c>
      <c r="M90" s="8" t="n">
        <f aca="false">J90-K90</f>
        <v>139062.944327396</v>
      </c>
      <c r="N90" s="155" t="n">
        <f aca="false">SUM(high_v5_m!C78:J78)</f>
        <v>5342579.45764806</v>
      </c>
      <c r="O90" s="5"/>
      <c r="P90" s="5"/>
      <c r="Q90" s="8" t="n">
        <f aca="false">I90*5.5017049523</f>
        <v>168310783.659703</v>
      </c>
      <c r="R90" s="8"/>
      <c r="S90" s="8"/>
      <c r="T90" s="5"/>
      <c r="U90" s="5"/>
      <c r="V90" s="8" t="n">
        <f aca="false">K90*5.5017049523</f>
        <v>24737693.026761</v>
      </c>
      <c r="W90" s="8" t="n">
        <f aca="false">M90*5.5017049523</f>
        <v>765083.289487456</v>
      </c>
      <c r="X90" s="8" t="n">
        <f aca="false">N90*5.1890047538+L90*5.5017049523</f>
        <v>35322248.8674046</v>
      </c>
      <c r="Y90" s="8" t="n">
        <f aca="false">N90*5.1890047538</f>
        <v>27722670.20329</v>
      </c>
      <c r="Z90" s="8" t="n">
        <f aca="false">L90*5.5017049523</f>
        <v>7599578.66411462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37313250.7132882</v>
      </c>
      <c r="G91" s="157" t="n">
        <f aca="false">high_v2_m!E79+temporary_pension_bonus_high!B79</f>
        <v>35765625.3451887</v>
      </c>
      <c r="H91" s="67" t="n">
        <f aca="false">F91-J91</f>
        <v>32498452.6939244</v>
      </c>
      <c r="I91" s="67" t="n">
        <f aca="false">G91-K91</f>
        <v>31095271.2664058</v>
      </c>
      <c r="J91" s="157" t="n">
        <f aca="false">high_v2_m!J79</f>
        <v>4814798.0193638</v>
      </c>
      <c r="K91" s="157" t="n">
        <f aca="false">high_v2_m!K79</f>
        <v>4670354.07878289</v>
      </c>
      <c r="L91" s="67" t="n">
        <f aca="false">H91-I91</f>
        <v>1403181.42751864</v>
      </c>
      <c r="M91" s="67" t="n">
        <f aca="false">J91-K91</f>
        <v>144443.940580915</v>
      </c>
      <c r="N91" s="157" t="n">
        <f aca="false">SUM(high_v5_m!C79:J79)</f>
        <v>4456923.66662226</v>
      </c>
      <c r="O91" s="7"/>
      <c r="P91" s="7"/>
      <c r="Q91" s="67" t="n">
        <f aca="false">I91*5.5017049523</f>
        <v>171077007.919497</v>
      </c>
      <c r="R91" s="67"/>
      <c r="S91" s="67"/>
      <c r="T91" s="7"/>
      <c r="U91" s="7"/>
      <c r="V91" s="67" t="n">
        <f aca="false">K91*5.5017049523</f>
        <v>25694910.1642343</v>
      </c>
      <c r="W91" s="67" t="n">
        <f aca="false">M91*5.5017049523</f>
        <v>794687.943223746</v>
      </c>
      <c r="X91" s="67" t="n">
        <f aca="false">N91*5.1890047538+L91*5.5017049523</f>
        <v>30846888.3021813</v>
      </c>
      <c r="Y91" s="67" t="n">
        <f aca="false">N91*5.1890047538</f>
        <v>23126998.0934266</v>
      </c>
      <c r="Z91" s="67" t="n">
        <f aca="false">L91*5.5017049523</f>
        <v>7719890.20875468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36977831.626282</v>
      </c>
      <c r="G92" s="157" t="n">
        <f aca="false">high_v2_m!E80+temporary_pension_bonus_high!B80</f>
        <v>35446291.0099434</v>
      </c>
      <c r="H92" s="67" t="n">
        <f aca="false">F92-J92</f>
        <v>32207650.6911591</v>
      </c>
      <c r="I92" s="67" t="n">
        <f aca="false">G92-K92</f>
        <v>30819215.5028742</v>
      </c>
      <c r="J92" s="157" t="n">
        <f aca="false">high_v2_m!J80</f>
        <v>4770180.93512297</v>
      </c>
      <c r="K92" s="157" t="n">
        <f aca="false">high_v2_m!K80</f>
        <v>4627075.50706928</v>
      </c>
      <c r="L92" s="67" t="n">
        <f aca="false">H92-I92</f>
        <v>1388435.18828491</v>
      </c>
      <c r="M92" s="67" t="n">
        <f aca="false">J92-K92</f>
        <v>143105.42805369</v>
      </c>
      <c r="N92" s="157" t="n">
        <f aca="false">SUM(high_v5_m!C80:J80)</f>
        <v>4387437.53820174</v>
      </c>
      <c r="O92" s="7"/>
      <c r="P92" s="7"/>
      <c r="Q92" s="67" t="n">
        <f aca="false">I92*5.5017049523</f>
        <v>169558230.558164</v>
      </c>
      <c r="R92" s="67"/>
      <c r="S92" s="67"/>
      <c r="T92" s="7"/>
      <c r="U92" s="7"/>
      <c r="V92" s="67" t="n">
        <f aca="false">K92*5.5017049523</f>
        <v>25456804.2319091</v>
      </c>
      <c r="W92" s="67" t="n">
        <f aca="false">M92*5.5017049523</f>
        <v>787323.842223998</v>
      </c>
      <c r="X92" s="67" t="n">
        <f aca="false">N92*5.1890047538+L92*5.5017049523</f>
        <v>30405194.994064</v>
      </c>
      <c r="Y92" s="67" t="n">
        <f aca="false">N92*5.1890047538</f>
        <v>22766434.2427294</v>
      </c>
      <c r="Z92" s="67" t="n">
        <f aca="false">L92*5.5017049523</f>
        <v>7638760.75133466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37627608.0256654</v>
      </c>
      <c r="G93" s="157" t="n">
        <f aca="false">high_v2_m!E81+temporary_pension_bonus_high!B81</f>
        <v>36069403.0234133</v>
      </c>
      <c r="H93" s="67" t="n">
        <f aca="false">F93-J93</f>
        <v>32795477.1088622</v>
      </c>
      <c r="I93" s="67" t="n">
        <f aca="false">G93-K93</f>
        <v>31382236.0341142</v>
      </c>
      <c r="J93" s="157" t="n">
        <f aca="false">high_v2_m!J81</f>
        <v>4832130.91680322</v>
      </c>
      <c r="K93" s="157" t="n">
        <f aca="false">high_v2_m!K81</f>
        <v>4687166.98929912</v>
      </c>
      <c r="L93" s="67" t="n">
        <f aca="false">H93-I93</f>
        <v>1413241.07474797</v>
      </c>
      <c r="M93" s="67" t="n">
        <f aca="false">J93-K93</f>
        <v>144963.927504095</v>
      </c>
      <c r="N93" s="157" t="n">
        <f aca="false">SUM(high_v5_m!C81:J81)</f>
        <v>4383664.87032243</v>
      </c>
      <c r="O93" s="7"/>
      <c r="P93" s="7"/>
      <c r="Q93" s="67" t="n">
        <f aca="false">I93*5.5017049523</f>
        <v>172655803.403134</v>
      </c>
      <c r="R93" s="67"/>
      <c r="S93" s="67"/>
      <c r="T93" s="7"/>
      <c r="U93" s="7"/>
      <c r="V93" s="67" t="n">
        <f aca="false">K93*5.5017049523</f>
        <v>25787409.8372841</v>
      </c>
      <c r="W93" s="67" t="n">
        <f aca="false">M93*5.5017049523</f>
        <v>797548.757854139</v>
      </c>
      <c r="X93" s="67" t="n">
        <f aca="false">N93*5.1890047538+L93*5.5017049523</f>
        <v>30522093.2709039</v>
      </c>
      <c r="Y93" s="67" t="n">
        <f aca="false">N93*5.1890047538</f>
        <v>22746857.8511692</v>
      </c>
      <c r="Z93" s="67" t="n">
        <f aca="false">L93*5.5017049523</f>
        <v>7775235.41973469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37572770.1115021</v>
      </c>
      <c r="G94" s="155" t="n">
        <f aca="false">high_v2_m!E82+temporary_pension_bonus_high!B82</f>
        <v>36016112.2312278</v>
      </c>
      <c r="H94" s="8" t="n">
        <f aca="false">F94-J94</f>
        <v>32629904.2120831</v>
      </c>
      <c r="I94" s="8" t="n">
        <f aca="false">G94-K94</f>
        <v>31221532.3087914</v>
      </c>
      <c r="J94" s="155" t="n">
        <f aca="false">high_v2_m!J82</f>
        <v>4942865.89941901</v>
      </c>
      <c r="K94" s="155" t="n">
        <f aca="false">high_v2_m!K82</f>
        <v>4794579.92243644</v>
      </c>
      <c r="L94" s="8" t="n">
        <f aca="false">H94-I94</f>
        <v>1408371.90329172</v>
      </c>
      <c r="M94" s="8" t="n">
        <f aca="false">J94-K94</f>
        <v>148285.976982572</v>
      </c>
      <c r="N94" s="155" t="n">
        <f aca="false">SUM(high_v5_m!C82:J82)</f>
        <v>5342065.69321886</v>
      </c>
      <c r="O94" s="5"/>
      <c r="P94" s="5"/>
      <c r="Q94" s="8" t="n">
        <f aca="false">I94*5.5017049523</f>
        <v>171771658.921672</v>
      </c>
      <c r="R94" s="8"/>
      <c r="S94" s="8"/>
      <c r="T94" s="5"/>
      <c r="U94" s="5"/>
      <c r="V94" s="8" t="n">
        <f aca="false">K94*5.5017049523</f>
        <v>26378364.1034667</v>
      </c>
      <c r="W94" s="8" t="n">
        <f aca="false">M94*5.5017049523</f>
        <v>815825.693921661</v>
      </c>
      <c r="X94" s="8" t="n">
        <f aca="false">N94*5.1890047538+L94*5.5017049523</f>
        <v>35468450.9522448</v>
      </c>
      <c r="Y94" s="8" t="n">
        <f aca="false">N94*5.1890047538</f>
        <v>27720004.2772246</v>
      </c>
      <c r="Z94" s="8" t="n">
        <f aca="false">L94*5.5017049523</f>
        <v>7748446.67502026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38310478.5004679</v>
      </c>
      <c r="G95" s="157" t="n">
        <f aca="false">high_v2_m!E83+temporary_pension_bonus_high!B83</f>
        <v>36723361.8242956</v>
      </c>
      <c r="H95" s="67" t="n">
        <f aca="false">F95-J95</f>
        <v>33165664.2286199</v>
      </c>
      <c r="I95" s="67" t="n">
        <f aca="false">G95-K95</f>
        <v>31732891.9806031</v>
      </c>
      <c r="J95" s="157" t="n">
        <f aca="false">high_v2_m!J83</f>
        <v>5144814.27184799</v>
      </c>
      <c r="K95" s="157" t="n">
        <f aca="false">high_v2_m!K83</f>
        <v>4990469.84369255</v>
      </c>
      <c r="L95" s="67" t="n">
        <f aca="false">H95-I95</f>
        <v>1432772.24801686</v>
      </c>
      <c r="M95" s="67" t="n">
        <f aca="false">J95-K95</f>
        <v>154344.42815544</v>
      </c>
      <c r="N95" s="157" t="n">
        <f aca="false">SUM(high_v5_m!C83:J83)</f>
        <v>4481782.07424579</v>
      </c>
      <c r="O95" s="7"/>
      <c r="P95" s="7"/>
      <c r="Q95" s="67" t="n">
        <f aca="false">I95*5.5017049523</f>
        <v>174585008.960485</v>
      </c>
      <c r="R95" s="67"/>
      <c r="S95" s="67"/>
      <c r="T95" s="7"/>
      <c r="U95" s="7"/>
      <c r="V95" s="67" t="n">
        <f aca="false">K95*5.5017049523</f>
        <v>27456092.6533471</v>
      </c>
      <c r="W95" s="67" t="n">
        <f aca="false">M95*5.5017049523</f>
        <v>849157.504742695</v>
      </c>
      <c r="X95" s="67" t="n">
        <f aca="false">N95*5.1890047538+L95*5.5017049523</f>
        <v>31138678.6611894</v>
      </c>
      <c r="Y95" s="67" t="n">
        <f aca="false">N95*5.1890047538</f>
        <v>23255988.488757</v>
      </c>
      <c r="Z95" s="67" t="n">
        <f aca="false">L95*5.5017049523</f>
        <v>7882690.17243234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38131094.1379172</v>
      </c>
      <c r="G96" s="157" t="n">
        <f aca="false">high_v2_m!E84+temporary_pension_bonus_high!B84</f>
        <v>36552124.8672755</v>
      </c>
      <c r="H96" s="67" t="n">
        <f aca="false">F96-J96</f>
        <v>32926368.1927485</v>
      </c>
      <c r="I96" s="67" t="n">
        <f aca="false">G96-K96</f>
        <v>31503540.7004619</v>
      </c>
      <c r="J96" s="157" t="n">
        <f aca="false">high_v2_m!J84</f>
        <v>5204725.94516865</v>
      </c>
      <c r="K96" s="157" t="n">
        <f aca="false">high_v2_m!K84</f>
        <v>5048584.16681359</v>
      </c>
      <c r="L96" s="67" t="n">
        <f aca="false">H96-I96</f>
        <v>1422827.49228662</v>
      </c>
      <c r="M96" s="67" t="n">
        <f aca="false">J96-K96</f>
        <v>156141.778355059</v>
      </c>
      <c r="N96" s="157" t="n">
        <f aca="false">SUM(high_v5_m!C84:J84)</f>
        <v>4372483.24446092</v>
      </c>
      <c r="O96" s="7"/>
      <c r="P96" s="7"/>
      <c r="Q96" s="67" t="n">
        <f aca="false">I96*5.5017049523</f>
        <v>173323185.886716</v>
      </c>
      <c r="R96" s="67"/>
      <c r="S96" s="67"/>
      <c r="T96" s="7"/>
      <c r="U96" s="7"/>
      <c r="V96" s="67" t="n">
        <f aca="false">K96*5.5017049523</f>
        <v>27775820.5126617</v>
      </c>
      <c r="W96" s="67" t="n">
        <f aca="false">M96*5.5017049523</f>
        <v>859045.995236958</v>
      </c>
      <c r="X96" s="67" t="n">
        <f aca="false">N96*5.1890047538+L96*5.5017049523</f>
        <v>30516813.4020004</v>
      </c>
      <c r="Y96" s="67" t="n">
        <f aca="false">N96*5.1890047538</f>
        <v>22688836.3414186</v>
      </c>
      <c r="Z96" s="67" t="n">
        <f aca="false">L96*5.5017049523</f>
        <v>7827977.06058188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38612064.1156446</v>
      </c>
      <c r="G97" s="157" t="n">
        <f aca="false">high_v2_m!E85+temporary_pension_bonus_high!B85</f>
        <v>37013522.3801409</v>
      </c>
      <c r="H97" s="67" t="n">
        <f aca="false">F97-J97</f>
        <v>33301454.6099249</v>
      </c>
      <c r="I97" s="67" t="n">
        <f aca="false">G97-K97</f>
        <v>31862231.1595928</v>
      </c>
      <c r="J97" s="157" t="n">
        <f aca="false">high_v2_m!J85</f>
        <v>5310609.50571966</v>
      </c>
      <c r="K97" s="157" t="n">
        <f aca="false">high_v2_m!K85</f>
        <v>5151291.22054807</v>
      </c>
      <c r="L97" s="67" t="n">
        <f aca="false">H97-I97</f>
        <v>1439223.45033208</v>
      </c>
      <c r="M97" s="67" t="n">
        <f aca="false">J97-K97</f>
        <v>159318.28517159</v>
      </c>
      <c r="N97" s="157" t="n">
        <f aca="false">SUM(high_v5_m!C85:J85)</f>
        <v>4424979.12100333</v>
      </c>
      <c r="O97" s="7"/>
      <c r="P97" s="7"/>
      <c r="Q97" s="67" t="n">
        <f aca="false">I97*5.5017049523</f>
        <v>175296594.962059</v>
      </c>
      <c r="R97" s="67"/>
      <c r="S97" s="67"/>
      <c r="T97" s="7"/>
      <c r="U97" s="7"/>
      <c r="V97" s="67" t="n">
        <f aca="false">K97*5.5017049523</f>
        <v>28340884.4188288</v>
      </c>
      <c r="W97" s="67" t="n">
        <f aca="false">M97*5.5017049523</f>
        <v>876522.198520479</v>
      </c>
      <c r="X97" s="67" t="n">
        <f aca="false">N97*5.1890047538+L97*5.5017049523</f>
        <v>30879420.4785103</v>
      </c>
      <c r="Y97" s="67" t="n">
        <f aca="false">N97*5.1890047538</f>
        <v>22961237.694352</v>
      </c>
      <c r="Z97" s="67" t="n">
        <f aca="false">L97*5.5017049523</f>
        <v>7918182.78415827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38505897.9750918</v>
      </c>
      <c r="G98" s="155" t="n">
        <f aca="false">high_v2_m!E86+temporary_pension_bonus_high!B86</f>
        <v>36912294.2781824</v>
      </c>
      <c r="H98" s="8" t="n">
        <f aca="false">F98-J98</f>
        <v>33140274.2866174</v>
      </c>
      <c r="I98" s="8" t="n">
        <f aca="false">G98-K98</f>
        <v>31707639.3003623</v>
      </c>
      <c r="J98" s="155" t="n">
        <f aca="false">high_v2_m!J86</f>
        <v>5365623.68847435</v>
      </c>
      <c r="K98" s="155" t="n">
        <f aca="false">high_v2_m!K86</f>
        <v>5204654.97782012</v>
      </c>
      <c r="L98" s="8" t="n">
        <f aca="false">H98-I98</f>
        <v>1432634.98625515</v>
      </c>
      <c r="M98" s="8" t="n">
        <f aca="false">J98-K98</f>
        <v>160968.710654231</v>
      </c>
      <c r="N98" s="155" t="n">
        <f aca="false">SUM(high_v5_m!C86:J86)</f>
        <v>5330169.39522779</v>
      </c>
      <c r="O98" s="5"/>
      <c r="P98" s="5"/>
      <c r="Q98" s="8" t="n">
        <f aca="false">I98*5.5017049523</f>
        <v>174446076.164545</v>
      </c>
      <c r="R98" s="8"/>
      <c r="S98" s="8"/>
      <c r="T98" s="5"/>
      <c r="U98" s="5"/>
      <c r="V98" s="8" t="n">
        <f aca="false">K98*5.5017049523</f>
        <v>28634476.0664858</v>
      </c>
      <c r="W98" s="8" t="n">
        <f aca="false">M98*5.5017049523</f>
        <v>885602.352571727</v>
      </c>
      <c r="X98" s="8" t="n">
        <f aca="false">N98*5.1890047538+L98*5.5017049523</f>
        <v>35540209.3291145</v>
      </c>
      <c r="Y98" s="8" t="n">
        <f aca="false">N98*5.1890047538</f>
        <v>27658274.3303963</v>
      </c>
      <c r="Z98" s="8" t="n">
        <f aca="false">L98*5.5017049523</f>
        <v>7881934.99871822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39119868.819387</v>
      </c>
      <c r="G99" s="157" t="n">
        <f aca="false">high_v2_m!E87+temporary_pension_bonus_high!B87</f>
        <v>37501865.071501</v>
      </c>
      <c r="H99" s="67" t="n">
        <f aca="false">F99-J99</f>
        <v>33530585.2039925</v>
      </c>
      <c r="I99" s="67" t="n">
        <f aca="false">G99-K99</f>
        <v>32080259.9645683</v>
      </c>
      <c r="J99" s="157" t="n">
        <f aca="false">high_v2_m!J87</f>
        <v>5589283.61539451</v>
      </c>
      <c r="K99" s="157" t="n">
        <f aca="false">high_v2_m!K87</f>
        <v>5421605.10693267</v>
      </c>
      <c r="L99" s="67" t="n">
        <f aca="false">H99-I99</f>
        <v>1450325.23942414</v>
      </c>
      <c r="M99" s="67" t="n">
        <f aca="false">J99-K99</f>
        <v>167678.508461836</v>
      </c>
      <c r="N99" s="157" t="n">
        <f aca="false">SUM(high_v5_m!C87:J87)</f>
        <v>4403052.45867103</v>
      </c>
      <c r="O99" s="7"/>
      <c r="P99" s="7"/>
      <c r="Q99" s="67" t="n">
        <f aca="false">I99*5.5017049523</f>
        <v>176496125.118137</v>
      </c>
      <c r="R99" s="67"/>
      <c r="S99" s="67"/>
      <c r="T99" s="7"/>
      <c r="U99" s="7"/>
      <c r="V99" s="67" t="n">
        <f aca="false">K99*5.5017049523</f>
        <v>29828071.6662264</v>
      </c>
      <c r="W99" s="67" t="n">
        <f aca="false">M99*5.5017049523</f>
        <v>922517.680398759</v>
      </c>
      <c r="X99" s="67" t="n">
        <f aca="false">N99*5.1890047538+L99*5.5017049523</f>
        <v>30826721.6914602</v>
      </c>
      <c r="Y99" s="67" t="n">
        <f aca="false">N99*5.1890047538</f>
        <v>22847460.1392747</v>
      </c>
      <c r="Z99" s="67" t="n">
        <f aca="false">L99*5.5017049523</f>
        <v>7979261.55218549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38952499.563477</v>
      </c>
      <c r="G100" s="157" t="n">
        <f aca="false">high_v2_m!E88+temporary_pension_bonus_high!B88</f>
        <v>37341435.8930779</v>
      </c>
      <c r="H100" s="67" t="n">
        <f aca="false">F100-J100</f>
        <v>33330987.0181158</v>
      </c>
      <c r="I100" s="67" t="n">
        <f aca="false">G100-K100</f>
        <v>31888568.7240775</v>
      </c>
      <c r="J100" s="157" t="n">
        <f aca="false">high_v2_m!J88</f>
        <v>5621512.54536122</v>
      </c>
      <c r="K100" s="157" t="n">
        <f aca="false">high_v2_m!K88</f>
        <v>5452867.16900038</v>
      </c>
      <c r="L100" s="67" t="n">
        <f aca="false">H100-I100</f>
        <v>1442418.2940383</v>
      </c>
      <c r="M100" s="67" t="n">
        <f aca="false">J100-K100</f>
        <v>168645.376360837</v>
      </c>
      <c r="N100" s="157" t="n">
        <f aca="false">SUM(high_v5_m!C88:J88)</f>
        <v>4457064.33634379</v>
      </c>
      <c r="O100" s="7"/>
      <c r="P100" s="7"/>
      <c r="Q100" s="67" t="n">
        <f aca="false">I100*5.5017049523</f>
        <v>175441496.471016</v>
      </c>
      <c r="R100" s="67"/>
      <c r="S100" s="67"/>
      <c r="T100" s="7"/>
      <c r="U100" s="7"/>
      <c r="V100" s="67" t="n">
        <f aca="false">K100*5.5017049523</f>
        <v>30000066.3079235</v>
      </c>
      <c r="W100" s="67" t="n">
        <f aca="false">M100*5.5017049523</f>
        <v>927837.102306916</v>
      </c>
      <c r="X100" s="67" t="n">
        <f aca="false">N100*5.1890047538+L100*5.5017049523</f>
        <v>31063487.900879</v>
      </c>
      <c r="Y100" s="67" t="n">
        <f aca="false">N100*5.1890047538</f>
        <v>23127728.0292804</v>
      </c>
      <c r="Z100" s="67" t="n">
        <f aca="false">L100*5.5017049523</f>
        <v>7935759.87159861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39599252.7450986</v>
      </c>
      <c r="G101" s="157" t="n">
        <f aca="false">high_v2_m!E89+temporary_pension_bonus_high!B89</f>
        <v>37963389.6219366</v>
      </c>
      <c r="H101" s="67" t="n">
        <f aca="false">F101-J101</f>
        <v>33817554.8241435</v>
      </c>
      <c r="I101" s="67" t="n">
        <f aca="false">G101-K101</f>
        <v>32355142.6386102</v>
      </c>
      <c r="J101" s="157" t="n">
        <f aca="false">high_v2_m!J89</f>
        <v>5781697.92095511</v>
      </c>
      <c r="K101" s="157" t="n">
        <f aca="false">high_v2_m!K89</f>
        <v>5608246.98332646</v>
      </c>
      <c r="L101" s="67" t="n">
        <f aca="false">H101-I101</f>
        <v>1462412.18553331</v>
      </c>
      <c r="M101" s="67" t="n">
        <f aca="false">J101-K101</f>
        <v>173450.937628652</v>
      </c>
      <c r="N101" s="157" t="n">
        <f aca="false">SUM(high_v5_m!C89:J89)</f>
        <v>4540545.35820428</v>
      </c>
      <c r="O101" s="7"/>
      <c r="P101" s="7"/>
      <c r="Q101" s="67" t="n">
        <f aca="false">I101*5.5017049523</f>
        <v>178008448.487214</v>
      </c>
      <c r="R101" s="67"/>
      <c r="S101" s="67"/>
      <c r="T101" s="7"/>
      <c r="U101" s="7"/>
      <c r="V101" s="67" t="n">
        <f aca="false">K101*5.5017049523</f>
        <v>30854920.2018887</v>
      </c>
      <c r="W101" s="67" t="n">
        <f aca="false">M101*5.5017049523</f>
        <v>954275.882532633</v>
      </c>
      <c r="X101" s="67" t="n">
        <f aca="false">N101*5.1890047538+L101*5.5017049523</f>
        <v>31606671.812019</v>
      </c>
      <c r="Y101" s="67" t="n">
        <f aca="false">N101*5.1890047538</f>
        <v>23560911.4485665</v>
      </c>
      <c r="Z101" s="67" t="n">
        <f aca="false">L101*5.5017049523</f>
        <v>8045760.36345246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39489913.5084034</v>
      </c>
      <c r="G102" s="155" t="n">
        <f aca="false">high_v2_m!E90+temporary_pension_bonus_high!B90</f>
        <v>37858658.4382368</v>
      </c>
      <c r="H102" s="8" t="n">
        <f aca="false">F102-J102</f>
        <v>33674793.3368036</v>
      </c>
      <c r="I102" s="8" t="n">
        <f aca="false">G102-K102</f>
        <v>32217991.871785</v>
      </c>
      <c r="J102" s="155" t="n">
        <f aca="false">high_v2_m!J90</f>
        <v>5815120.17159984</v>
      </c>
      <c r="K102" s="155" t="n">
        <f aca="false">high_v2_m!K90</f>
        <v>5640666.56645184</v>
      </c>
      <c r="L102" s="8" t="n">
        <f aca="false">H102-I102</f>
        <v>1456801.46501859</v>
      </c>
      <c r="M102" s="8" t="n">
        <f aca="false">J102-K102</f>
        <v>174453.605147996</v>
      </c>
      <c r="N102" s="155" t="n">
        <f aca="false">SUM(high_v5_m!C90:J90)</f>
        <v>5407682.54936482</v>
      </c>
      <c r="O102" s="5"/>
      <c r="P102" s="5"/>
      <c r="Q102" s="8" t="n">
        <f aca="false">I102*5.5017049523</f>
        <v>177253885.434161</v>
      </c>
      <c r="R102" s="8"/>
      <c r="S102" s="8"/>
      <c r="T102" s="5"/>
      <c r="U102" s="5"/>
      <c r="V102" s="8" t="n">
        <f aca="false">K102*5.5017049523</f>
        <v>31033283.1829211</v>
      </c>
      <c r="W102" s="8" t="n">
        <f aca="false">M102*5.5017049523</f>
        <v>959792.263389318</v>
      </c>
      <c r="X102" s="8" t="n">
        <f aca="false">N102*5.1890047538+L102*5.5017049523</f>
        <v>36075382.290306</v>
      </c>
      <c r="Y102" s="8" t="n">
        <f aca="false">N102*5.1890047538</f>
        <v>28060490.4556954</v>
      </c>
      <c r="Z102" s="8" t="n">
        <f aca="false">L102*5.5017049523</f>
        <v>8014891.83461067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40160276.8924</v>
      </c>
      <c r="G103" s="157" t="n">
        <f aca="false">high_v2_m!E91+temporary_pension_bonus_high!B91</f>
        <v>38502462.7276965</v>
      </c>
      <c r="H103" s="67" t="n">
        <f aca="false">F103-J103</f>
        <v>34135279.8465046</v>
      </c>
      <c r="I103" s="67" t="n">
        <f aca="false">G103-K103</f>
        <v>32658215.5931781</v>
      </c>
      <c r="J103" s="157" t="n">
        <f aca="false">high_v2_m!J91</f>
        <v>6024997.04589531</v>
      </c>
      <c r="K103" s="157" t="n">
        <f aca="false">high_v2_m!K91</f>
        <v>5844247.13451845</v>
      </c>
      <c r="L103" s="67" t="n">
        <f aca="false">H103-I103</f>
        <v>1477064.25332656</v>
      </c>
      <c r="M103" s="67" t="n">
        <f aca="false">J103-K103</f>
        <v>180749.911376859</v>
      </c>
      <c r="N103" s="157" t="n">
        <f aca="false">SUM(high_v5_m!C91:J91)</f>
        <v>4479167.65446008</v>
      </c>
      <c r="O103" s="7"/>
      <c r="P103" s="7"/>
      <c r="Q103" s="67" t="n">
        <f aca="false">I103*5.5017049523</f>
        <v>179675866.462269</v>
      </c>
      <c r="R103" s="67"/>
      <c r="S103" s="67"/>
      <c r="T103" s="7"/>
      <c r="U103" s="7"/>
      <c r="V103" s="67" t="n">
        <f aca="false">K103*5.5017049523</f>
        <v>32153323.4024453</v>
      </c>
      <c r="W103" s="67" t="n">
        <f aca="false">M103*5.5017049523</f>
        <v>994432.682549852</v>
      </c>
      <c r="X103" s="67" t="n">
        <f aca="false">N103*5.1890047538+L103*5.5017049523</f>
        <v>31368793.9694526</v>
      </c>
      <c r="Y103" s="67" t="n">
        <f aca="false">N103*5.1890047538</f>
        <v>23242422.2520605</v>
      </c>
      <c r="Z103" s="67" t="n">
        <f aca="false">L103*5.5017049523</f>
        <v>8126371.71739204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40039473.0534782</v>
      </c>
      <c r="G104" s="157" t="n">
        <f aca="false">high_v2_m!E92+temporary_pension_bonus_high!B92</f>
        <v>38386984.8869856</v>
      </c>
      <c r="H104" s="67" t="n">
        <f aca="false">F104-J104</f>
        <v>33891610.8270286</v>
      </c>
      <c r="I104" s="67" t="n">
        <f aca="false">G104-K104</f>
        <v>32423558.5273295</v>
      </c>
      <c r="J104" s="157" t="n">
        <f aca="false">high_v2_m!J92</f>
        <v>6147862.22644961</v>
      </c>
      <c r="K104" s="157" t="n">
        <f aca="false">high_v2_m!K92</f>
        <v>5963426.35965612</v>
      </c>
      <c r="L104" s="67" t="n">
        <f aca="false">H104-I104</f>
        <v>1468052.2996991</v>
      </c>
      <c r="M104" s="67" t="n">
        <f aca="false">J104-K104</f>
        <v>184435.866793488</v>
      </c>
      <c r="N104" s="157" t="n">
        <f aca="false">SUM(high_v5_m!C92:J92)</f>
        <v>4377057.03127927</v>
      </c>
      <c r="O104" s="7"/>
      <c r="P104" s="7"/>
      <c r="Q104" s="67" t="n">
        <f aca="false">I104*5.5017049523</f>
        <v>178384852.520998</v>
      </c>
      <c r="R104" s="67"/>
      <c r="S104" s="67"/>
      <c r="T104" s="7"/>
      <c r="U104" s="7"/>
      <c r="V104" s="67" t="n">
        <f aca="false">K104*5.5017049523</f>
        <v>32809012.3355964</v>
      </c>
      <c r="W104" s="67" t="n">
        <f aca="false">M104*5.5017049523</f>
        <v>1014711.72171948</v>
      </c>
      <c r="X104" s="67" t="n">
        <f aca="false">N104*5.1890047538+L104*5.5017049523</f>
        <v>30789360.3504518</v>
      </c>
      <c r="Y104" s="67" t="n">
        <f aca="false">N104*5.1890047538</f>
        <v>22712569.7429618</v>
      </c>
      <c r="Z104" s="67" t="n">
        <f aca="false">L104*5.5017049523</f>
        <v>8076790.60748995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40810033.4912385</v>
      </c>
      <c r="G105" s="157" t="n">
        <f aca="false">high_v2_m!E93+temporary_pension_bonus_high!B93</f>
        <v>39126504.1816366</v>
      </c>
      <c r="H105" s="67" t="n">
        <f aca="false">F105-J105</f>
        <v>34536929.5345461</v>
      </c>
      <c r="I105" s="67" t="n">
        <f aca="false">G105-K105</f>
        <v>33041593.3436449</v>
      </c>
      <c r="J105" s="157" t="n">
        <f aca="false">high_v2_m!J93</f>
        <v>6273103.95669244</v>
      </c>
      <c r="K105" s="157" t="n">
        <f aca="false">high_v2_m!K93</f>
        <v>6084910.83799167</v>
      </c>
      <c r="L105" s="67" t="n">
        <f aca="false">H105-I105</f>
        <v>1495336.19090119</v>
      </c>
      <c r="M105" s="67" t="n">
        <f aca="false">J105-K105</f>
        <v>188193.118700773</v>
      </c>
      <c r="N105" s="157" t="n">
        <f aca="false">SUM(high_v5_m!C93:J93)</f>
        <v>4470390.83876475</v>
      </c>
      <c r="O105" s="7"/>
      <c r="P105" s="7"/>
      <c r="Q105" s="67" t="n">
        <f aca="false">I105*5.5017049523</f>
        <v>181785097.730614</v>
      </c>
      <c r="R105" s="67"/>
      <c r="S105" s="67"/>
      <c r="T105" s="7"/>
      <c r="U105" s="7"/>
      <c r="V105" s="67" t="n">
        <f aca="false">K105*5.5017049523</f>
        <v>33477384.0916827</v>
      </c>
      <c r="W105" s="67" t="n">
        <f aca="false">M105*5.5017049523</f>
        <v>1035383.01314483</v>
      </c>
      <c r="X105" s="67" t="n">
        <f aca="false">N105*5.1890047538+L105*5.5017049523</f>
        <v>31423777.8405288</v>
      </c>
      <c r="Y105" s="67" t="n">
        <f aca="false">N105*5.1890047538</f>
        <v>23196879.3136943</v>
      </c>
      <c r="Z105" s="67" t="n">
        <f aca="false">L105*5.5017049523</f>
        <v>8226898.52683449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40631253.460518</v>
      </c>
      <c r="G106" s="155" t="n">
        <f aca="false">high_v2_m!E94+temporary_pension_bonus_high!B94</f>
        <v>38956883.7191137</v>
      </c>
      <c r="H106" s="8" t="n">
        <f aca="false">F106-J106</f>
        <v>34358704.9545662</v>
      </c>
      <c r="I106" s="8" t="n">
        <f aca="false">G106-K106</f>
        <v>32872511.6683405</v>
      </c>
      <c r="J106" s="155" t="n">
        <f aca="false">high_v2_m!J94</f>
        <v>6272548.50595177</v>
      </c>
      <c r="K106" s="155" t="n">
        <f aca="false">high_v2_m!K94</f>
        <v>6084372.05077321</v>
      </c>
      <c r="L106" s="8" t="n">
        <f aca="false">H106-I106</f>
        <v>1486193.2862257</v>
      </c>
      <c r="M106" s="8" t="n">
        <f aca="false">J106-K106</f>
        <v>188176.455178552</v>
      </c>
      <c r="N106" s="155" t="n">
        <f aca="false">SUM(high_v5_m!C94:J94)</f>
        <v>5446010.6161643</v>
      </c>
      <c r="O106" s="5"/>
      <c r="P106" s="5"/>
      <c r="Q106" s="8" t="n">
        <f aca="false">I106*5.5017049523</f>
        <v>180854860.240248</v>
      </c>
      <c r="R106" s="8"/>
      <c r="S106" s="8"/>
      <c r="T106" s="5"/>
      <c r="U106" s="5"/>
      <c r="V106" s="8" t="n">
        <f aca="false">K106*5.5017049523</f>
        <v>33474419.8433747</v>
      </c>
      <c r="W106" s="8" t="n">
        <f aca="false">M106*5.5017049523</f>
        <v>1035291.3353621</v>
      </c>
      <c r="X106" s="8" t="n">
        <f aca="false">N106*5.1890047538+L106*5.5017049523</f>
        <v>36435971.9394247</v>
      </c>
      <c r="Y106" s="8" t="n">
        <f aca="false">N106*5.1890047538</f>
        <v>28259374.9765218</v>
      </c>
      <c r="Z106" s="8" t="n">
        <f aca="false">L106*5.5017049523</f>
        <v>8176596.96290292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41257648.2465873</v>
      </c>
      <c r="G107" s="157" t="n">
        <f aca="false">high_v2_m!E95+temporary_pension_bonus_high!B95</f>
        <v>39557847.5481304</v>
      </c>
      <c r="H107" s="67" t="n">
        <f aca="false">F107-J107</f>
        <v>34884610.1565143</v>
      </c>
      <c r="I107" s="67" t="n">
        <f aca="false">G107-K107</f>
        <v>33376000.6007595</v>
      </c>
      <c r="J107" s="157" t="n">
        <f aca="false">high_v2_m!J95</f>
        <v>6373038.09007304</v>
      </c>
      <c r="K107" s="157" t="n">
        <f aca="false">high_v2_m!K95</f>
        <v>6181846.94737084</v>
      </c>
      <c r="L107" s="67" t="n">
        <f aca="false">H107-I107</f>
        <v>1508609.55575479</v>
      </c>
      <c r="M107" s="67" t="n">
        <f aca="false">J107-K107</f>
        <v>191191.142702192</v>
      </c>
      <c r="N107" s="157" t="n">
        <f aca="false">SUM(high_v5_m!C95:J95)</f>
        <v>4517866.10529796</v>
      </c>
      <c r="O107" s="7"/>
      <c r="P107" s="7"/>
      <c r="Q107" s="67" t="n">
        <f aca="false">I107*5.5017049523</f>
        <v>183624907.793166</v>
      </c>
      <c r="R107" s="67"/>
      <c r="S107" s="67"/>
      <c r="T107" s="7"/>
      <c r="U107" s="7"/>
      <c r="V107" s="67" t="n">
        <f aca="false">K107*5.5017049523</f>
        <v>34010697.9647108</v>
      </c>
      <c r="W107" s="67" t="n">
        <f aca="false">M107*5.5017049523</f>
        <v>1051877.25664055</v>
      </c>
      <c r="X107" s="67" t="n">
        <f aca="false">N107*5.1890047538+L107*5.5017049523</f>
        <v>31743153.3614062</v>
      </c>
      <c r="Y107" s="67" t="n">
        <f aca="false">N107*5.1890047538</f>
        <v>23443228.697423</v>
      </c>
      <c r="Z107" s="67" t="n">
        <f aca="false">L107*5.5017049523</f>
        <v>8299924.66398322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40964318.9777155</v>
      </c>
      <c r="G108" s="157" t="n">
        <f aca="false">high_v2_m!E96+temporary_pension_bonus_high!B96</f>
        <v>39277800.0247123</v>
      </c>
      <c r="H108" s="67" t="n">
        <f aca="false">F108-J108</f>
        <v>34566761.3748595</v>
      </c>
      <c r="I108" s="67" t="n">
        <f aca="false">G108-K108</f>
        <v>33072169.1499421</v>
      </c>
      <c r="J108" s="157" t="n">
        <f aca="false">high_v2_m!J96</f>
        <v>6397557.60285594</v>
      </c>
      <c r="K108" s="157" t="n">
        <f aca="false">high_v2_m!K96</f>
        <v>6205630.87477027</v>
      </c>
      <c r="L108" s="67" t="n">
        <f aca="false">H108-I108</f>
        <v>1494592.22491747</v>
      </c>
      <c r="M108" s="67" t="n">
        <f aca="false">J108-K108</f>
        <v>191926.728085678</v>
      </c>
      <c r="N108" s="157" t="n">
        <f aca="false">SUM(high_v5_m!C96:J96)</f>
        <v>4418209.90479211</v>
      </c>
      <c r="O108" s="7"/>
      <c r="P108" s="7"/>
      <c r="Q108" s="67" t="n">
        <f aca="false">I108*5.5017049523</f>
        <v>181953316.79554</v>
      </c>
      <c r="R108" s="67"/>
      <c r="S108" s="67"/>
      <c r="T108" s="7"/>
      <c r="U108" s="7"/>
      <c r="V108" s="67" t="n">
        <f aca="false">K108*5.5017049523</f>
        <v>34141550.1158693</v>
      </c>
      <c r="W108" s="67" t="n">
        <f aca="false">M108*5.5017049523</f>
        <v>1055924.23038771</v>
      </c>
      <c r="X108" s="67" t="n">
        <f aca="false">N108*5.1890047538+L108*5.5017049523</f>
        <v>31148917.64475</v>
      </c>
      <c r="Y108" s="67" t="n">
        <f aca="false">N108*5.1890047538</f>
        <v>22926112.1992525</v>
      </c>
      <c r="Z108" s="67" t="n">
        <f aca="false">L108*5.5017049523</f>
        <v>8222805.44549751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41687722.9137203</v>
      </c>
      <c r="G109" s="157" t="n">
        <f aca="false">high_v2_m!E97+temporary_pension_bonus_high!B97</f>
        <v>39970724.4514651</v>
      </c>
      <c r="H109" s="67" t="n">
        <f aca="false">F109-J109</f>
        <v>35115993.0146161</v>
      </c>
      <c r="I109" s="67" t="n">
        <f aca="false">G109-K109</f>
        <v>33596146.4493341</v>
      </c>
      <c r="J109" s="157" t="n">
        <f aca="false">high_v2_m!J97</f>
        <v>6571729.89910419</v>
      </c>
      <c r="K109" s="157" t="n">
        <f aca="false">high_v2_m!K97</f>
        <v>6374578.00213106</v>
      </c>
      <c r="L109" s="67" t="n">
        <f aca="false">H109-I109</f>
        <v>1519846.56528202</v>
      </c>
      <c r="M109" s="67" t="n">
        <f aca="false">J109-K109</f>
        <v>197151.896973127</v>
      </c>
      <c r="N109" s="157" t="n">
        <f aca="false">SUM(high_v5_m!C97:J97)</f>
        <v>4429681.24313516</v>
      </c>
      <c r="O109" s="7"/>
      <c r="P109" s="7"/>
      <c r="Q109" s="67" t="n">
        <f aca="false">I109*5.5017049523</f>
        <v>184836085.298497</v>
      </c>
      <c r="R109" s="67"/>
      <c r="S109" s="67"/>
      <c r="T109" s="7"/>
      <c r="U109" s="7"/>
      <c r="V109" s="67" t="n">
        <f aca="false">K109*5.5017049523</f>
        <v>35071047.3631471</v>
      </c>
      <c r="W109" s="67" t="n">
        <f aca="false">M109*5.5017049523</f>
        <v>1084671.56793239</v>
      </c>
      <c r="X109" s="67" t="n">
        <f aca="false">N109*5.1890047538+L109*5.5017049523</f>
        <v>31347384.4033953</v>
      </c>
      <c r="Y109" s="67" t="n">
        <f aca="false">N109*5.1890047538</f>
        <v>22985637.028447</v>
      </c>
      <c r="Z109" s="67" t="n">
        <f aca="false">L109*5.5017049523</f>
        <v>8361747.37494826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41619449.1187216</v>
      </c>
      <c r="G110" s="155" t="n">
        <f aca="false">high_v2_m!E98+temporary_pension_bonus_high!B98</f>
        <v>39906772.2402479</v>
      </c>
      <c r="H110" s="8" t="n">
        <f aca="false">F110-J110</f>
        <v>34964339.7000429</v>
      </c>
      <c r="I110" s="8" t="n">
        <f aca="false">G110-K110</f>
        <v>33451316.1041296</v>
      </c>
      <c r="J110" s="155" t="n">
        <f aca="false">high_v2_m!J98</f>
        <v>6655109.41867867</v>
      </c>
      <c r="K110" s="155" t="n">
        <f aca="false">high_v2_m!K98</f>
        <v>6455456.13611831</v>
      </c>
      <c r="L110" s="8" t="n">
        <f aca="false">H110-I110</f>
        <v>1513023.59591327</v>
      </c>
      <c r="M110" s="8" t="n">
        <f aca="false">J110-K110</f>
        <v>199653.282560361</v>
      </c>
      <c r="N110" s="155" t="n">
        <f aca="false">SUM(high_v5_m!C98:J98)</f>
        <v>5367418.78593733</v>
      </c>
      <c r="O110" s="5"/>
      <c r="P110" s="5"/>
      <c r="Q110" s="8" t="n">
        <f aca="false">I110*5.5017049523</f>
        <v>184039271.471043</v>
      </c>
      <c r="R110" s="8"/>
      <c r="S110" s="8"/>
      <c r="T110" s="5"/>
      <c r="U110" s="5"/>
      <c r="V110" s="8" t="n">
        <f aca="false">K110*5.5017049523</f>
        <v>35516014.9934375</v>
      </c>
      <c r="W110" s="8" t="n">
        <f aca="false">M110*5.5017049523</f>
        <v>1098433.45340529</v>
      </c>
      <c r="X110" s="8" t="n">
        <f aca="false">N110*5.1890047538+L110*5.5017049523</f>
        <v>36175771.006447</v>
      </c>
      <c r="Y110" s="8" t="n">
        <f aca="false">N110*5.1890047538</f>
        <v>27851561.5958642</v>
      </c>
      <c r="Z110" s="8" t="n">
        <f aca="false">L110*5.5017049523</f>
        <v>8324209.41058278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42228570.0683513</v>
      </c>
      <c r="G111" s="157" t="n">
        <f aca="false">high_v2_m!E99+temporary_pension_bonus_high!B99</f>
        <v>40492869.5704721</v>
      </c>
      <c r="H111" s="67" t="n">
        <f aca="false">F111-J111</f>
        <v>35365250.8414685</v>
      </c>
      <c r="I111" s="67" t="n">
        <f aca="false">G111-K111</f>
        <v>33835449.9203957</v>
      </c>
      <c r="J111" s="157" t="n">
        <f aca="false">high_v2_m!J99</f>
        <v>6863319.22688281</v>
      </c>
      <c r="K111" s="157" t="n">
        <f aca="false">high_v2_m!K99</f>
        <v>6657419.65007632</v>
      </c>
      <c r="L111" s="67" t="n">
        <f aca="false">H111-I111</f>
        <v>1529800.92107276</v>
      </c>
      <c r="M111" s="67" t="n">
        <f aca="false">J111-K111</f>
        <v>205899.576806486</v>
      </c>
      <c r="N111" s="157" t="n">
        <f aca="false">SUM(high_v5_m!C99:J99)</f>
        <v>4558202.00428939</v>
      </c>
      <c r="O111" s="7"/>
      <c r="P111" s="7"/>
      <c r="Q111" s="67" t="n">
        <f aca="false">I111*5.5017049523</f>
        <v>186152662.39034</v>
      </c>
      <c r="R111" s="67"/>
      <c r="S111" s="67"/>
      <c r="T111" s="7"/>
      <c r="U111" s="7"/>
      <c r="V111" s="67" t="n">
        <f aca="false">K111*5.5017049523</f>
        <v>36627158.6583642</v>
      </c>
      <c r="W111" s="67" t="n">
        <f aca="false">M111*5.5017049523</f>
        <v>1132798.72139272</v>
      </c>
      <c r="X111" s="67" t="n">
        <f aca="false">N111*5.1890047538+L111*5.5017049523</f>
        <v>32069045.1725374</v>
      </c>
      <c r="Y111" s="67" t="n">
        <f aca="false">N111*5.1890047538</f>
        <v>23652531.8690383</v>
      </c>
      <c r="Z111" s="67" t="n">
        <f aca="false">L111*5.5017049523</f>
        <v>8416513.3034991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41819759.941778</v>
      </c>
      <c r="G112" s="157" t="n">
        <f aca="false">high_v2_m!E100+temporary_pension_bonus_high!B100</f>
        <v>40102646.4755582</v>
      </c>
      <c r="H112" s="67" t="n">
        <f aca="false">F112-J112</f>
        <v>34974815.6191647</v>
      </c>
      <c r="I112" s="67" t="n">
        <f aca="false">G112-K112</f>
        <v>33463050.4826233</v>
      </c>
      <c r="J112" s="157" t="n">
        <f aca="false">high_v2_m!J100</f>
        <v>6844944.32261329</v>
      </c>
      <c r="K112" s="157" t="n">
        <f aca="false">high_v2_m!K100</f>
        <v>6639595.9929349</v>
      </c>
      <c r="L112" s="67" t="n">
        <f aca="false">H112-I112</f>
        <v>1511765.1365414</v>
      </c>
      <c r="M112" s="67" t="n">
        <f aca="false">J112-K112</f>
        <v>205348.329678398</v>
      </c>
      <c r="N112" s="157" t="n">
        <f aca="false">SUM(high_v5_m!C100:J100)</f>
        <v>4445207.00356427</v>
      </c>
      <c r="O112" s="7"/>
      <c r="P112" s="7"/>
      <c r="Q112" s="67" t="n">
        <f aca="false">I112*5.5017049523</f>
        <v>184103830.559313</v>
      </c>
      <c r="R112" s="67"/>
      <c r="S112" s="67"/>
      <c r="T112" s="7"/>
      <c r="U112" s="7"/>
      <c r="V112" s="67" t="n">
        <f aca="false">K112*5.5017049523</f>
        <v>36529098.1556011</v>
      </c>
      <c r="W112" s="67" t="n">
        <f aca="false">M112*5.5017049523</f>
        <v>1129765.92233817</v>
      </c>
      <c r="X112" s="67" t="n">
        <f aca="false">N112*5.1890047538+L112*5.5017049523</f>
        <v>31383486.0115444</v>
      </c>
      <c r="Y112" s="67" t="n">
        <f aca="false">N112*5.1890047538</f>
        <v>23066200.2731201</v>
      </c>
      <c r="Z112" s="67" t="n">
        <f aca="false">L112*5.5017049523</f>
        <v>8317285.73842431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42575089.9103358</v>
      </c>
      <c r="G113" s="157" t="n">
        <f aca="false">high_v2_m!E101+temporary_pension_bonus_high!B101</f>
        <v>40826583.718917</v>
      </c>
      <c r="H113" s="67" t="n">
        <f aca="false">F113-J113</f>
        <v>35471660.7212213</v>
      </c>
      <c r="I113" s="67" t="n">
        <f aca="false">G113-K113</f>
        <v>33936257.4054759</v>
      </c>
      <c r="J113" s="157" t="n">
        <f aca="false">high_v2_m!J101</f>
        <v>7103429.18911451</v>
      </c>
      <c r="K113" s="157" t="n">
        <f aca="false">high_v2_m!K101</f>
        <v>6890326.31344108</v>
      </c>
      <c r="L113" s="67" t="n">
        <f aca="false">H113-I113</f>
        <v>1535403.31574544</v>
      </c>
      <c r="M113" s="67" t="n">
        <f aca="false">J113-K113</f>
        <v>213102.875673437</v>
      </c>
      <c r="N113" s="157" t="n">
        <f aca="false">SUM(high_v5_m!C101:J101)</f>
        <v>4479684.46810958</v>
      </c>
      <c r="O113" s="7"/>
      <c r="P113" s="7"/>
      <c r="Q113" s="67" t="n">
        <f aca="false">I113*5.5017049523</f>
        <v>186707275.430234</v>
      </c>
      <c r="R113" s="67"/>
      <c r="S113" s="67"/>
      <c r="T113" s="7"/>
      <c r="U113" s="7"/>
      <c r="V113" s="67" t="n">
        <f aca="false">K113*5.5017049523</f>
        <v>37908542.4016218</v>
      </c>
      <c r="W113" s="67" t="n">
        <f aca="false">M113*5.5017049523</f>
        <v>1172429.14644192</v>
      </c>
      <c r="X113" s="67" t="n">
        <f aca="false">N113*5.1890047538+L113*5.5017049523</f>
        <v>31692440.0265592</v>
      </c>
      <c r="Y113" s="67" t="n">
        <f aca="false">N113*5.1890047538</f>
        <v>23245104.0005446</v>
      </c>
      <c r="Z113" s="67" t="n">
        <f aca="false">L113*5.5017049523</f>
        <v>8447336.02601454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42347973.4951252</v>
      </c>
      <c r="G114" s="155" t="n">
        <f aca="false">high_v2_m!E102+temporary_pension_bonus_high!B102</f>
        <v>40608343.4008261</v>
      </c>
      <c r="H114" s="8" t="n">
        <f aca="false">F114-J114</f>
        <v>35224888.1006663</v>
      </c>
      <c r="I114" s="8" t="n">
        <f aca="false">G114-K114</f>
        <v>33698950.5682009</v>
      </c>
      <c r="J114" s="155" t="n">
        <f aca="false">high_v2_m!J102</f>
        <v>7123085.39445893</v>
      </c>
      <c r="K114" s="155" t="n">
        <f aca="false">high_v2_m!K102</f>
        <v>6909392.83262516</v>
      </c>
      <c r="L114" s="8" t="n">
        <f aca="false">H114-I114</f>
        <v>1525937.53246536</v>
      </c>
      <c r="M114" s="8" t="n">
        <f aca="false">J114-K114</f>
        <v>213692.561833768</v>
      </c>
      <c r="N114" s="155" t="n">
        <f aca="false">SUM(high_v5_m!C102:J102)</f>
        <v>5429394.95902221</v>
      </c>
      <c r="O114" s="5"/>
      <c r="P114" s="5"/>
      <c r="Q114" s="8" t="n">
        <f aca="false">I114*5.5017049523</f>
        <v>185401683.228384</v>
      </c>
      <c r="R114" s="8"/>
      <c r="S114" s="8"/>
      <c r="T114" s="5"/>
      <c r="U114" s="5"/>
      <c r="V114" s="8" t="n">
        <f aca="false">K114*5.5017049523</f>
        <v>38013440.76464</v>
      </c>
      <c r="W114" s="8" t="n">
        <f aca="false">M114*5.5017049523</f>
        <v>1175673.42571052</v>
      </c>
      <c r="X114" s="8" t="n">
        <f aca="false">N114*5.1890047538+L114*5.5017049523</f>
        <v>36568414.3318891</v>
      </c>
      <c r="Y114" s="8" t="n">
        <f aca="false">N114*5.1890047538</f>
        <v>28173156.252624</v>
      </c>
      <c r="Z114" s="8" t="n">
        <f aca="false">L114*5.5017049523</f>
        <v>8395258.07926512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42930427.862057</v>
      </c>
      <c r="G115" s="157" t="n">
        <f aca="false">high_v2_m!E103+temporary_pension_bonus_high!B103</f>
        <v>41167628.9622292</v>
      </c>
      <c r="H115" s="67" t="n">
        <f aca="false">F115-J115</f>
        <v>35638087.0425303</v>
      </c>
      <c r="I115" s="67" t="n">
        <f aca="false">G115-K115</f>
        <v>34094058.3672883</v>
      </c>
      <c r="J115" s="157" t="n">
        <f aca="false">high_v2_m!J103</f>
        <v>7292340.81952673</v>
      </c>
      <c r="K115" s="157" t="n">
        <f aca="false">high_v2_m!K103</f>
        <v>7073570.59494093</v>
      </c>
      <c r="L115" s="67" t="n">
        <f aca="false">H115-I115</f>
        <v>1544028.67524201</v>
      </c>
      <c r="M115" s="67" t="n">
        <f aca="false">J115-K115</f>
        <v>218770.224585801</v>
      </c>
      <c r="N115" s="157" t="n">
        <f aca="false">SUM(high_v5_m!C103:J103)</f>
        <v>4588254.49532491</v>
      </c>
      <c r="O115" s="7"/>
      <c r="P115" s="7"/>
      <c r="Q115" s="67" t="n">
        <f aca="false">I115*5.5017049523</f>
        <v>187575449.763315</v>
      </c>
      <c r="R115" s="67"/>
      <c r="S115" s="67"/>
      <c r="T115" s="7"/>
      <c r="U115" s="7"/>
      <c r="V115" s="67" t="n">
        <f aca="false">K115*5.5017049523</f>
        <v>38916698.3726301</v>
      </c>
      <c r="W115" s="67" t="n">
        <f aca="false">M115*5.5017049523</f>
        <v>1203609.22801949</v>
      </c>
      <c r="X115" s="67" t="n">
        <f aca="false">N115*5.1890047538+L115*5.5017049523</f>
        <v>32303264.5969574</v>
      </c>
      <c r="Y115" s="67" t="n">
        <f aca="false">N115*5.1890047538</f>
        <v>23808474.3878852</v>
      </c>
      <c r="Z115" s="67" t="n">
        <f aca="false">L115*5.5017049523</f>
        <v>8494790.2090722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42800148.5747434</v>
      </c>
      <c r="G116" s="157" t="n">
        <f aca="false">high_v2_m!E104+temporary_pension_bonus_high!B104</f>
        <v>41044153.8986967</v>
      </c>
      <c r="H116" s="67" t="n">
        <f aca="false">F116-J116</f>
        <v>35445546.7713324</v>
      </c>
      <c r="I116" s="67" t="n">
        <f aca="false">G116-K116</f>
        <v>33910190.149388</v>
      </c>
      <c r="J116" s="157" t="n">
        <f aca="false">high_v2_m!J104</f>
        <v>7354601.803411</v>
      </c>
      <c r="K116" s="157" t="n">
        <f aca="false">high_v2_m!K104</f>
        <v>7133963.74930867</v>
      </c>
      <c r="L116" s="67" t="n">
        <f aca="false">H116-I116</f>
        <v>1535356.62194438</v>
      </c>
      <c r="M116" s="67" t="n">
        <f aca="false">J116-K116</f>
        <v>220638.054102329</v>
      </c>
      <c r="N116" s="157" t="n">
        <f aca="false">SUM(high_v5_m!C104:J104)</f>
        <v>4510583.70772691</v>
      </c>
      <c r="O116" s="7"/>
      <c r="P116" s="7"/>
      <c r="Q116" s="67" t="n">
        <f aca="false">I116*5.5017049523</f>
        <v>186563861.078323</v>
      </c>
      <c r="R116" s="67"/>
      <c r="S116" s="67"/>
      <c r="T116" s="7"/>
      <c r="U116" s="7"/>
      <c r="V116" s="67" t="n">
        <f aca="false">K116*5.5017049523</f>
        <v>39248963.6891002</v>
      </c>
      <c r="W116" s="67" t="n">
        <f aca="false">M116*5.5017049523</f>
        <v>1213885.47492062</v>
      </c>
      <c r="X116" s="67" t="n">
        <f aca="false">N116*5.1890047538+L116*5.5017049523</f>
        <v>31852519.4323058</v>
      </c>
      <c r="Y116" s="67" t="n">
        <f aca="false">N116*5.1890047538</f>
        <v>23405440.3018078</v>
      </c>
      <c r="Z116" s="67" t="n">
        <f aca="false">L116*5.5017049523</f>
        <v>8447079.13049801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43701074.2435351</v>
      </c>
      <c r="G117" s="157" t="n">
        <f aca="false">high_v2_m!E105+temporary_pension_bonus_high!B105</f>
        <v>41907237.1939553</v>
      </c>
      <c r="H117" s="67" t="n">
        <f aca="false">F117-J117</f>
        <v>36096869.335497</v>
      </c>
      <c r="I117" s="67" t="n">
        <f aca="false">G117-K117</f>
        <v>34531158.4331584</v>
      </c>
      <c r="J117" s="157" t="n">
        <f aca="false">high_v2_m!J105</f>
        <v>7604204.9080381</v>
      </c>
      <c r="K117" s="157" t="n">
        <f aca="false">high_v2_m!K105</f>
        <v>7376078.76079696</v>
      </c>
      <c r="L117" s="67" t="n">
        <f aca="false">H117-I117</f>
        <v>1565710.90233859</v>
      </c>
      <c r="M117" s="67" t="n">
        <f aca="false">J117-K117</f>
        <v>228126.147241143</v>
      </c>
      <c r="N117" s="157" t="n">
        <f aca="false">SUM(high_v5_m!C105:J105)</f>
        <v>4618442.86648186</v>
      </c>
      <c r="O117" s="7"/>
      <c r="P117" s="7"/>
      <c r="Q117" s="67" t="n">
        <f aca="false">I117*5.5017049523</f>
        <v>189980245.360363</v>
      </c>
      <c r="R117" s="67"/>
      <c r="S117" s="67"/>
      <c r="T117" s="7"/>
      <c r="U117" s="7"/>
      <c r="V117" s="67" t="n">
        <f aca="false">K117*5.5017049523</f>
        <v>40581009.0468315</v>
      </c>
      <c r="W117" s="67" t="n">
        <f aca="false">M117*5.5017049523</f>
        <v>1255082.75402572</v>
      </c>
      <c r="X117" s="67" t="n">
        <f aca="false">N117*5.1890047538+L117*5.5017049523</f>
        <v>32579201.4145944</v>
      </c>
      <c r="Y117" s="67" t="n">
        <f aca="false">N117*5.1890047538</f>
        <v>23965121.9893281</v>
      </c>
      <c r="Z117" s="67" t="n">
        <f aca="false">L117*5.5017049523</f>
        <v>8614079.42526635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1" sqref="B120:G146 N14"/>
    </sheetView>
  </sheetViews>
  <sheetFormatPr defaultColWidth="9.164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19016915.3472303</v>
      </c>
      <c r="G39" s="157" t="n">
        <f aca="false">low_v2_m!E27+temporary_pension_bonus_low!B27</f>
        <v>18257085.271312</v>
      </c>
      <c r="H39" s="67" t="n">
        <f aca="false">F39-J39</f>
        <v>18661844.0578296</v>
      </c>
      <c r="I39" s="67" t="n">
        <f aca="false">G39-K39</f>
        <v>17912666.1205934</v>
      </c>
      <c r="J39" s="157" t="n">
        <f aca="false">low_v2_m!J27</f>
        <v>355071.28940067</v>
      </c>
      <c r="K39" s="157" t="n">
        <f aca="false">low_v2_m!K27</f>
        <v>344419.15071865</v>
      </c>
      <c r="L39" s="67" t="n">
        <f aca="false">H39-I39</f>
        <v>749177.93723625</v>
      </c>
      <c r="M39" s="67" t="n">
        <f aca="false">J39-K39</f>
        <v>10652.1386820202</v>
      </c>
      <c r="N39" s="157" t="n">
        <f aca="false">SUM(low_v5_m!C27:J27)</f>
        <v>3070752.93766053</v>
      </c>
      <c r="O39" s="7"/>
      <c r="P39" s="7"/>
      <c r="Q39" s="67" t="n">
        <f aca="false">I39*5.5017049523</f>
        <v>98550203.9045651</v>
      </c>
      <c r="R39" s="67"/>
      <c r="S39" s="67"/>
      <c r="T39" s="7"/>
      <c r="U39" s="7"/>
      <c r="V39" s="67" t="n">
        <f aca="false">K39*5.5017049523</f>
        <v>1894892.54717575</v>
      </c>
      <c r="W39" s="67" t="n">
        <f aca="false">M39*5.5017049523</f>
        <v>58604.9241394569</v>
      </c>
      <c r="X39" s="67" t="n">
        <f aca="false">N39*5.1890047538+L39*5.5017049523</f>
        <v>20055907.5587124</v>
      </c>
      <c r="Y39" s="67" t="n">
        <f aca="false">N39*5.1890047538</f>
        <v>15934151.5912658</v>
      </c>
      <c r="Z39" s="67" t="n">
        <f aca="false">L39*5.5017049523</f>
        <v>4121755.96744657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17772552.7190227</v>
      </c>
      <c r="G40" s="157" t="n">
        <f aca="false">low_v2_m!E28+temporary_pension_bonus_low!B28</f>
        <v>17060452.069234</v>
      </c>
      <c r="H40" s="67" t="n">
        <f aca="false">F40-J40</f>
        <v>17414101.0868012</v>
      </c>
      <c r="I40" s="67" t="n">
        <f aca="false">G40-K40</f>
        <v>16712753.9859792</v>
      </c>
      <c r="J40" s="157" t="n">
        <f aca="false">low_v2_m!J28</f>
        <v>358451.632221499</v>
      </c>
      <c r="K40" s="157" t="n">
        <f aca="false">low_v2_m!K28</f>
        <v>347698.083254854</v>
      </c>
      <c r="L40" s="67" t="n">
        <f aca="false">H40-I40</f>
        <v>701347.100822045</v>
      </c>
      <c r="M40" s="67" t="n">
        <f aca="false">J40-K40</f>
        <v>10753.548966645</v>
      </c>
      <c r="N40" s="157" t="n">
        <f aca="false">SUM(low_v5_m!C28:J28)</f>
        <v>2721124.22098529</v>
      </c>
      <c r="O40" s="7"/>
      <c r="P40" s="7"/>
      <c r="Q40" s="67" t="n">
        <f aca="false">I40*5.5017049523</f>
        <v>91948641.3712333</v>
      </c>
      <c r="R40" s="67"/>
      <c r="S40" s="67"/>
      <c r="T40" s="7"/>
      <c r="U40" s="7"/>
      <c r="V40" s="67" t="n">
        <f aca="false">K40*5.5017049523</f>
        <v>1912932.26654845</v>
      </c>
      <c r="W40" s="67" t="n">
        <f aca="false">M40*5.5017049523</f>
        <v>59162.8536045912</v>
      </c>
      <c r="X40" s="67" t="n">
        <f aca="false">N40*5.1890047538+L40*5.5017049523</f>
        <v>17978531.3362469</v>
      </c>
      <c r="Y40" s="67" t="n">
        <f aca="false">N40*5.1890047538</f>
        <v>14119926.518373</v>
      </c>
      <c r="Z40" s="67" t="n">
        <f aca="false">L40*5.5017049523</f>
        <v>3858604.81787389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19963238.1287167</v>
      </c>
      <c r="G41" s="157" t="n">
        <f aca="false">low_v2_m!E29+temporary_pension_bonus_low!B29</f>
        <v>19162367.1619881</v>
      </c>
      <c r="H41" s="67" t="n">
        <f aca="false">F41-J41</f>
        <v>19537523.8593423</v>
      </c>
      <c r="I41" s="67" t="n">
        <f aca="false">G41-K41</f>
        <v>18749424.3206949</v>
      </c>
      <c r="J41" s="157" t="n">
        <f aca="false">low_v2_m!J29</f>
        <v>425714.269374379</v>
      </c>
      <c r="K41" s="157" t="n">
        <f aca="false">low_v2_m!K29</f>
        <v>412942.841293148</v>
      </c>
      <c r="L41" s="67" t="n">
        <f aca="false">H41-I41</f>
        <v>788099.538647331</v>
      </c>
      <c r="M41" s="67" t="n">
        <f aca="false">J41-K41</f>
        <v>12771.4280812313</v>
      </c>
      <c r="N41" s="157" t="n">
        <f aca="false">SUM(low_v5_m!C29:J29)</f>
        <v>3244123.61219147</v>
      </c>
      <c r="O41" s="7"/>
      <c r="P41" s="7"/>
      <c r="Q41" s="67" t="n">
        <f aca="false">I41*5.5017049523</f>
        <v>103153800.637941</v>
      </c>
      <c r="R41" s="67"/>
      <c r="S41" s="67"/>
      <c r="T41" s="7"/>
      <c r="U41" s="7"/>
      <c r="V41" s="67" t="n">
        <f aca="false">K41*5.5017049523</f>
        <v>2271889.67495934</v>
      </c>
      <c r="W41" s="67" t="n">
        <f aca="false">M41*5.5017049523</f>
        <v>70264.6291224536</v>
      </c>
      <c r="X41" s="67" t="n">
        <f aca="false">N41*5.1890047538+L41*5.5017049523</f>
        <v>21169663.9802577</v>
      </c>
      <c r="Y41" s="67" t="n">
        <f aca="false">N41*5.1890047538</f>
        <v>16833772.8455764</v>
      </c>
      <c r="Z41" s="67" t="n">
        <f aca="false">L41*5.5017049523</f>
        <v>4335891.13468137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18708191.7892092</v>
      </c>
      <c r="G42" s="155" t="n">
        <f aca="false">low_v2_m!E30+temporary_pension_bonus_low!B30</f>
        <v>17955949.4788006</v>
      </c>
      <c r="H42" s="8" t="n">
        <f aca="false">F42-J42</f>
        <v>18299870.7890394</v>
      </c>
      <c r="I42" s="8" t="n">
        <f aca="false">G42-K42</f>
        <v>17559878.1086359</v>
      </c>
      <c r="J42" s="155" t="n">
        <f aca="false">low_v2_m!J30</f>
        <v>408321.00016981</v>
      </c>
      <c r="K42" s="155" t="n">
        <f aca="false">low_v2_m!K30</f>
        <v>396071.370164716</v>
      </c>
      <c r="L42" s="8" t="n">
        <f aca="false">H42-I42</f>
        <v>739992.680403542</v>
      </c>
      <c r="M42" s="8" t="n">
        <f aca="false">J42-K42</f>
        <v>12249.6300050944</v>
      </c>
      <c r="N42" s="155" t="n">
        <f aca="false">SUM(low_v5_m!C30:J30)</f>
        <v>3540624.12128684</v>
      </c>
      <c r="O42" s="5"/>
      <c r="P42" s="5"/>
      <c r="Q42" s="8" t="n">
        <f aca="false">I42*5.5017049523</f>
        <v>96609268.3520664</v>
      </c>
      <c r="R42" s="8"/>
      <c r="S42" s="8"/>
      <c r="T42" s="5"/>
      <c r="U42" s="5"/>
      <c r="V42" s="8" t="n">
        <f aca="false">K42*5.5017049523</f>
        <v>2179067.81869946</v>
      </c>
      <c r="W42" s="8" t="n">
        <f aca="false">M42*5.5017049523</f>
        <v>67393.8500628705</v>
      </c>
      <c r="X42" s="8" t="n">
        <f aca="false">N42*5.1890047538+L42*5.5017049523</f>
        <v>22443536.7912183</v>
      </c>
      <c r="Y42" s="8" t="n">
        <f aca="false">N42*5.1890047538</f>
        <v>18372315.3967764</v>
      </c>
      <c r="Z42" s="8" t="n">
        <f aca="false">L42*5.5017049523</f>
        <v>4071221.39444192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20438345.972496</v>
      </c>
      <c r="G43" s="157" t="n">
        <f aca="false">low_v2_m!E31+temporary_pension_bonus_low!B31</f>
        <v>19615180.9387473</v>
      </c>
      <c r="H43" s="67" t="n">
        <f aca="false">F43-J43</f>
        <v>19973079.1236241</v>
      </c>
      <c r="I43" s="67" t="n">
        <f aca="false">G43-K43</f>
        <v>19163872.0953415</v>
      </c>
      <c r="J43" s="157" t="n">
        <f aca="false">low_v2_m!J31</f>
        <v>465266.848871934</v>
      </c>
      <c r="K43" s="157" t="n">
        <f aca="false">low_v2_m!K31</f>
        <v>451308.843405776</v>
      </c>
      <c r="L43" s="67" t="n">
        <f aca="false">H43-I43</f>
        <v>809207.028282572</v>
      </c>
      <c r="M43" s="67" t="n">
        <f aca="false">J43-K43</f>
        <v>13958.005466158</v>
      </c>
      <c r="N43" s="157" t="n">
        <f aca="false">SUM(low_v5_m!C31:J31)</f>
        <v>3310939.63580215</v>
      </c>
      <c r="O43" s="7"/>
      <c r="P43" s="7"/>
      <c r="Q43" s="67" t="n">
        <f aca="false">I43*5.5017049523</f>
        <v>105433970.012184</v>
      </c>
      <c r="R43" s="67"/>
      <c r="S43" s="67"/>
      <c r="T43" s="7"/>
      <c r="U43" s="7"/>
      <c r="V43" s="67" t="n">
        <f aca="false">K43*5.5017049523</f>
        <v>2482968.09878234</v>
      </c>
      <c r="W43" s="67" t="n">
        <f aca="false">M43*5.5017049523</f>
        <v>76792.8277973918</v>
      </c>
      <c r="X43" s="67" t="n">
        <f aca="false">N43*5.1890047538+L43*5.5017049523</f>
        <v>21632499.8246604</v>
      </c>
      <c r="Y43" s="67" t="n">
        <f aca="false">N43*5.1890047538</f>
        <v>17180481.5097222</v>
      </c>
      <c r="Z43" s="67" t="n">
        <f aca="false">L43*5.5017049523</f>
        <v>4452018.31493819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19267328.8440106</v>
      </c>
      <c r="G44" s="157" t="n">
        <f aca="false">low_v2_m!E32+temporary_pension_bonus_low!B32</f>
        <v>18490404.582838</v>
      </c>
      <c r="H44" s="67" t="n">
        <f aca="false">F44-J44</f>
        <v>18805263.9010279</v>
      </c>
      <c r="I44" s="67" t="n">
        <f aca="false">G44-K44</f>
        <v>18042201.5881447</v>
      </c>
      <c r="J44" s="157" t="n">
        <f aca="false">low_v2_m!J32</f>
        <v>462064.942982753</v>
      </c>
      <c r="K44" s="157" t="n">
        <f aca="false">low_v2_m!K32</f>
        <v>448202.994693271</v>
      </c>
      <c r="L44" s="67" t="n">
        <f aca="false">H44-I44</f>
        <v>763062.312883209</v>
      </c>
      <c r="M44" s="67" t="n">
        <f aca="false">J44-K44</f>
        <v>13861.9482894826</v>
      </c>
      <c r="N44" s="157" t="n">
        <f aca="false">SUM(low_v5_m!C32:J32)</f>
        <v>2934966.25542539</v>
      </c>
      <c r="O44" s="7"/>
      <c r="P44" s="7"/>
      <c r="Q44" s="67" t="n">
        <f aca="false">I44*5.5017049523</f>
        <v>99262869.8278905</v>
      </c>
      <c r="R44" s="67"/>
      <c r="S44" s="67"/>
      <c r="T44" s="7"/>
      <c r="U44" s="7"/>
      <c r="V44" s="67" t="n">
        <f aca="false">K44*5.5017049523</f>
        <v>2465880.63553966</v>
      </c>
      <c r="W44" s="67" t="n">
        <f aca="false">M44*5.5017049523</f>
        <v>76264.3495527727</v>
      </c>
      <c r="X44" s="67" t="n">
        <f aca="false">N44*5.1890047538+L44*5.5017049523</f>
        <v>19427697.557348</v>
      </c>
      <c r="Y44" s="67" t="n">
        <f aca="false">N44*5.1890047538</f>
        <v>15229553.8516449</v>
      </c>
      <c r="Z44" s="67" t="n">
        <f aca="false">L44*5.5017049523</f>
        <v>4198143.70570305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20848781.4306232</v>
      </c>
      <c r="G45" s="157" t="n">
        <f aca="false">low_v2_m!E33+temporary_pension_bonus_low!B33</f>
        <v>20007095.0851417</v>
      </c>
      <c r="H45" s="67" t="n">
        <f aca="false">F45-J45</f>
        <v>20337920.6976722</v>
      </c>
      <c r="I45" s="67" t="n">
        <f aca="false">G45-K45</f>
        <v>19511560.1741793</v>
      </c>
      <c r="J45" s="157" t="n">
        <f aca="false">low_v2_m!J33</f>
        <v>510860.73295096</v>
      </c>
      <c r="K45" s="157" t="n">
        <f aca="false">low_v2_m!K33</f>
        <v>495534.910962431</v>
      </c>
      <c r="L45" s="67" t="n">
        <f aca="false">H45-I45</f>
        <v>826360.523492921</v>
      </c>
      <c r="M45" s="67" t="n">
        <f aca="false">J45-K45</f>
        <v>15325.8219885289</v>
      </c>
      <c r="N45" s="157" t="n">
        <f aca="false">SUM(low_v5_m!C33:J33)</f>
        <v>3342452.81928364</v>
      </c>
      <c r="O45" s="7"/>
      <c r="P45" s="7"/>
      <c r="Q45" s="67" t="n">
        <f aca="false">I45*5.5017049523</f>
        <v>107346847.237382</v>
      </c>
      <c r="R45" s="67"/>
      <c r="S45" s="67"/>
      <c r="T45" s="7"/>
      <c r="U45" s="7"/>
      <c r="V45" s="67" t="n">
        <f aca="false">K45*5.5017049523</f>
        <v>2726286.87367955</v>
      </c>
      <c r="W45" s="67" t="n">
        <f aca="false">M45*5.5017049523</f>
        <v>84318.1507323579</v>
      </c>
      <c r="X45" s="67" t="n">
        <f aca="false">N45*5.1890047538+L45*5.5017049523</f>
        <v>21890395.3531013</v>
      </c>
      <c r="Y45" s="67" t="n">
        <f aca="false">N45*5.1890047538</f>
        <v>17344003.568615</v>
      </c>
      <c r="Z45" s="67" t="n">
        <f aca="false">L45*5.5017049523</f>
        <v>4546391.78448623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19682471.6540578</v>
      </c>
      <c r="G46" s="155" t="n">
        <f aca="false">low_v2_m!E34+temporary_pension_bonus_low!B34</f>
        <v>18886340.1087534</v>
      </c>
      <c r="H46" s="8" t="n">
        <f aca="false">F46-J46</f>
        <v>19189360.2557558</v>
      </c>
      <c r="I46" s="8" t="n">
        <f aca="false">G46-K46</f>
        <v>18408022.0524005</v>
      </c>
      <c r="J46" s="155" t="n">
        <f aca="false">low_v2_m!J34</f>
        <v>493111.398302015</v>
      </c>
      <c r="K46" s="155" t="n">
        <f aca="false">low_v2_m!K34</f>
        <v>478318.056352954</v>
      </c>
      <c r="L46" s="8" t="n">
        <f aca="false">H46-I46</f>
        <v>781338.203355331</v>
      </c>
      <c r="M46" s="8" t="n">
        <f aca="false">J46-K46</f>
        <v>14793.3419490605</v>
      </c>
      <c r="N46" s="155" t="n">
        <f aca="false">SUM(low_v5_m!C34:J34)</f>
        <v>3668236.73707657</v>
      </c>
      <c r="O46" s="5"/>
      <c r="P46" s="5"/>
      <c r="Q46" s="8" t="n">
        <f aca="false">I46*5.5017049523</f>
        <v>101275506.087739</v>
      </c>
      <c r="R46" s="8"/>
      <c r="S46" s="8"/>
      <c r="T46" s="5"/>
      <c r="U46" s="5"/>
      <c r="V46" s="8" t="n">
        <f aca="false">K46*5.5017049523</f>
        <v>2631564.81941156</v>
      </c>
      <c r="W46" s="8" t="n">
        <f aca="false">M46*5.5017049523</f>
        <v>81388.6026622135</v>
      </c>
      <c r="X46" s="8" t="n">
        <f aca="false">N46*5.1890047538+L46*5.5017049523</f>
        <v>23333190.1295753</v>
      </c>
      <c r="Y46" s="8" t="n">
        <f aca="false">N46*5.1890047538</f>
        <v>19034497.8667541</v>
      </c>
      <c r="Z46" s="8" t="n">
        <f aca="false">L46*5.5017049523</f>
        <v>4298692.26282121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21498927.7783041</v>
      </c>
      <c r="G47" s="157" t="n">
        <f aca="false">low_v2_m!E35+temporary_pension_bonus_low!B35</f>
        <v>20628032.1009101</v>
      </c>
      <c r="H47" s="67" t="n">
        <f aca="false">F47-J47</f>
        <v>20937966.3894946</v>
      </c>
      <c r="I47" s="67" t="n">
        <f aca="false">G47-K47</f>
        <v>20083899.5537648</v>
      </c>
      <c r="J47" s="157" t="n">
        <f aca="false">low_v2_m!J35</f>
        <v>560961.388809534</v>
      </c>
      <c r="K47" s="157" t="n">
        <f aca="false">low_v2_m!K35</f>
        <v>544132.547145248</v>
      </c>
      <c r="L47" s="67" t="n">
        <f aca="false">H47-I47</f>
        <v>854066.835729759</v>
      </c>
      <c r="M47" s="67" t="n">
        <f aca="false">J47-K47</f>
        <v>16828.841664286</v>
      </c>
      <c r="N47" s="157" t="n">
        <f aca="false">SUM(low_v5_m!C35:J35)</f>
        <v>3421822.06619848</v>
      </c>
      <c r="O47" s="7"/>
      <c r="P47" s="7"/>
      <c r="Q47" s="67" t="n">
        <f aca="false">I47*5.5017049523</f>
        <v>110495689.636444</v>
      </c>
      <c r="R47" s="67"/>
      <c r="S47" s="67"/>
      <c r="T47" s="7"/>
      <c r="U47" s="7"/>
      <c r="V47" s="67" t="n">
        <f aca="false">K47*5.5017049523</f>
        <v>2993656.72933662</v>
      </c>
      <c r="W47" s="67" t="n">
        <f aca="false">M47*5.5017049523</f>
        <v>92587.3215258748</v>
      </c>
      <c r="X47" s="67" t="n">
        <f aca="false">N47*5.1890047538+L47*5.5017049523</f>
        <v>22454674.7078913</v>
      </c>
      <c r="Y47" s="67" t="n">
        <f aca="false">N47*5.1890047538</f>
        <v>17755850.9681616</v>
      </c>
      <c r="Z47" s="67" t="n">
        <f aca="false">L47*5.5017049523</f>
        <v>4698823.73972961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20429664.3136312</v>
      </c>
      <c r="G48" s="157" t="n">
        <f aca="false">low_v2_m!E36+temporary_pension_bonus_low!B36</f>
        <v>19600510.3900854</v>
      </c>
      <c r="H48" s="67" t="n">
        <f aca="false">F48-J48</f>
        <v>19881138.8754377</v>
      </c>
      <c r="I48" s="67" t="n">
        <f aca="false">G48-K48</f>
        <v>19068440.7150378</v>
      </c>
      <c r="J48" s="157" t="n">
        <f aca="false">low_v2_m!J36</f>
        <v>548525.438193405</v>
      </c>
      <c r="K48" s="157" t="n">
        <f aca="false">low_v2_m!K36</f>
        <v>532069.675047603</v>
      </c>
      <c r="L48" s="67" t="n">
        <f aca="false">H48-I48</f>
        <v>812698.160399925</v>
      </c>
      <c r="M48" s="67" t="n">
        <f aca="false">J48-K48</f>
        <v>16455.7631458022</v>
      </c>
      <c r="N48" s="157" t="n">
        <f aca="false">SUM(low_v5_m!C36:J36)</f>
        <v>3130274.11664736</v>
      </c>
      <c r="O48" s="7"/>
      <c r="P48" s="7"/>
      <c r="Q48" s="67" t="n">
        <f aca="false">I48*5.5017049523</f>
        <v>104908934.714563</v>
      </c>
      <c r="R48" s="67"/>
      <c r="S48" s="67"/>
      <c r="T48" s="7"/>
      <c r="U48" s="7"/>
      <c r="V48" s="67" t="n">
        <f aca="false">K48*5.5017049523</f>
        <v>2927290.36617805</v>
      </c>
      <c r="W48" s="67" t="n">
        <f aca="false">M48*5.5017049523</f>
        <v>90534.7535931358</v>
      </c>
      <c r="X48" s="67" t="n">
        <f aca="false">N48*5.1890047538+L48*5.5017049523</f>
        <v>20714232.7657776</v>
      </c>
      <c r="Y48" s="67" t="n">
        <f aca="false">N48*5.1890047538</f>
        <v>16243007.2719802</v>
      </c>
      <c r="Z48" s="67" t="n">
        <f aca="false">L48*5.5017049523</f>
        <v>4471225.49379737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22182562.8016957</v>
      </c>
      <c r="G49" s="157" t="n">
        <f aca="false">low_v2_m!E37+temporary_pension_bonus_low!B37</f>
        <v>21280691.8919633</v>
      </c>
      <c r="H49" s="67" t="n">
        <f aca="false">F49-J49</f>
        <v>21556212.9037919</v>
      </c>
      <c r="I49" s="67" t="n">
        <f aca="false">G49-K49</f>
        <v>20673132.4909966</v>
      </c>
      <c r="J49" s="157" t="n">
        <f aca="false">low_v2_m!J37</f>
        <v>626349.897903844</v>
      </c>
      <c r="K49" s="157" t="n">
        <f aca="false">low_v2_m!K37</f>
        <v>607559.400966728</v>
      </c>
      <c r="L49" s="67" t="n">
        <f aca="false">H49-I49</f>
        <v>883080.412795272</v>
      </c>
      <c r="M49" s="67" t="n">
        <f aca="false">J49-K49</f>
        <v>18790.4969371152</v>
      </c>
      <c r="N49" s="157" t="n">
        <f aca="false">SUM(low_v5_m!C37:J37)</f>
        <v>3516223.08437764</v>
      </c>
      <c r="O49" s="7"/>
      <c r="P49" s="7"/>
      <c r="Q49" s="67" t="n">
        <f aca="false">I49*5.5017049523</f>
        <v>113737475.40527</v>
      </c>
      <c r="R49" s="67"/>
      <c r="S49" s="67"/>
      <c r="T49" s="7"/>
      <c r="U49" s="7"/>
      <c r="V49" s="67" t="n">
        <f aca="false">K49*5.5017049523</f>
        <v>3342612.56511507</v>
      </c>
      <c r="W49" s="67" t="n">
        <f aca="false">M49*5.5017049523</f>
        <v>103379.770055105</v>
      </c>
      <c r="X49" s="67" t="n">
        <f aca="false">N49*5.1890047538+L49*5.5017049523</f>
        <v>23104146.1806118</v>
      </c>
      <c r="Y49" s="67" t="n">
        <f aca="false">N49*5.1890047538</f>
        <v>18245698.3002569</v>
      </c>
      <c r="Z49" s="67" t="n">
        <f aca="false">L49*5.5017049523</f>
        <v>4858447.88035488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21193474.3576742</v>
      </c>
      <c r="G50" s="155" t="n">
        <f aca="false">low_v2_m!E38+temporary_pension_bonus_low!B38</f>
        <v>20330576.4697418</v>
      </c>
      <c r="H50" s="8" t="n">
        <f aca="false">F50-J50</f>
        <v>20587439.7829969</v>
      </c>
      <c r="I50" s="8" t="n">
        <f aca="false">G50-K50</f>
        <v>19742722.9323048</v>
      </c>
      <c r="J50" s="155" t="n">
        <f aca="false">low_v2_m!J38</f>
        <v>606034.574677294</v>
      </c>
      <c r="K50" s="155" t="n">
        <f aca="false">low_v2_m!K38</f>
        <v>587853.537436975</v>
      </c>
      <c r="L50" s="8" t="n">
        <f aca="false">H50-I50</f>
        <v>844716.850692064</v>
      </c>
      <c r="M50" s="8" t="n">
        <f aca="false">J50-K50</f>
        <v>18181.0372403188</v>
      </c>
      <c r="N50" s="155" t="n">
        <f aca="false">SUM(low_v5_m!C38:J38)</f>
        <v>3928380.64764416</v>
      </c>
      <c r="O50" s="5"/>
      <c r="P50" s="5"/>
      <c r="Q50" s="8" t="n">
        <f aca="false">I50*5.5017049523</f>
        <v>108618636.528548</v>
      </c>
      <c r="R50" s="8"/>
      <c r="S50" s="8"/>
      <c r="T50" s="5"/>
      <c r="U50" s="5"/>
      <c r="V50" s="8" t="n">
        <f aca="false">K50*5.5017049523</f>
        <v>3234196.71814408</v>
      </c>
      <c r="W50" s="8" t="n">
        <f aca="false">M50*5.5017049523</f>
        <v>100026.702623013</v>
      </c>
      <c r="X50" s="8" t="n">
        <f aca="false">N50*5.1890047538+L50*5.5017049523</f>
        <v>25031768.7361053</v>
      </c>
      <c r="Y50" s="8" t="n">
        <f aca="false">N50*5.1890047538</f>
        <v>20384385.8553615</v>
      </c>
      <c r="Z50" s="8" t="n">
        <f aca="false">L50*5.5017049523</f>
        <v>4647382.88074379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22940782.4499796</v>
      </c>
      <c r="G51" s="157" t="n">
        <f aca="false">low_v2_m!E39+temporary_pension_bonus_low!B39</f>
        <v>22004674.2622204</v>
      </c>
      <c r="H51" s="67" t="n">
        <f aca="false">F51-J51</f>
        <v>22272664.2137439</v>
      </c>
      <c r="I51" s="67" t="n">
        <f aca="false">G51-K51</f>
        <v>21356599.5730718</v>
      </c>
      <c r="J51" s="157" t="n">
        <f aca="false">low_v2_m!J39</f>
        <v>668118.236235688</v>
      </c>
      <c r="K51" s="157" t="n">
        <f aca="false">low_v2_m!K39</f>
        <v>648074.689148617</v>
      </c>
      <c r="L51" s="67" t="n">
        <f aca="false">H51-I51</f>
        <v>916064.640672114</v>
      </c>
      <c r="M51" s="67" t="n">
        <f aca="false">J51-K51</f>
        <v>20043.5470870708</v>
      </c>
      <c r="N51" s="157" t="n">
        <f aca="false">SUM(low_v5_m!C39:J39)</f>
        <v>3600308.91819589</v>
      </c>
      <c r="O51" s="7"/>
      <c r="P51" s="7"/>
      <c r="Q51" s="67" t="n">
        <f aca="false">I51*5.5017049523</f>
        <v>117497709.635457</v>
      </c>
      <c r="R51" s="67"/>
      <c r="S51" s="67"/>
      <c r="T51" s="7"/>
      <c r="U51" s="7"/>
      <c r="V51" s="67" t="n">
        <f aca="false">K51*5.5017049523</f>
        <v>3565515.72674923</v>
      </c>
      <c r="W51" s="67" t="n">
        <f aca="false">M51*5.5017049523</f>
        <v>110273.682270595</v>
      </c>
      <c r="X51" s="67" t="n">
        <f aca="false">N51*5.1890047538+L51*5.5017049523</f>
        <v>23721937.4618797</v>
      </c>
      <c r="Y51" s="67" t="n">
        <f aca="false">N51*5.1890047538</f>
        <v>18682020.091667</v>
      </c>
      <c r="Z51" s="67" t="n">
        <f aca="false">L51*5.5017049523</f>
        <v>5039917.37021269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22037228.7781854</v>
      </c>
      <c r="G52" s="157" t="n">
        <f aca="false">low_v2_m!E40+temporary_pension_bonus_low!B40</f>
        <v>21136723.6681235</v>
      </c>
      <c r="H52" s="67" t="n">
        <f aca="false">F52-J52</f>
        <v>21380613.8761052</v>
      </c>
      <c r="I52" s="67" t="n">
        <f aca="false">G52-K52</f>
        <v>20499807.2131056</v>
      </c>
      <c r="J52" s="157" t="n">
        <f aca="false">low_v2_m!J40</f>
        <v>656614.902080288</v>
      </c>
      <c r="K52" s="157" t="n">
        <f aca="false">low_v2_m!K40</f>
        <v>636916.455017879</v>
      </c>
      <c r="L52" s="67" t="n">
        <f aca="false">H52-I52</f>
        <v>880806.662999574</v>
      </c>
      <c r="M52" s="67" t="n">
        <f aca="false">J52-K52</f>
        <v>19698.4470624089</v>
      </c>
      <c r="N52" s="157" t="n">
        <f aca="false">SUM(low_v5_m!C40:J40)</f>
        <v>3311168.44796893</v>
      </c>
      <c r="O52" s="7"/>
      <c r="P52" s="7"/>
      <c r="Q52" s="67" t="n">
        <f aca="false">I52*5.5017049523</f>
        <v>112783890.865538</v>
      </c>
      <c r="R52" s="67"/>
      <c r="S52" s="67"/>
      <c r="T52" s="7"/>
      <c r="U52" s="7"/>
      <c r="V52" s="67" t="n">
        <f aca="false">K52*5.5017049523</f>
        <v>3504126.41477323</v>
      </c>
      <c r="W52" s="67" t="n">
        <f aca="false">M52*5.5017049523</f>
        <v>108375.043755874</v>
      </c>
      <c r="X52" s="67" t="n">
        <f aca="false">N52*5.1890047538+L52*5.5017049523</f>
        <v>22027607.1969869</v>
      </c>
      <c r="Y52" s="67" t="n">
        <f aca="false">N52*5.1890047538</f>
        <v>17181668.8171433</v>
      </c>
      <c r="Z52" s="67" t="n">
        <f aca="false">L52*5.5017049523</f>
        <v>4845938.37984359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23606754.2783484</v>
      </c>
      <c r="G53" s="157" t="n">
        <f aca="false">low_v2_m!E41+temporary_pension_bonus_low!B41</f>
        <v>22640665.9186761</v>
      </c>
      <c r="H53" s="67" t="n">
        <f aca="false">F53-J53</f>
        <v>22835869.9687661</v>
      </c>
      <c r="I53" s="67" t="n">
        <f aca="false">G53-K53</f>
        <v>21892908.1383813</v>
      </c>
      <c r="J53" s="157" t="n">
        <f aca="false">low_v2_m!J41</f>
        <v>770884.309582325</v>
      </c>
      <c r="K53" s="157" t="n">
        <f aca="false">low_v2_m!K41</f>
        <v>747757.780294855</v>
      </c>
      <c r="L53" s="67" t="n">
        <f aca="false">H53-I53</f>
        <v>942961.830384828</v>
      </c>
      <c r="M53" s="67" t="n">
        <f aca="false">J53-K53</f>
        <v>23126.5292874697</v>
      </c>
      <c r="N53" s="157" t="n">
        <f aca="false">SUM(low_v5_m!C41:J41)</f>
        <v>3650499.21939268</v>
      </c>
      <c r="O53" s="7"/>
      <c r="P53" s="7"/>
      <c r="Q53" s="67" t="n">
        <f aca="false">I53*5.5017049523</f>
        <v>120448321.125181</v>
      </c>
      <c r="R53" s="67"/>
      <c r="S53" s="67"/>
      <c r="T53" s="7"/>
      <c r="U53" s="7"/>
      <c r="V53" s="67" t="n">
        <f aca="false">K53*5.5017049523</f>
        <v>4113942.68296906</v>
      </c>
      <c r="W53" s="67" t="n">
        <f aca="false">M53*5.5017049523</f>
        <v>127235.340710383</v>
      </c>
      <c r="X53" s="67" t="n">
        <f aca="false">N53*5.1890047538+L53*5.5017049523</f>
        <v>24130355.5752299</v>
      </c>
      <c r="Y53" s="67" t="n">
        <f aca="false">N53*5.1890047538</f>
        <v>18942457.8031718</v>
      </c>
      <c r="Z53" s="67" t="n">
        <f aca="false">L53*5.5017049523</f>
        <v>5187897.77205808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22929444.3755983</v>
      </c>
      <c r="G54" s="155" t="n">
        <f aca="false">low_v2_m!E42+temporary_pension_bonus_low!B42</f>
        <v>21989897.1455541</v>
      </c>
      <c r="H54" s="8" t="n">
        <f aca="false">F54-J54</f>
        <v>22102856.6712941</v>
      </c>
      <c r="I54" s="8" t="n">
        <f aca="false">G54-K54</f>
        <v>21188107.072379</v>
      </c>
      <c r="J54" s="155" t="n">
        <f aca="false">low_v2_m!J42</f>
        <v>826587.704304229</v>
      </c>
      <c r="K54" s="155" t="n">
        <f aca="false">low_v2_m!K42</f>
        <v>801790.073175102</v>
      </c>
      <c r="L54" s="8" t="n">
        <f aca="false">H54-I54</f>
        <v>914749.5989151</v>
      </c>
      <c r="M54" s="8" t="n">
        <f aca="false">J54-K54</f>
        <v>24797.631129127</v>
      </c>
      <c r="N54" s="155" t="n">
        <f aca="false">SUM(low_v5_m!C42:J42)</f>
        <v>4203219.29031744</v>
      </c>
      <c r="O54" s="5"/>
      <c r="P54" s="5"/>
      <c r="Q54" s="8" t="n">
        <f aca="false">I54*5.5017049523</f>
        <v>116570713.60997</v>
      </c>
      <c r="R54" s="8"/>
      <c r="S54" s="8"/>
      <c r="T54" s="5"/>
      <c r="U54" s="5"/>
      <c r="V54" s="8" t="n">
        <f aca="false">K54*5.5017049523</f>
        <v>4411212.41629244</v>
      </c>
      <c r="W54" s="8" t="n">
        <f aca="false">M54*5.5017049523</f>
        <v>136429.249988427</v>
      </c>
      <c r="X54" s="8" t="n">
        <f aca="false">N54*5.1890047538+L54*5.5017049523</f>
        <v>26843207.2771867</v>
      </c>
      <c r="Y54" s="8" t="n">
        <f aca="false">N54*5.1890047538</f>
        <v>21810524.8787211</v>
      </c>
      <c r="Z54" s="8" t="n">
        <f aca="false">L54*5.5017049523</f>
        <v>5032682.39846565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24584425.7286366</v>
      </c>
      <c r="G55" s="157" t="n">
        <f aca="false">low_v2_m!E43+temporary_pension_bonus_low!B43</f>
        <v>23575703.4582241</v>
      </c>
      <c r="H55" s="67" t="n">
        <f aca="false">F55-J55</f>
        <v>23620274.1952035</v>
      </c>
      <c r="I55" s="67" t="n">
        <f aca="false">G55-K55</f>
        <v>22640476.470794</v>
      </c>
      <c r="J55" s="157" t="n">
        <f aca="false">low_v2_m!J43</f>
        <v>964151.533433089</v>
      </c>
      <c r="K55" s="157" t="n">
        <f aca="false">low_v2_m!K43</f>
        <v>935226.987430097</v>
      </c>
      <c r="L55" s="67" t="n">
        <f aca="false">H55-I55</f>
        <v>979797.724409539</v>
      </c>
      <c r="M55" s="67" t="n">
        <f aca="false">J55-K55</f>
        <v>28924.5460029927</v>
      </c>
      <c r="N55" s="157" t="n">
        <f aca="false">SUM(low_v5_m!C43:J43)</f>
        <v>3784824.60248052</v>
      </c>
      <c r="O55" s="7"/>
      <c r="P55" s="7"/>
      <c r="Q55" s="67" t="n">
        <f aca="false">I55*5.5017049523</f>
        <v>124561221.521799</v>
      </c>
      <c r="R55" s="67"/>
      <c r="S55" s="67"/>
      <c r="T55" s="7"/>
      <c r="U55" s="7"/>
      <c r="V55" s="67" t="n">
        <f aca="false">K55*5.5017049523</f>
        <v>5145342.94826877</v>
      </c>
      <c r="W55" s="67" t="n">
        <f aca="false">M55*5.5017049523</f>
        <v>159134.317987694</v>
      </c>
      <c r="X55" s="67" t="n">
        <f aca="false">N55*5.1890047538+L55*5.5017049523</f>
        <v>25030030.8472069</v>
      </c>
      <c r="Y55" s="67" t="n">
        <f aca="false">N55*5.1890047538</f>
        <v>19639472.8545706</v>
      </c>
      <c r="Z55" s="67" t="n">
        <f aca="false">L55*5.5017049523</f>
        <v>5390557.99263623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23814965.6297348</v>
      </c>
      <c r="G56" s="157" t="n">
        <f aca="false">low_v2_m!E44+temporary_pension_bonus_low!B44</f>
        <v>22837269.0165905</v>
      </c>
      <c r="H56" s="67" t="n">
        <f aca="false">F56-J56</f>
        <v>22815408.5246273</v>
      </c>
      <c r="I56" s="67" t="n">
        <f aca="false">G56-K56</f>
        <v>21867698.6246363</v>
      </c>
      <c r="J56" s="157" t="n">
        <f aca="false">low_v2_m!J44</f>
        <v>999557.105107466</v>
      </c>
      <c r="K56" s="157" t="n">
        <f aca="false">low_v2_m!K44</f>
        <v>969570.391954242</v>
      </c>
      <c r="L56" s="67" t="n">
        <f aca="false">H56-I56</f>
        <v>947709.899991043</v>
      </c>
      <c r="M56" s="67" t="n">
        <f aca="false">J56-K56</f>
        <v>29986.7131532241</v>
      </c>
      <c r="N56" s="157" t="n">
        <f aca="false">SUM(low_v5_m!C44:J44)</f>
        <v>3644020.68678859</v>
      </c>
      <c r="O56" s="7"/>
      <c r="P56" s="7"/>
      <c r="Q56" s="67" t="n">
        <f aca="false">I56*5.5017049523</f>
        <v>120309625.818565</v>
      </c>
      <c r="R56" s="67"/>
      <c r="S56" s="67"/>
      <c r="T56" s="7"/>
      <c r="U56" s="7"/>
      <c r="V56" s="67" t="n">
        <f aca="false">K56*5.5017049523</f>
        <v>5334290.22701811</v>
      </c>
      <c r="W56" s="67" t="n">
        <f aca="false">M56*5.5017049523</f>
        <v>164978.048258293</v>
      </c>
      <c r="X56" s="67" t="n">
        <f aca="false">N56*5.1890047538+L56*5.5017049523</f>
        <v>24122860.916816</v>
      </c>
      <c r="Y56" s="67" t="n">
        <f aca="false">N56*5.1890047538</f>
        <v>18908840.6666915</v>
      </c>
      <c r="Z56" s="67" t="n">
        <f aca="false">L56*5.5017049523</f>
        <v>5214020.25012446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25149841.9985792</v>
      </c>
      <c r="G57" s="157" t="n">
        <f aca="false">low_v2_m!E45+temporary_pension_bonus_low!B45</f>
        <v>24117290.5281798</v>
      </c>
      <c r="H57" s="67" t="n">
        <f aca="false">F57-J57</f>
        <v>23991326.1482555</v>
      </c>
      <c r="I57" s="67" t="n">
        <f aca="false">G57-K57</f>
        <v>22993530.1533659</v>
      </c>
      <c r="J57" s="157" t="n">
        <f aca="false">low_v2_m!J45</f>
        <v>1158515.85032361</v>
      </c>
      <c r="K57" s="157" t="n">
        <f aca="false">low_v2_m!K45</f>
        <v>1123760.3748139</v>
      </c>
      <c r="L57" s="67" t="n">
        <f aca="false">H57-I57</f>
        <v>997795.994889624</v>
      </c>
      <c r="M57" s="67" t="n">
        <f aca="false">J57-K57</f>
        <v>34755.475509708</v>
      </c>
      <c r="N57" s="157" t="n">
        <f aca="false">SUM(low_v5_m!C45:J45)</f>
        <v>3889632.79145032</v>
      </c>
      <c r="O57" s="7"/>
      <c r="P57" s="7"/>
      <c r="Q57" s="67" t="n">
        <f aca="false">I57*5.5017049523</f>
        <v>126503618.715633</v>
      </c>
      <c r="R57" s="67"/>
      <c r="S57" s="67"/>
      <c r="T57" s="7"/>
      <c r="U57" s="7"/>
      <c r="V57" s="67" t="n">
        <f aca="false">K57*5.5017049523</f>
        <v>6182598.01931216</v>
      </c>
      <c r="W57" s="67" t="n">
        <f aca="false">M57*5.5017049523</f>
        <v>191214.371731302</v>
      </c>
      <c r="X57" s="67" t="n">
        <f aca="false">N57*5.1890047538+L57*5.5017049523</f>
        <v>25672902.2118414</v>
      </c>
      <c r="Y57" s="67" t="n">
        <f aca="false">N57*5.1890047538</f>
        <v>20183323.0453721</v>
      </c>
      <c r="Z57" s="67" t="n">
        <f aca="false">L57*5.5017049523</f>
        <v>5489579.16646935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24738750.3259202</v>
      </c>
      <c r="G58" s="155" t="n">
        <f aca="false">low_v2_m!E46+temporary_pension_bonus_low!B46</f>
        <v>23722968.288247</v>
      </c>
      <c r="H58" s="8" t="n">
        <f aca="false">F58-J58</f>
        <v>23491338.504959</v>
      </c>
      <c r="I58" s="8" t="n">
        <f aca="false">G58-K58</f>
        <v>22512978.8219146</v>
      </c>
      <c r="J58" s="155" t="n">
        <f aca="false">low_v2_m!J46</f>
        <v>1247411.82096125</v>
      </c>
      <c r="K58" s="155" t="n">
        <f aca="false">low_v2_m!K46</f>
        <v>1209989.46633241</v>
      </c>
      <c r="L58" s="8" t="n">
        <f aca="false">H58-I58</f>
        <v>978359.683044344</v>
      </c>
      <c r="M58" s="8" t="n">
        <f aca="false">J58-K58</f>
        <v>37422.3546288374</v>
      </c>
      <c r="N58" s="155" t="n">
        <f aca="false">SUM(low_v5_m!C46:J46)</f>
        <v>4528700.27739295</v>
      </c>
      <c r="O58" s="5"/>
      <c r="P58" s="5"/>
      <c r="Q58" s="8" t="n">
        <f aca="false">I58*5.5017049523</f>
        <v>123859767.075553</v>
      </c>
      <c r="R58" s="8"/>
      <c r="S58" s="8"/>
      <c r="T58" s="5"/>
      <c r="U58" s="5"/>
      <c r="V58" s="8" t="n">
        <f aca="false">K58*5.5017049523</f>
        <v>6657005.03915184</v>
      </c>
      <c r="W58" s="8" t="n">
        <f aca="false">M58*5.5017049523</f>
        <v>205886.753788202</v>
      </c>
      <c r="X58" s="8" t="n">
        <f aca="false">N58*5.1890047538+L58*5.5017049523</f>
        <v>28882093.5812631</v>
      </c>
      <c r="Y58" s="8" t="n">
        <f aca="false">N58*5.1890047538</f>
        <v>23499447.2679274</v>
      </c>
      <c r="Z58" s="8" t="n">
        <f aca="false">L58*5.5017049523</f>
        <v>5382646.31333573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26310081.5696978</v>
      </c>
      <c r="G59" s="157" t="n">
        <f aca="false">low_v2_m!E47+temporary_pension_bonus_low!B47</f>
        <v>25228489.7699706</v>
      </c>
      <c r="H59" s="67" t="n">
        <f aca="false">F59-J59</f>
        <v>24889677.6181549</v>
      </c>
      <c r="I59" s="67" t="n">
        <f aca="false">G59-K59</f>
        <v>23850697.9369739</v>
      </c>
      <c r="J59" s="157" t="n">
        <f aca="false">low_v2_m!J47</f>
        <v>1420403.95154296</v>
      </c>
      <c r="K59" s="157" t="n">
        <f aca="false">low_v2_m!K47</f>
        <v>1377791.83299667</v>
      </c>
      <c r="L59" s="67" t="n">
        <f aca="false">H59-I59</f>
        <v>1038979.68118098</v>
      </c>
      <c r="M59" s="67" t="n">
        <f aca="false">J59-K59</f>
        <v>42612.1185462887</v>
      </c>
      <c r="N59" s="157" t="n">
        <f aca="false">SUM(low_v5_m!C47:J47)</f>
        <v>3971882.69859141</v>
      </c>
      <c r="O59" s="7"/>
      <c r="P59" s="7"/>
      <c r="Q59" s="67" t="n">
        <f aca="false">I59*5.5017049523</f>
        <v>131219502.955661</v>
      </c>
      <c r="R59" s="67"/>
      <c r="S59" s="67"/>
      <c r="T59" s="7"/>
      <c r="U59" s="7"/>
      <c r="V59" s="67" t="n">
        <f aca="false">K59*5.5017049523</f>
        <v>7580204.15083628</v>
      </c>
      <c r="W59" s="67" t="n">
        <f aca="false">M59*5.5017049523</f>
        <v>234439.303634111</v>
      </c>
      <c r="X59" s="67" t="n">
        <f aca="false">N59*5.1890047538+L59*5.5017049523</f>
        <v>26326277.8618193</v>
      </c>
      <c r="Y59" s="67" t="n">
        <f aca="false">N59*5.1890047538</f>
        <v>20610118.2045268</v>
      </c>
      <c r="Z59" s="67" t="n">
        <f aca="false">L59*5.5017049523</f>
        <v>5716159.65729249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25934768.9995364</v>
      </c>
      <c r="G60" s="157" t="n">
        <f aca="false">low_v2_m!E48+temporary_pension_bonus_low!B48</f>
        <v>24867763.0319453</v>
      </c>
      <c r="H60" s="67" t="n">
        <f aca="false">F60-J60</f>
        <v>24474845.709114</v>
      </c>
      <c r="I60" s="67" t="n">
        <f aca="false">G60-K60</f>
        <v>23451637.4402356</v>
      </c>
      <c r="J60" s="157" t="n">
        <f aca="false">low_v2_m!J48</f>
        <v>1459923.29042238</v>
      </c>
      <c r="K60" s="157" t="n">
        <f aca="false">low_v2_m!K48</f>
        <v>1416125.59170971</v>
      </c>
      <c r="L60" s="67" t="n">
        <f aca="false">H60-I60</f>
        <v>1023208.26887843</v>
      </c>
      <c r="M60" s="67" t="n">
        <f aca="false">J60-K60</f>
        <v>43797.6987126714</v>
      </c>
      <c r="N60" s="157" t="n">
        <f aca="false">SUM(low_v5_m!C48:J48)</f>
        <v>3910378.56418765</v>
      </c>
      <c r="O60" s="7"/>
      <c r="P60" s="7"/>
      <c r="Q60" s="67" t="n">
        <f aca="false">I60*5.5017049523</f>
        <v>129023989.844488</v>
      </c>
      <c r="R60" s="67"/>
      <c r="S60" s="67"/>
      <c r="T60" s="7"/>
      <c r="U60" s="7"/>
      <c r="V60" s="67" t="n">
        <f aca="false">K60*5.5017049523</f>
        <v>7791105.18098806</v>
      </c>
      <c r="W60" s="67" t="n">
        <f aca="false">M60*5.5017049523</f>
        <v>240962.015906848</v>
      </c>
      <c r="X60" s="67" t="n">
        <f aca="false">N60*5.1890047538+L60*5.5017049523</f>
        <v>25920362.9588501</v>
      </c>
      <c r="Y60" s="67" t="n">
        <f aca="false">N60*5.1890047538</f>
        <v>20290972.9587273</v>
      </c>
      <c r="Z60" s="67" t="n">
        <f aca="false">L60*5.5017049523</f>
        <v>5629390.00012277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26921349.1174018</v>
      </c>
      <c r="G61" s="157" t="n">
        <f aca="false">low_v2_m!E49+temporary_pension_bonus_low!B49</f>
        <v>25813212.3183042</v>
      </c>
      <c r="H61" s="67" t="n">
        <f aca="false">F61-J61</f>
        <v>25338736.4390748</v>
      </c>
      <c r="I61" s="67" t="n">
        <f aca="false">G61-K61</f>
        <v>24278078.0203269</v>
      </c>
      <c r="J61" s="157" t="n">
        <f aca="false">low_v2_m!J49</f>
        <v>1582612.67832704</v>
      </c>
      <c r="K61" s="157" t="n">
        <f aca="false">low_v2_m!K49</f>
        <v>1535134.29797723</v>
      </c>
      <c r="L61" s="67" t="n">
        <f aca="false">H61-I61</f>
        <v>1060658.41874786</v>
      </c>
      <c r="M61" s="67" t="n">
        <f aca="false">J61-K61</f>
        <v>47478.3803498112</v>
      </c>
      <c r="N61" s="157" t="n">
        <f aca="false">SUM(low_v5_m!C49:J49)</f>
        <v>4059806.88069275</v>
      </c>
      <c r="O61" s="7"/>
      <c r="P61" s="7"/>
      <c r="Q61" s="67" t="n">
        <f aca="false">I61*5.5017049523</f>
        <v>133570822.076758</v>
      </c>
      <c r="R61" s="67"/>
      <c r="S61" s="67"/>
      <c r="T61" s="7"/>
      <c r="U61" s="7"/>
      <c r="V61" s="67" t="n">
        <f aca="false">K61*5.5017049523</f>
        <v>8445855.9696269</v>
      </c>
      <c r="W61" s="67" t="n">
        <f aca="false">M61*5.5017049523</f>
        <v>261212.040297739</v>
      </c>
      <c r="X61" s="67" t="n">
        <f aca="false">N61*5.1890047538+L61*5.5017049523</f>
        <v>26901786.8785484</v>
      </c>
      <c r="Y61" s="67" t="n">
        <f aca="false">N61*5.1890047538</f>
        <v>21066357.2034246</v>
      </c>
      <c r="Z61" s="67" t="n">
        <f aca="false">L61*5.5017049523</f>
        <v>5835429.67512379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26630199.1883793</v>
      </c>
      <c r="G62" s="155" t="n">
        <f aca="false">low_v2_m!E50+temporary_pension_bonus_low!B50</f>
        <v>25532765.2101409</v>
      </c>
      <c r="H62" s="8" t="n">
        <f aca="false">F62-J62</f>
        <v>25015930.293466</v>
      </c>
      <c r="I62" s="8" t="n">
        <f aca="false">G62-K62</f>
        <v>23966924.382075</v>
      </c>
      <c r="J62" s="155" t="n">
        <f aca="false">low_v2_m!J50</f>
        <v>1614268.89491329</v>
      </c>
      <c r="K62" s="155" t="n">
        <f aca="false">low_v2_m!K50</f>
        <v>1565840.82806589</v>
      </c>
      <c r="L62" s="8" t="n">
        <f aca="false">H62-I62</f>
        <v>1049005.91139094</v>
      </c>
      <c r="M62" s="8" t="n">
        <f aca="false">J62-K62</f>
        <v>48428.0668473986</v>
      </c>
      <c r="N62" s="155" t="n">
        <f aca="false">SUM(low_v5_m!C50:J50)</f>
        <v>4746704.71850547</v>
      </c>
      <c r="O62" s="5"/>
      <c r="P62" s="5"/>
      <c r="Q62" s="8" t="n">
        <f aca="false">I62*5.5017049523</f>
        <v>131858946.564262</v>
      </c>
      <c r="R62" s="8"/>
      <c r="S62" s="8"/>
      <c r="T62" s="5"/>
      <c r="U62" s="5"/>
      <c r="V62" s="8" t="n">
        <f aca="false">K62*5.5017049523</f>
        <v>8614794.23828364</v>
      </c>
      <c r="W62" s="8" t="n">
        <f aca="false">M62*5.5017049523</f>
        <v>266436.935204649</v>
      </c>
      <c r="X62" s="8" t="n">
        <f aca="false">N62*5.1890047538+L62*5.5017049523</f>
        <v>30401994.3669013</v>
      </c>
      <c r="Y62" s="8" t="n">
        <f aca="false">N62*5.1890047538</f>
        <v>24630673.3492097</v>
      </c>
      <c r="Z62" s="8" t="n">
        <f aca="false">L62*5.5017049523</f>
        <v>5771321.01769152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27423216.3022178</v>
      </c>
      <c r="G63" s="157" t="n">
        <f aca="false">low_v2_m!E51+temporary_pension_bonus_low!B51</f>
        <v>26291990.5841979</v>
      </c>
      <c r="H63" s="67" t="n">
        <f aca="false">F63-J63</f>
        <v>25667270.6916813</v>
      </c>
      <c r="I63" s="67" t="n">
        <f aca="false">G63-K63</f>
        <v>24588723.3419774</v>
      </c>
      <c r="J63" s="157" t="n">
        <f aca="false">low_v2_m!J51</f>
        <v>1755945.6105365</v>
      </c>
      <c r="K63" s="157" t="n">
        <f aca="false">low_v2_m!K51</f>
        <v>1703267.24222041</v>
      </c>
      <c r="L63" s="67" t="n">
        <f aca="false">H63-I63</f>
        <v>1078547.34970385</v>
      </c>
      <c r="M63" s="67" t="n">
        <f aca="false">J63-K63</f>
        <v>52678.3683160951</v>
      </c>
      <c r="N63" s="157" t="n">
        <f aca="false">SUM(low_v5_m!C51:J51)</f>
        <v>4083431.84756219</v>
      </c>
      <c r="O63" s="7"/>
      <c r="P63" s="7"/>
      <c r="Q63" s="67" t="n">
        <f aca="false">I63*5.5017049523</f>
        <v>135279900.981292</v>
      </c>
      <c r="R63" s="67"/>
      <c r="S63" s="67"/>
      <c r="T63" s="7"/>
      <c r="U63" s="7"/>
      <c r="V63" s="67" t="n">
        <f aca="false">K63*5.5017049523</f>
        <v>9370873.82161439</v>
      </c>
      <c r="W63" s="67" t="n">
        <f aca="false">M63*5.5017049523</f>
        <v>289820.839843744</v>
      </c>
      <c r="X63" s="67" t="n">
        <f aca="false">N63*5.1890047538+L63*5.5017049523</f>
        <v>27122796.5639742</v>
      </c>
      <c r="Y63" s="67" t="n">
        <f aca="false">N63*5.1890047538</f>
        <v>21188947.2688185</v>
      </c>
      <c r="Z63" s="67" t="n">
        <f aca="false">L63*5.5017049523</f>
        <v>5933849.2951557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27005281.3316509</v>
      </c>
      <c r="G64" s="157" t="n">
        <f aca="false">low_v2_m!E52+temporary_pension_bonus_low!B52</f>
        <v>25890000.053627</v>
      </c>
      <c r="H64" s="67" t="n">
        <f aca="false">F64-J64</f>
        <v>25227847.045938</v>
      </c>
      <c r="I64" s="67" t="n">
        <f aca="false">G64-K64</f>
        <v>24165888.7964855</v>
      </c>
      <c r="J64" s="157" t="n">
        <f aca="false">low_v2_m!J52</f>
        <v>1777434.28571291</v>
      </c>
      <c r="K64" s="157" t="n">
        <f aca="false">low_v2_m!K52</f>
        <v>1724111.25714152</v>
      </c>
      <c r="L64" s="67" t="n">
        <f aca="false">H64-I64</f>
        <v>1061958.2494525</v>
      </c>
      <c r="M64" s="67" t="n">
        <f aca="false">J64-K64</f>
        <v>53323.0285713871</v>
      </c>
      <c r="N64" s="157" t="n">
        <f aca="false">SUM(low_v5_m!C52:J52)</f>
        <v>3902206.26208667</v>
      </c>
      <c r="O64" s="7"/>
      <c r="P64" s="7"/>
      <c r="Q64" s="67" t="n">
        <f aca="false">I64*5.5017049523</f>
        <v>132953590.068355</v>
      </c>
      <c r="R64" s="67"/>
      <c r="S64" s="67"/>
      <c r="T64" s="7"/>
      <c r="U64" s="7"/>
      <c r="V64" s="67" t="n">
        <f aca="false">K64*5.5017049523</f>
        <v>9485551.44173167</v>
      </c>
      <c r="W64" s="67" t="n">
        <f aca="false">M64*5.5017049523</f>
        <v>293367.570362835</v>
      </c>
      <c r="X64" s="67" t="n">
        <f aca="false">N64*5.1890047538+L64*5.5017049523</f>
        <v>26091147.8044245</v>
      </c>
      <c r="Y64" s="67" t="n">
        <f aca="false">N64*5.1890047538</f>
        <v>20248566.8442758</v>
      </c>
      <c r="Z64" s="67" t="n">
        <f aca="false">L64*5.5017049523</f>
        <v>5842580.96014867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27872417.3166254</v>
      </c>
      <c r="G65" s="157" t="n">
        <f aca="false">low_v2_m!E53+temporary_pension_bonus_low!B53</f>
        <v>26720179.3407333</v>
      </c>
      <c r="H65" s="67" t="n">
        <f aca="false">F65-J65</f>
        <v>25929385.8884246</v>
      </c>
      <c r="I65" s="67" t="n">
        <f aca="false">G65-K65</f>
        <v>24835438.8553785</v>
      </c>
      <c r="J65" s="157" t="n">
        <f aca="false">low_v2_m!J53</f>
        <v>1943031.42820089</v>
      </c>
      <c r="K65" s="157" t="n">
        <f aca="false">low_v2_m!K53</f>
        <v>1884740.48535486</v>
      </c>
      <c r="L65" s="67" t="n">
        <f aca="false">H65-I65</f>
        <v>1093947.0330461</v>
      </c>
      <c r="M65" s="67" t="n">
        <f aca="false">J65-K65</f>
        <v>58290.9428460265</v>
      </c>
      <c r="N65" s="157" t="n">
        <f aca="false">SUM(low_v5_m!C53:J53)</f>
        <v>4073189.01144473</v>
      </c>
      <c r="O65" s="7"/>
      <c r="P65" s="7"/>
      <c r="Q65" s="67" t="n">
        <f aca="false">I65*5.5017049523</f>
        <v>136637256.94318</v>
      </c>
      <c r="R65" s="67"/>
      <c r="S65" s="67"/>
      <c r="T65" s="7"/>
      <c r="U65" s="7"/>
      <c r="V65" s="67" t="n">
        <f aca="false">K65*5.5017049523</f>
        <v>10369286.0620771</v>
      </c>
      <c r="W65" s="67" t="n">
        <f aca="false">M65*5.5017049523</f>
        <v>320699.56893022</v>
      </c>
      <c r="X65" s="67" t="n">
        <f aca="false">N65*5.1890047538+L65*5.5017049523</f>
        <v>27154370.9527763</v>
      </c>
      <c r="Y65" s="67" t="n">
        <f aca="false">N65*5.1890047538</f>
        <v>21135797.1435126</v>
      </c>
      <c r="Z65" s="67" t="n">
        <f aca="false">L65*5.5017049523</f>
        <v>6018573.80926364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27585947.7127534</v>
      </c>
      <c r="G66" s="155" t="n">
        <f aca="false">low_v2_m!E54+temporary_pension_bonus_low!B54</f>
        <v>26444977.3946642</v>
      </c>
      <c r="H66" s="8" t="n">
        <f aca="false">F66-J66</f>
        <v>25639592.2853736</v>
      </c>
      <c r="I66" s="8" t="n">
        <f aca="false">G66-K66</f>
        <v>24557012.6301058</v>
      </c>
      <c r="J66" s="155" t="n">
        <f aca="false">low_v2_m!J54</f>
        <v>1946355.42737983</v>
      </c>
      <c r="K66" s="155" t="n">
        <f aca="false">low_v2_m!K54</f>
        <v>1887964.76455844</v>
      </c>
      <c r="L66" s="8" t="n">
        <f aca="false">H66-I66</f>
        <v>1082579.65526776</v>
      </c>
      <c r="M66" s="8" t="n">
        <f aca="false">J66-K66</f>
        <v>58390.6628213949</v>
      </c>
      <c r="N66" s="155" t="n">
        <f aca="false">SUM(low_v5_m!C54:J54)</f>
        <v>4770923.11675904</v>
      </c>
      <c r="O66" s="5"/>
      <c r="P66" s="5"/>
      <c r="Q66" s="8" t="n">
        <f aca="false">I66*5.5017049523</f>
        <v>135105438.000747</v>
      </c>
      <c r="R66" s="8"/>
      <c r="S66" s="8"/>
      <c r="T66" s="5"/>
      <c r="U66" s="5"/>
      <c r="V66" s="8" t="n">
        <f aca="false">K66*5.5017049523</f>
        <v>10387025.094939</v>
      </c>
      <c r="W66" s="8" t="n">
        <f aca="false">M66*5.5017049523</f>
        <v>321248.198812548</v>
      </c>
      <c r="X66" s="8" t="n">
        <f aca="false">N66*5.1890047538+L66*5.5017049523</f>
        <v>30712376.5835228</v>
      </c>
      <c r="Y66" s="8" t="n">
        <f aca="false">N66*5.1890047538</f>
        <v>24756342.732877</v>
      </c>
      <c r="Z66" s="8" t="n">
        <f aca="false">L66*5.5017049523</f>
        <v>5956033.85064586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28476374.6999592</v>
      </c>
      <c r="G67" s="157" t="n">
        <f aca="false">low_v2_m!E55+temporary_pension_bonus_low!B55</f>
        <v>27297907.7105722</v>
      </c>
      <c r="H67" s="67" t="n">
        <f aca="false">F67-J67</f>
        <v>26420720.5245875</v>
      </c>
      <c r="I67" s="67" t="n">
        <f aca="false">G67-K67</f>
        <v>25303923.1604616</v>
      </c>
      <c r="J67" s="157" t="n">
        <f aca="false">low_v2_m!J55</f>
        <v>2055654.17537175</v>
      </c>
      <c r="K67" s="157" t="n">
        <f aca="false">low_v2_m!K55</f>
        <v>1993984.55011059</v>
      </c>
      <c r="L67" s="67" t="n">
        <f aca="false">H67-I67</f>
        <v>1116797.36412586</v>
      </c>
      <c r="M67" s="67" t="n">
        <f aca="false">J67-K67</f>
        <v>61669.6252611522</v>
      </c>
      <c r="N67" s="157" t="n">
        <f aca="false">SUM(low_v5_m!C55:J55)</f>
        <v>4101446.9661221</v>
      </c>
      <c r="O67" s="7"/>
      <c r="P67" s="7"/>
      <c r="Q67" s="67" t="n">
        <f aca="false">I67*5.5017049523</f>
        <v>139214719.36453</v>
      </c>
      <c r="R67" s="67"/>
      <c r="S67" s="67"/>
      <c r="T67" s="7"/>
      <c r="U67" s="7"/>
      <c r="V67" s="67" t="n">
        <f aca="false">K67*5.5017049523</f>
        <v>10970314.6741531</v>
      </c>
      <c r="W67" s="67" t="n">
        <f aca="false">M67*5.5017049523</f>
        <v>339288.082705766</v>
      </c>
      <c r="X67" s="67" t="n">
        <f aca="false">N67*5.1890047538+L67*5.5017049523</f>
        <v>27426717.393593</v>
      </c>
      <c r="Y67" s="67" t="n">
        <f aca="false">N67*5.1890047538</f>
        <v>21282427.8046662</v>
      </c>
      <c r="Z67" s="67" t="n">
        <f aca="false">L67*5.5017049523</f>
        <v>6144289.58892682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28094868.5126028</v>
      </c>
      <c r="G68" s="157" t="n">
        <f aca="false">low_v2_m!E56+temporary_pension_bonus_low!B56</f>
        <v>26931254.27222</v>
      </c>
      <c r="H68" s="67" t="n">
        <f aca="false">F68-J68</f>
        <v>26031204.4392066</v>
      </c>
      <c r="I68" s="67" t="n">
        <f aca="false">G68-K68</f>
        <v>24929500.1210257</v>
      </c>
      <c r="J68" s="157" t="n">
        <f aca="false">low_v2_m!J56</f>
        <v>2063664.07339619</v>
      </c>
      <c r="K68" s="157" t="n">
        <f aca="false">low_v2_m!K56</f>
        <v>2001754.15119431</v>
      </c>
      <c r="L68" s="67" t="n">
        <f aca="false">H68-I68</f>
        <v>1101704.31818096</v>
      </c>
      <c r="M68" s="67" t="n">
        <f aca="false">J68-K68</f>
        <v>61909.9222018861</v>
      </c>
      <c r="N68" s="157" t="n">
        <f aca="false">SUM(low_v5_m!C56:J56)</f>
        <v>3957471.17403837</v>
      </c>
      <c r="O68" s="7"/>
      <c r="P68" s="7"/>
      <c r="Q68" s="67" t="n">
        <f aca="false">I68*5.5017049523</f>
        <v>137154754.27421</v>
      </c>
      <c r="R68" s="67"/>
      <c r="S68" s="67"/>
      <c r="T68" s="7"/>
      <c r="U68" s="7"/>
      <c r="V68" s="67" t="n">
        <f aca="false">K68*5.5017049523</f>
        <v>11013060.7269128</v>
      </c>
      <c r="W68" s="67" t="n">
        <f aca="false">M68*5.5017049523</f>
        <v>340610.125574624</v>
      </c>
      <c r="X68" s="67" t="n">
        <f aca="false">N68*5.1890047538+L68*5.5017049523</f>
        <v>26596588.8384181</v>
      </c>
      <c r="Y68" s="67" t="n">
        <f aca="false">N68*5.1890047538</f>
        <v>20535336.7351116</v>
      </c>
      <c r="Z68" s="67" t="n">
        <f aca="false">L68*5.5017049523</f>
        <v>6061252.10330648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28808375.8582289</v>
      </c>
      <c r="G69" s="157" t="n">
        <f aca="false">low_v2_m!E57+temporary_pension_bonus_low!B57</f>
        <v>27614032.4000522</v>
      </c>
      <c r="H69" s="67" t="n">
        <f aca="false">F69-J69</f>
        <v>26602778.8155554</v>
      </c>
      <c r="I69" s="67" t="n">
        <f aca="false">G69-K69</f>
        <v>25474603.2686589</v>
      </c>
      <c r="J69" s="157" t="n">
        <f aca="false">low_v2_m!J57</f>
        <v>2205597.04267357</v>
      </c>
      <c r="K69" s="157" t="n">
        <f aca="false">low_v2_m!K57</f>
        <v>2139429.13139336</v>
      </c>
      <c r="L69" s="67" t="n">
        <f aca="false">H69-I69</f>
        <v>1128175.54689648</v>
      </c>
      <c r="M69" s="67" t="n">
        <f aca="false">J69-K69</f>
        <v>66167.9112802083</v>
      </c>
      <c r="N69" s="157" t="n">
        <f aca="false">SUM(low_v5_m!C57:J57)</f>
        <v>4052900.20605887</v>
      </c>
      <c r="O69" s="7"/>
      <c r="P69" s="7"/>
      <c r="Q69" s="67" t="n">
        <f aca="false">I69*5.5017049523</f>
        <v>140153750.961058</v>
      </c>
      <c r="R69" s="67"/>
      <c r="S69" s="67"/>
      <c r="T69" s="7"/>
      <c r="U69" s="7"/>
      <c r="V69" s="67" t="n">
        <f aca="false">K69*5.5017049523</f>
        <v>11770507.8472817</v>
      </c>
      <c r="W69" s="67" t="n">
        <f aca="false">M69*5.5017049523</f>
        <v>364036.325173669</v>
      </c>
      <c r="X69" s="67" t="n">
        <f aca="false">N69*5.1890047538+L69*5.5017049523</f>
        <v>27237407.4293406</v>
      </c>
      <c r="Y69" s="67" t="n">
        <f aca="false">N69*5.1890047538</f>
        <v>21030518.4359165</v>
      </c>
      <c r="Z69" s="67" t="n">
        <f aca="false">L69*5.5017049523</f>
        <v>6206888.99342415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28469518.4542288</v>
      </c>
      <c r="G70" s="155" t="n">
        <f aca="false">low_v2_m!E58+temporary_pension_bonus_low!B58</f>
        <v>27288404.8837538</v>
      </c>
      <c r="H70" s="8" t="n">
        <f aca="false">F70-J70</f>
        <v>26220381.5925571</v>
      </c>
      <c r="I70" s="8" t="n">
        <f aca="false">G70-K70</f>
        <v>25106742.1279321</v>
      </c>
      <c r="J70" s="155" t="n">
        <f aca="false">low_v2_m!J58</f>
        <v>2249136.86167177</v>
      </c>
      <c r="K70" s="155" t="n">
        <f aca="false">low_v2_m!K58</f>
        <v>2181662.75582161</v>
      </c>
      <c r="L70" s="8" t="n">
        <f aca="false">H70-I70</f>
        <v>1113639.46462491</v>
      </c>
      <c r="M70" s="8" t="n">
        <f aca="false">J70-K70</f>
        <v>67474.1058501531</v>
      </c>
      <c r="N70" s="155" t="n">
        <f aca="false">SUM(low_v5_m!C58:J58)</f>
        <v>4830962.04324753</v>
      </c>
      <c r="O70" s="5"/>
      <c r="P70" s="5"/>
      <c r="Q70" s="8" t="n">
        <f aca="false">I70*5.5017049523</f>
        <v>138129887.501363</v>
      </c>
      <c r="R70" s="8"/>
      <c r="S70" s="8"/>
      <c r="T70" s="5"/>
      <c r="U70" s="5"/>
      <c r="V70" s="8" t="n">
        <f aca="false">K70*5.5017049523</f>
        <v>12002864.7879522</v>
      </c>
      <c r="W70" s="8" t="n">
        <f aca="false">M70*5.5017049523</f>
        <v>371222.622307802</v>
      </c>
      <c r="X70" s="8" t="n">
        <f aca="false">N70*5.1890047538+L70*5.5017049523</f>
        <v>31194800.7654424</v>
      </c>
      <c r="Y70" s="8" t="n">
        <f aca="false">N70*5.1890047538</f>
        <v>25067885.0078388</v>
      </c>
      <c r="Z70" s="8" t="n">
        <f aca="false">L70*5.5017049523</f>
        <v>6126915.7576036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29156592.6027308</v>
      </c>
      <c r="G71" s="157" t="n">
        <f aca="false">low_v2_m!E59+temporary_pension_bonus_low!B59</f>
        <v>27947369.7333892</v>
      </c>
      <c r="H71" s="67" t="n">
        <f aca="false">F71-J71</f>
        <v>26787853.0504479</v>
      </c>
      <c r="I71" s="67" t="n">
        <f aca="false">G71-K71</f>
        <v>25649692.3676748</v>
      </c>
      <c r="J71" s="157" t="n">
        <f aca="false">low_v2_m!J59</f>
        <v>2368739.55228289</v>
      </c>
      <c r="K71" s="157" t="n">
        <f aca="false">low_v2_m!K59</f>
        <v>2297677.3657144</v>
      </c>
      <c r="L71" s="67" t="n">
        <f aca="false">H71-I71</f>
        <v>1138160.6827731</v>
      </c>
      <c r="M71" s="67" t="n">
        <f aca="false">J71-K71</f>
        <v>71062.1865684865</v>
      </c>
      <c r="N71" s="157" t="n">
        <f aca="false">SUM(low_v5_m!C59:J59)</f>
        <v>4086064.10732035</v>
      </c>
      <c r="O71" s="7"/>
      <c r="P71" s="7"/>
      <c r="Q71" s="67" t="n">
        <f aca="false">I71*5.5017049523</f>
        <v>141117039.524208</v>
      </c>
      <c r="R71" s="67"/>
      <c r="S71" s="67"/>
      <c r="T71" s="7"/>
      <c r="U71" s="7"/>
      <c r="V71" s="67" t="n">
        <f aca="false">K71*5.5017049523</f>
        <v>12641142.9417385</v>
      </c>
      <c r="W71" s="67" t="n">
        <f aca="false">M71*5.5017049523</f>
        <v>390963.183765109</v>
      </c>
      <c r="X71" s="67" t="n">
        <f aca="false">N71*5.1890047538+L71*5.5017049523</f>
        <v>27464430.3421428</v>
      </c>
      <c r="Y71" s="67" t="n">
        <f aca="false">N71*5.1890047538</f>
        <v>21202606.0772169</v>
      </c>
      <c r="Z71" s="67" t="n">
        <f aca="false">L71*5.5017049523</f>
        <v>6261824.2649259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28687661.4499001</v>
      </c>
      <c r="G72" s="157" t="n">
        <f aca="false">low_v2_m!E60+temporary_pension_bonus_low!B60</f>
        <v>27498335.301119</v>
      </c>
      <c r="H72" s="67" t="n">
        <f aca="false">F72-J72</f>
        <v>26282118.001394</v>
      </c>
      <c r="I72" s="67" t="n">
        <f aca="false">G72-K72</f>
        <v>25164958.156068</v>
      </c>
      <c r="J72" s="157" t="n">
        <f aca="false">low_v2_m!J60</f>
        <v>2405543.44850615</v>
      </c>
      <c r="K72" s="157" t="n">
        <f aca="false">low_v2_m!K60</f>
        <v>2333377.14505097</v>
      </c>
      <c r="L72" s="67" t="n">
        <f aca="false">H72-I72</f>
        <v>1117159.84532596</v>
      </c>
      <c r="M72" s="67" t="n">
        <f aca="false">J72-K72</f>
        <v>72166.3034551851</v>
      </c>
      <c r="N72" s="157" t="n">
        <f aca="false">SUM(low_v5_m!C60:J60)</f>
        <v>3919134.93701843</v>
      </c>
      <c r="O72" s="7"/>
      <c r="P72" s="7"/>
      <c r="Q72" s="67" t="n">
        <f aca="false">I72*5.5017049523</f>
        <v>138450174.911662</v>
      </c>
      <c r="R72" s="67"/>
      <c r="S72" s="67"/>
      <c r="T72" s="7"/>
      <c r="U72" s="7"/>
      <c r="V72" s="67" t="n">
        <f aca="false">K72*5.5017049523</f>
        <v>12837552.5945105</v>
      </c>
      <c r="W72" s="67" t="n">
        <f aca="false">M72*5.5017049523</f>
        <v>397037.709108577</v>
      </c>
      <c r="X72" s="67" t="n">
        <f aca="false">N72*5.1890047538+L72*5.5017049523</f>
        <v>26482693.6725128</v>
      </c>
      <c r="Y72" s="67" t="n">
        <f aca="false">N72*5.1890047538</f>
        <v>20336409.8189723</v>
      </c>
      <c r="Z72" s="67" t="n">
        <f aca="false">L72*5.5017049523</f>
        <v>6146283.85354053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29331808.2754148</v>
      </c>
      <c r="G73" s="157" t="n">
        <f aca="false">low_v2_m!E61+temporary_pension_bonus_low!B61</f>
        <v>28117214.3037928</v>
      </c>
      <c r="H73" s="67" t="n">
        <f aca="false">F73-J73</f>
        <v>26783344.2847763</v>
      </c>
      <c r="I73" s="67" t="n">
        <f aca="false">G73-K73</f>
        <v>25645204.2328734</v>
      </c>
      <c r="J73" s="157" t="n">
        <f aca="false">low_v2_m!J61</f>
        <v>2548463.99063848</v>
      </c>
      <c r="K73" s="157" t="n">
        <f aca="false">low_v2_m!K61</f>
        <v>2472010.07091932</v>
      </c>
      <c r="L73" s="67" t="n">
        <f aca="false">H73-I73</f>
        <v>1138140.05190291</v>
      </c>
      <c r="M73" s="67" t="n">
        <f aca="false">J73-K73</f>
        <v>76453.9197191545</v>
      </c>
      <c r="N73" s="157" t="n">
        <f aca="false">SUM(low_v5_m!C61:J61)</f>
        <v>4063792.69443489</v>
      </c>
      <c r="O73" s="7"/>
      <c r="P73" s="7"/>
      <c r="Q73" s="67" t="n">
        <f aca="false">I73*5.5017049523</f>
        <v>141092347.130745</v>
      </c>
      <c r="R73" s="67"/>
      <c r="S73" s="67"/>
      <c r="T73" s="7"/>
      <c r="U73" s="7"/>
      <c r="V73" s="67" t="n">
        <f aca="false">K73*5.5017049523</f>
        <v>13600270.0493123</v>
      </c>
      <c r="W73" s="67" t="n">
        <f aca="false">M73*5.5017049523</f>
        <v>420626.908741619</v>
      </c>
      <c r="X73" s="67" t="n">
        <f aca="false">N73*5.1890047538+L73*5.5017049523</f>
        <v>27348750.3698456</v>
      </c>
      <c r="Y73" s="67" t="n">
        <f aca="false">N73*5.1890047538</f>
        <v>21087039.6098804</v>
      </c>
      <c r="Z73" s="67" t="n">
        <f aca="false">L73*5.5017049523</f>
        <v>6261710.75996521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28914592.0459154</v>
      </c>
      <c r="G74" s="155" t="n">
        <f aca="false">low_v2_m!E62+temporary_pension_bonus_low!B62</f>
        <v>27717534.1675432</v>
      </c>
      <c r="H74" s="8" t="n">
        <f aca="false">F74-J74</f>
        <v>26334592.1153525</v>
      </c>
      <c r="I74" s="8" t="n">
        <f aca="false">G74-K74</f>
        <v>25214934.2348972</v>
      </c>
      <c r="J74" s="155" t="n">
        <f aca="false">low_v2_m!J62</f>
        <v>2579999.93056284</v>
      </c>
      <c r="K74" s="155" t="n">
        <f aca="false">low_v2_m!K62</f>
        <v>2502599.93264596</v>
      </c>
      <c r="L74" s="8" t="n">
        <f aca="false">H74-I74</f>
        <v>1119657.88045529</v>
      </c>
      <c r="M74" s="8" t="n">
        <f aca="false">J74-K74</f>
        <v>77399.9979168857</v>
      </c>
      <c r="N74" s="155" t="n">
        <f aca="false">SUM(low_v5_m!C62:J62)</f>
        <v>4756177.99142207</v>
      </c>
      <c r="O74" s="5"/>
      <c r="P74" s="5"/>
      <c r="Q74" s="8" t="n">
        <f aca="false">I74*5.5017049523</f>
        <v>138725128.552053</v>
      </c>
      <c r="R74" s="8"/>
      <c r="S74" s="8"/>
      <c r="T74" s="5"/>
      <c r="U74" s="5"/>
      <c r="V74" s="8" t="n">
        <f aca="false">K74*5.5017049523</f>
        <v>13768566.4430639</v>
      </c>
      <c r="W74" s="8" t="n">
        <f aca="false">M74*5.5017049523</f>
        <v>425831.951847339</v>
      </c>
      <c r="X74" s="8" t="n">
        <f aca="false">N74*5.1890047538+L74*5.5017049523</f>
        <v>30839857.5131907</v>
      </c>
      <c r="Y74" s="8" t="n">
        <f aca="false">N74*5.1890047538</f>
        <v>24679830.2074081</v>
      </c>
      <c r="Z74" s="8" t="n">
        <f aca="false">L74*5.5017049523</f>
        <v>6160027.30578259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29653458.0157081</v>
      </c>
      <c r="G75" s="157" t="n">
        <f aca="false">low_v2_m!E63+temporary_pension_bonus_low!B63</f>
        <v>28424279.6291774</v>
      </c>
      <c r="H75" s="67" t="n">
        <f aca="false">F75-J75</f>
        <v>26959277.4494368</v>
      </c>
      <c r="I75" s="67" t="n">
        <f aca="false">G75-K75</f>
        <v>25810924.4798942</v>
      </c>
      <c r="J75" s="157" t="n">
        <f aca="false">low_v2_m!J63</f>
        <v>2694180.56627129</v>
      </c>
      <c r="K75" s="157" t="n">
        <f aca="false">low_v2_m!K63</f>
        <v>2613355.14928315</v>
      </c>
      <c r="L75" s="67" t="n">
        <f aca="false">H75-I75</f>
        <v>1148352.96954257</v>
      </c>
      <c r="M75" s="67" t="n">
        <f aca="false">J75-K75</f>
        <v>80825.416988139</v>
      </c>
      <c r="N75" s="157" t="n">
        <f aca="false">SUM(low_v5_m!C63:J63)</f>
        <v>4040870.56040287</v>
      </c>
      <c r="O75" s="7"/>
      <c r="P75" s="7"/>
      <c r="Q75" s="67" t="n">
        <f aca="false">I75*5.5017049523</f>
        <v>142004091.034475</v>
      </c>
      <c r="R75" s="67"/>
      <c r="S75" s="67"/>
      <c r="T75" s="7"/>
      <c r="U75" s="7"/>
      <c r="V75" s="67" t="n">
        <f aca="false">K75*5.5017049523</f>
        <v>14377908.9669298</v>
      </c>
      <c r="W75" s="67" t="n">
        <f aca="false">M75*5.5017049523</f>
        <v>444677.596915357</v>
      </c>
      <c r="X75" s="67" t="n">
        <f aca="false">N75*5.1890047538+L75*5.5017049523</f>
        <v>27285995.7669418</v>
      </c>
      <c r="Y75" s="67" t="n">
        <f aca="false">N75*5.1890047538</f>
        <v>20968096.547421</v>
      </c>
      <c r="Z75" s="67" t="n">
        <f aca="false">L75*5.5017049523</f>
        <v>6317899.21952079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29217396.0633292</v>
      </c>
      <c r="G76" s="157" t="n">
        <f aca="false">low_v2_m!E64+temporary_pension_bonus_low!B64</f>
        <v>28005116.6537376</v>
      </c>
      <c r="H76" s="67" t="n">
        <f aca="false">F76-J76</f>
        <v>26547317.1601972</v>
      </c>
      <c r="I76" s="67" t="n">
        <f aca="false">G76-K76</f>
        <v>25415140.1176996</v>
      </c>
      <c r="J76" s="157" t="n">
        <f aca="false">low_v2_m!J64</f>
        <v>2670078.90313202</v>
      </c>
      <c r="K76" s="157" t="n">
        <f aca="false">low_v2_m!K64</f>
        <v>2589976.53603805</v>
      </c>
      <c r="L76" s="67" t="n">
        <f aca="false">H76-I76</f>
        <v>1132177.0424976</v>
      </c>
      <c r="M76" s="67" t="n">
        <f aca="false">J76-K76</f>
        <v>80102.3670939608</v>
      </c>
      <c r="N76" s="157" t="n">
        <f aca="false">SUM(low_v5_m!C64:J64)</f>
        <v>3969984.56501329</v>
      </c>
      <c r="O76" s="7"/>
      <c r="P76" s="7"/>
      <c r="Q76" s="67" t="n">
        <f aca="false">I76*5.5017049523</f>
        <v>139826602.248946</v>
      </c>
      <c r="R76" s="67"/>
      <c r="S76" s="67"/>
      <c r="T76" s="7"/>
      <c r="U76" s="7"/>
      <c r="V76" s="67" t="n">
        <f aca="false">K76*5.5017049523</f>
        <v>14249286.7346614</v>
      </c>
      <c r="W76" s="67" t="n">
        <f aca="false">M76*5.5017049523</f>
        <v>440699.589731796</v>
      </c>
      <c r="X76" s="67" t="n">
        <f aca="false">N76*5.1890047538+L76*5.5017049523</f>
        <v>26829172.821956</v>
      </c>
      <c r="Y76" s="67" t="n">
        <f aca="false">N76*5.1890047538</f>
        <v>20600268.7803666</v>
      </c>
      <c r="Z76" s="67" t="n">
        <f aca="false">L76*5.5017049523</f>
        <v>6228904.04158942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29836241.0504148</v>
      </c>
      <c r="G77" s="157" t="n">
        <f aca="false">low_v2_m!E65+temporary_pension_bonus_low!B65</f>
        <v>28597955.8596776</v>
      </c>
      <c r="H77" s="67" t="n">
        <f aca="false">F77-J77</f>
        <v>27065818.8014608</v>
      </c>
      <c r="I77" s="67" t="n">
        <f aca="false">G77-K77</f>
        <v>25910646.2781923</v>
      </c>
      <c r="J77" s="157" t="n">
        <f aca="false">low_v2_m!J65</f>
        <v>2770422.24895391</v>
      </c>
      <c r="K77" s="157" t="n">
        <f aca="false">low_v2_m!K65</f>
        <v>2687309.58148529</v>
      </c>
      <c r="L77" s="67" t="n">
        <f aca="false">H77-I77</f>
        <v>1155172.52326855</v>
      </c>
      <c r="M77" s="67" t="n">
        <f aca="false">J77-K77</f>
        <v>83112.6674686177</v>
      </c>
      <c r="N77" s="157" t="n">
        <f aca="false">SUM(low_v5_m!C65:J65)</f>
        <v>4033743.31137084</v>
      </c>
      <c r="O77" s="7"/>
      <c r="P77" s="7"/>
      <c r="Q77" s="67" t="n">
        <f aca="false">I77*5.5017049523</f>
        <v>142552730.946024</v>
      </c>
      <c r="R77" s="67"/>
      <c r="S77" s="67"/>
      <c r="T77" s="7"/>
      <c r="U77" s="7"/>
      <c r="V77" s="67" t="n">
        <f aca="false">K77*5.5017049523</f>
        <v>14784784.4328209</v>
      </c>
      <c r="W77" s="67" t="n">
        <f aca="false">M77*5.5017049523</f>
        <v>457261.374210957</v>
      </c>
      <c r="X77" s="67" t="n">
        <f aca="false">N77*5.1890047538+L77*5.5017049523</f>
        <v>27286531.6103397</v>
      </c>
      <c r="Y77" s="67" t="n">
        <f aca="false">N77*5.1890047538</f>
        <v>20931113.2183122</v>
      </c>
      <c r="Z77" s="67" t="n">
        <f aca="false">L77*5.5017049523</f>
        <v>6355418.39202745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29523074.3323778</v>
      </c>
      <c r="G78" s="155" t="n">
        <f aca="false">low_v2_m!E66+temporary_pension_bonus_low!B66</f>
        <v>28297306.2390517</v>
      </c>
      <c r="H78" s="8" t="n">
        <f aca="false">F78-J78</f>
        <v>26701188.6645432</v>
      </c>
      <c r="I78" s="8" t="n">
        <f aca="false">G78-K78</f>
        <v>25560077.1412521</v>
      </c>
      <c r="J78" s="155" t="n">
        <f aca="false">low_v2_m!J66</f>
        <v>2821885.66783464</v>
      </c>
      <c r="K78" s="155" t="n">
        <f aca="false">low_v2_m!K66</f>
        <v>2737229.0977996</v>
      </c>
      <c r="L78" s="8" t="n">
        <f aca="false">H78-I78</f>
        <v>1141111.52329104</v>
      </c>
      <c r="M78" s="8" t="n">
        <f aca="false">J78-K78</f>
        <v>84656.5700350399</v>
      </c>
      <c r="N78" s="155" t="n">
        <f aca="false">SUM(low_v5_m!C66:J66)</f>
        <v>4728712.75136678</v>
      </c>
      <c r="O78" s="5"/>
      <c r="P78" s="5"/>
      <c r="Q78" s="8" t="n">
        <f aca="false">I78*5.5017049523</f>
        <v>140624002.989197</v>
      </c>
      <c r="R78" s="8"/>
      <c r="S78" s="8"/>
      <c r="T78" s="5"/>
      <c r="U78" s="5"/>
      <c r="V78" s="8" t="n">
        <f aca="false">K78*5.5017049523</f>
        <v>15059426.8829437</v>
      </c>
      <c r="W78" s="8" t="n">
        <f aca="false">M78*5.5017049523</f>
        <v>465755.470606511</v>
      </c>
      <c r="X78" s="8" t="n">
        <f aca="false">N78*5.1890047538+L78*5.5017049523</f>
        <v>30815371.8650138</v>
      </c>
      <c r="Y78" s="8" t="n">
        <f aca="false">N78*5.1890047538</f>
        <v>24537312.9461969</v>
      </c>
      <c r="Z78" s="8" t="n">
        <f aca="false">L78*5.5017049523</f>
        <v>6278058.91881689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30058150.7186202</v>
      </c>
      <c r="G79" s="157" t="n">
        <f aca="false">low_v2_m!E67+temporary_pension_bonus_low!B67</f>
        <v>28810220.2638977</v>
      </c>
      <c r="H79" s="67" t="n">
        <f aca="false">F79-J79</f>
        <v>27114349.9199175</v>
      </c>
      <c r="I79" s="67" t="n">
        <f aca="false">G79-K79</f>
        <v>25954733.489156</v>
      </c>
      <c r="J79" s="157" t="n">
        <f aca="false">low_v2_m!J67</f>
        <v>2943800.79870278</v>
      </c>
      <c r="K79" s="157" t="n">
        <f aca="false">low_v2_m!K67</f>
        <v>2855486.77474169</v>
      </c>
      <c r="L79" s="67" t="n">
        <f aca="false">H79-I79</f>
        <v>1159616.43076147</v>
      </c>
      <c r="M79" s="67" t="n">
        <f aca="false">J79-K79</f>
        <v>88314.0239610835</v>
      </c>
      <c r="N79" s="157" t="n">
        <f aca="false">SUM(low_v5_m!C67:J67)</f>
        <v>4011948.59434767</v>
      </c>
      <c r="O79" s="7"/>
      <c r="P79" s="7"/>
      <c r="Q79" s="67" t="n">
        <f aca="false">I79*5.5017049523</f>
        <v>142795285.772916</v>
      </c>
      <c r="R79" s="67"/>
      <c r="S79" s="67"/>
      <c r="T79" s="7"/>
      <c r="U79" s="7"/>
      <c r="V79" s="67" t="n">
        <f aca="false">K79*5.5017049523</f>
        <v>15710045.7298235</v>
      </c>
      <c r="W79" s="67" t="n">
        <f aca="false">M79*5.5017049523</f>
        <v>485877.702984234</v>
      </c>
      <c r="X79" s="67" t="n">
        <f aca="false">N79*5.1890047538+L79*5.5017049523</f>
        <v>27197887.7879601</v>
      </c>
      <c r="Y79" s="67" t="n">
        <f aca="false">N79*5.1890047538</f>
        <v>20818020.3280713</v>
      </c>
      <c r="Z79" s="67" t="n">
        <f aca="false">L79*5.5017049523</f>
        <v>6379867.45988882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29637620.9470449</v>
      </c>
      <c r="G80" s="157" t="n">
        <f aca="false">low_v2_m!E68+temporary_pension_bonus_low!B68</f>
        <v>28406374.445154</v>
      </c>
      <c r="H80" s="67" t="n">
        <f aca="false">F80-J80</f>
        <v>26709675.9079727</v>
      </c>
      <c r="I80" s="67" t="n">
        <f aca="false">G80-K80</f>
        <v>25566267.757254</v>
      </c>
      <c r="J80" s="157" t="n">
        <f aca="false">low_v2_m!J68</f>
        <v>2927945.0390722</v>
      </c>
      <c r="K80" s="157" t="n">
        <f aca="false">low_v2_m!K68</f>
        <v>2840106.68790003</v>
      </c>
      <c r="L80" s="67" t="n">
        <f aca="false">H80-I80</f>
        <v>1143408.15071873</v>
      </c>
      <c r="M80" s="67" t="n">
        <f aca="false">J80-K80</f>
        <v>87838.3511721664</v>
      </c>
      <c r="N80" s="157" t="n">
        <f aca="false">SUM(low_v5_m!C68:J68)</f>
        <v>3848219.82746861</v>
      </c>
      <c r="O80" s="7"/>
      <c r="P80" s="7"/>
      <c r="Q80" s="67" t="n">
        <f aca="false">I80*5.5017049523</f>
        <v>140658061.931912</v>
      </c>
      <c r="R80" s="67"/>
      <c r="S80" s="67"/>
      <c r="T80" s="7"/>
      <c r="U80" s="7"/>
      <c r="V80" s="67" t="n">
        <f aca="false">K80*5.5017049523</f>
        <v>15625429.02988</v>
      </c>
      <c r="W80" s="67" t="n">
        <f aca="false">M80*5.5017049523</f>
        <v>483260.691645774</v>
      </c>
      <c r="X80" s="67" t="n">
        <f aca="false">N80*5.1890047538+L80*5.5017049523</f>
        <v>26259125.2637115</v>
      </c>
      <c r="Y80" s="67" t="n">
        <f aca="false">N80*5.1890047538</f>
        <v>19968430.978402</v>
      </c>
      <c r="Z80" s="67" t="n">
        <f aca="false">L80*5.5017049523</f>
        <v>6290694.28530944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30386848.2409894</v>
      </c>
      <c r="G81" s="157" t="n">
        <f aca="false">low_v2_m!E69+temporary_pension_bonus_low!B69</f>
        <v>29123607.9467091</v>
      </c>
      <c r="H81" s="67" t="n">
        <f aca="false">F81-J81</f>
        <v>27340609.1696126</v>
      </c>
      <c r="I81" s="67" t="n">
        <f aca="false">G81-K81</f>
        <v>26168756.0474737</v>
      </c>
      <c r="J81" s="157" t="n">
        <f aca="false">low_v2_m!J69</f>
        <v>3046239.07137675</v>
      </c>
      <c r="K81" s="157" t="n">
        <f aca="false">low_v2_m!K69</f>
        <v>2954851.89923544</v>
      </c>
      <c r="L81" s="67" t="n">
        <f aca="false">H81-I81</f>
        <v>1171853.12213893</v>
      </c>
      <c r="M81" s="67" t="n">
        <f aca="false">J81-K81</f>
        <v>91387.1721413029</v>
      </c>
      <c r="N81" s="157" t="n">
        <f aca="false">SUM(low_v5_m!C69:J69)</f>
        <v>3916098.84750758</v>
      </c>
      <c r="O81" s="7"/>
      <c r="P81" s="7"/>
      <c r="Q81" s="67" t="n">
        <f aca="false">I81*5.5017049523</f>
        <v>143972774.741917</v>
      </c>
      <c r="R81" s="67"/>
      <c r="S81" s="67"/>
      <c r="T81" s="7"/>
      <c r="U81" s="7"/>
      <c r="V81" s="67" t="n">
        <f aca="false">K81*5.5017049523</f>
        <v>16256723.3273367</v>
      </c>
      <c r="W81" s="67" t="n">
        <f aca="false">M81*5.5017049523</f>
        <v>502785.257546498</v>
      </c>
      <c r="X81" s="67" t="n">
        <f aca="false">N81*5.1890047538+L81*5.5017049523</f>
        <v>26767845.6615075</v>
      </c>
      <c r="Y81" s="67" t="n">
        <f aca="false">N81*5.1890047538</f>
        <v>20320655.5360675</v>
      </c>
      <c r="Z81" s="67" t="n">
        <f aca="false">L81*5.5017049523</f>
        <v>6447190.12543996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29931679.0149298</v>
      </c>
      <c r="G82" s="155" t="n">
        <f aca="false">low_v2_m!E70+temporary_pension_bonus_low!B70</f>
        <v>28687047.3909315</v>
      </c>
      <c r="H82" s="8" t="n">
        <f aca="false">F82-J82</f>
        <v>26849860.2264686</v>
      </c>
      <c r="I82" s="8" t="n">
        <f aca="false">G82-K82</f>
        <v>25697683.1661241</v>
      </c>
      <c r="J82" s="155" t="n">
        <f aca="false">low_v2_m!J70</f>
        <v>3081818.78846124</v>
      </c>
      <c r="K82" s="155" t="n">
        <f aca="false">low_v2_m!K70</f>
        <v>2989364.2248074</v>
      </c>
      <c r="L82" s="8" t="n">
        <f aca="false">H82-I82</f>
        <v>1152177.0603445</v>
      </c>
      <c r="M82" s="8" t="n">
        <f aca="false">J82-K82</f>
        <v>92454.5636538374</v>
      </c>
      <c r="N82" s="155" t="n">
        <f aca="false">SUM(low_v5_m!C70:J70)</f>
        <v>4511351.17122099</v>
      </c>
      <c r="O82" s="5"/>
      <c r="P82" s="5"/>
      <c r="Q82" s="8" t="n">
        <f aca="false">I82*5.5017049523</f>
        <v>141381070.737701</v>
      </c>
      <c r="R82" s="8"/>
      <c r="S82" s="8"/>
      <c r="T82" s="5"/>
      <c r="U82" s="5"/>
      <c r="V82" s="8" t="n">
        <f aca="false">K82*5.5017049523</f>
        <v>16446599.9598513</v>
      </c>
      <c r="W82" s="8" t="n">
        <f aca="false">M82*5.5017049523</f>
        <v>508657.730717053</v>
      </c>
      <c r="X82" s="8" t="n">
        <f aca="false">N82*5.1890047538+L82*5.5017049523</f>
        <v>29748360.9123507</v>
      </c>
      <c r="Y82" s="8" t="n">
        <f aca="false">N82*5.1890047538</f>
        <v>23409422.6735269</v>
      </c>
      <c r="Z82" s="8" t="n">
        <f aca="false">L82*5.5017049523</f>
        <v>6338938.23882376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30604296.236268</v>
      </c>
      <c r="G83" s="157" t="n">
        <f aca="false">low_v2_m!E71+temporary_pension_bonus_low!B71</f>
        <v>29332007.1119411</v>
      </c>
      <c r="H83" s="67" t="n">
        <f aca="false">F83-J83</f>
        <v>27369470.9393594</v>
      </c>
      <c r="I83" s="67" t="n">
        <f aca="false">G83-K83</f>
        <v>26194226.5739397</v>
      </c>
      <c r="J83" s="157" t="n">
        <f aca="false">low_v2_m!J71</f>
        <v>3234825.29690859</v>
      </c>
      <c r="K83" s="157" t="n">
        <f aca="false">low_v2_m!K71</f>
        <v>3137780.53800133</v>
      </c>
      <c r="L83" s="67" t="n">
        <f aca="false">H83-I83</f>
        <v>1175244.36541969</v>
      </c>
      <c r="M83" s="67" t="n">
        <f aca="false">J83-K83</f>
        <v>97044.7589072571</v>
      </c>
      <c r="N83" s="157" t="n">
        <f aca="false">SUM(low_v5_m!C71:J71)</f>
        <v>3938961.24954955</v>
      </c>
      <c r="O83" s="7"/>
      <c r="P83" s="7"/>
      <c r="Q83" s="67" t="n">
        <f aca="false">I83*5.5017049523</f>
        <v>144112906.063512</v>
      </c>
      <c r="R83" s="67"/>
      <c r="S83" s="67"/>
      <c r="T83" s="7"/>
      <c r="U83" s="7"/>
      <c r="V83" s="67" t="n">
        <f aca="false">K83*5.5017049523</f>
        <v>17263142.7251525</v>
      </c>
      <c r="W83" s="67" t="n">
        <f aca="false">M83*5.5017049523</f>
        <v>533911.630674816</v>
      </c>
      <c r="X83" s="67" t="n">
        <f aca="false">N83*5.1890047538+L83*5.5017049523</f>
        <v>26905136.3943388</v>
      </c>
      <c r="Y83" s="67" t="n">
        <f aca="false">N83*5.1890047538</f>
        <v>20439288.6489466</v>
      </c>
      <c r="Z83" s="67" t="n">
        <f aca="false">L83*5.5017049523</f>
        <v>6465847.7453922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30336488.9962875</v>
      </c>
      <c r="G84" s="157" t="n">
        <f aca="false">low_v2_m!E72+temporary_pension_bonus_low!B72</f>
        <v>29074820.1950792</v>
      </c>
      <c r="H84" s="67" t="n">
        <f aca="false">F84-J84</f>
        <v>27002602.0908134</v>
      </c>
      <c r="I84" s="67" t="n">
        <f aca="false">G84-K84</f>
        <v>25840949.8967693</v>
      </c>
      <c r="J84" s="157" t="n">
        <f aca="false">low_v2_m!J72</f>
        <v>3333886.9054741</v>
      </c>
      <c r="K84" s="157" t="n">
        <f aca="false">low_v2_m!K72</f>
        <v>3233870.29830987</v>
      </c>
      <c r="L84" s="67" t="n">
        <f aca="false">H84-I84</f>
        <v>1161652.19404417</v>
      </c>
      <c r="M84" s="67" t="n">
        <f aca="false">J84-K84</f>
        <v>100016.607164223</v>
      </c>
      <c r="N84" s="157" t="n">
        <f aca="false">SUM(low_v5_m!C72:J72)</f>
        <v>3860531.93025307</v>
      </c>
      <c r="O84" s="7"/>
      <c r="P84" s="7"/>
      <c r="Q84" s="67" t="n">
        <f aca="false">I84*5.5017049523</f>
        <v>142169282.019192</v>
      </c>
      <c r="R84" s="67"/>
      <c r="S84" s="67"/>
      <c r="T84" s="7"/>
      <c r="U84" s="7"/>
      <c r="V84" s="67" t="n">
        <f aca="false">K84*5.5017049523</f>
        <v>17791800.2353073</v>
      </c>
      <c r="W84" s="67" t="n">
        <f aca="false">M84*5.5017049523</f>
        <v>550261.862947651</v>
      </c>
      <c r="X84" s="67" t="n">
        <f aca="false">N84*5.1890047538+L84*5.5017049523</f>
        <v>26423386.1671028</v>
      </c>
      <c r="Y84" s="67" t="n">
        <f aca="false">N84*5.1890047538</f>
        <v>20032318.5382799</v>
      </c>
      <c r="Z84" s="67" t="n">
        <f aca="false">L84*5.5017049523</f>
        <v>6391067.62882295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31095525.0511723</v>
      </c>
      <c r="G85" s="157" t="n">
        <f aca="false">low_v2_m!E73+temporary_pension_bonus_low!B73</f>
        <v>29802124.3106124</v>
      </c>
      <c r="H85" s="67" t="n">
        <f aca="false">F85-J85</f>
        <v>27607018.4654845</v>
      </c>
      <c r="I85" s="67" t="n">
        <f aca="false">G85-K85</f>
        <v>26418272.9224953</v>
      </c>
      <c r="J85" s="157" t="n">
        <f aca="false">low_v2_m!J73</f>
        <v>3488506.5856878</v>
      </c>
      <c r="K85" s="157" t="n">
        <f aca="false">low_v2_m!K73</f>
        <v>3383851.38811716</v>
      </c>
      <c r="L85" s="67" t="n">
        <f aca="false">H85-I85</f>
        <v>1188745.54298924</v>
      </c>
      <c r="M85" s="67" t="n">
        <f aca="false">J85-K85</f>
        <v>104655.197570635</v>
      </c>
      <c r="N85" s="157" t="n">
        <f aca="false">SUM(low_v5_m!C73:J73)</f>
        <v>3972290.68445794</v>
      </c>
      <c r="O85" s="7"/>
      <c r="P85" s="7"/>
      <c r="Q85" s="67" t="n">
        <f aca="false">I85*5.5017049523</f>
        <v>145345542.968905</v>
      </c>
      <c r="R85" s="67"/>
      <c r="S85" s="67"/>
      <c r="T85" s="7"/>
      <c r="U85" s="7"/>
      <c r="V85" s="67" t="n">
        <f aca="false">K85*5.5017049523</f>
        <v>18616951.9398514</v>
      </c>
      <c r="W85" s="67" t="n">
        <f aca="false">M85*5.5017049523</f>
        <v>575782.018758298</v>
      </c>
      <c r="X85" s="67" t="n">
        <f aca="false">N85*5.1890047538+L85*5.5017049523</f>
        <v>27152362.4860162</v>
      </c>
      <c r="Y85" s="67" t="n">
        <f aca="false">N85*5.1890047538</f>
        <v>20612235.2451277</v>
      </c>
      <c r="Z85" s="67" t="n">
        <f aca="false">L85*5.5017049523</f>
        <v>6540127.24088845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30663656.5907277</v>
      </c>
      <c r="G86" s="155" t="n">
        <f aca="false">low_v2_m!E74+temporary_pension_bonus_low!B74</f>
        <v>29388204.1294688</v>
      </c>
      <c r="H86" s="8" t="n">
        <f aca="false">F86-J86</f>
        <v>27142669.476479</v>
      </c>
      <c r="I86" s="8" t="n">
        <f aca="false">G86-K86</f>
        <v>25972846.6286475</v>
      </c>
      <c r="J86" s="155" t="n">
        <f aca="false">low_v2_m!J74</f>
        <v>3520987.11424875</v>
      </c>
      <c r="K86" s="155" t="n">
        <f aca="false">low_v2_m!K74</f>
        <v>3415357.50082129</v>
      </c>
      <c r="L86" s="8" t="n">
        <f aca="false">H86-I86</f>
        <v>1169822.84783144</v>
      </c>
      <c r="M86" s="8" t="n">
        <f aca="false">J86-K86</f>
        <v>105629.613427463</v>
      </c>
      <c r="N86" s="155" t="n">
        <f aca="false">SUM(low_v5_m!C74:J74)</f>
        <v>4542507.57814733</v>
      </c>
      <c r="O86" s="5"/>
      <c r="P86" s="5"/>
      <c r="Q86" s="8" t="n">
        <f aca="false">I86*5.5017049523</f>
        <v>142894938.922159</v>
      </c>
      <c r="R86" s="8"/>
      <c r="S86" s="8"/>
      <c r="T86" s="5"/>
      <c r="U86" s="5"/>
      <c r="V86" s="8" t="n">
        <f aca="false">K86*5.5017049523</f>
        <v>18790289.2761434</v>
      </c>
      <c r="W86" s="8" t="n">
        <f aca="false">M86*5.5017049523</f>
        <v>581142.967303408</v>
      </c>
      <c r="X86" s="8" t="n">
        <f aca="false">N86*5.1890047538+L86*5.5017049523</f>
        <v>30007113.5724069</v>
      </c>
      <c r="Y86" s="8" t="n">
        <f aca="false">N86*5.1890047538</f>
        <v>23571093.417179</v>
      </c>
      <c r="Z86" s="8" t="n">
        <f aca="false">L86*5.5017049523</f>
        <v>6436020.15522794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31298446.1674173</v>
      </c>
      <c r="G87" s="157" t="n">
        <f aca="false">low_v2_m!E75+temporary_pension_bonus_low!B75</f>
        <v>29996512.531333</v>
      </c>
      <c r="H87" s="67" t="n">
        <f aca="false">F87-J87</f>
        <v>27624090.196248</v>
      </c>
      <c r="I87" s="67" t="n">
        <f aca="false">G87-K87</f>
        <v>26432387.2392988</v>
      </c>
      <c r="J87" s="157" t="n">
        <f aca="false">low_v2_m!J75</f>
        <v>3674355.97116929</v>
      </c>
      <c r="K87" s="157" t="n">
        <f aca="false">low_v2_m!K75</f>
        <v>3564125.29203421</v>
      </c>
      <c r="L87" s="67" t="n">
        <f aca="false">H87-I87</f>
        <v>1191702.95694929</v>
      </c>
      <c r="M87" s="67" t="n">
        <f aca="false">J87-K87</f>
        <v>110230.679135079</v>
      </c>
      <c r="N87" s="157" t="n">
        <f aca="false">SUM(low_v5_m!C75:J75)</f>
        <v>3856485.42101064</v>
      </c>
      <c r="O87" s="7"/>
      <c r="P87" s="7"/>
      <c r="Q87" s="67" t="n">
        <f aca="false">I87*5.5017049523</f>
        <v>145423195.775561</v>
      </c>
      <c r="R87" s="67"/>
      <c r="S87" s="67"/>
      <c r="T87" s="7"/>
      <c r="U87" s="7"/>
      <c r="V87" s="67" t="n">
        <f aca="false">K87*5.5017049523</f>
        <v>19608765.7698023</v>
      </c>
      <c r="W87" s="67" t="n">
        <f aca="false">M87*5.5017049523</f>
        <v>606456.673292854</v>
      </c>
      <c r="X87" s="67" t="n">
        <f aca="false">N87*5.1890047538+L87*5.5017049523</f>
        <v>26567719.242503</v>
      </c>
      <c r="Y87" s="67" t="n">
        <f aca="false">N87*5.1890047538</f>
        <v>20011321.1825846</v>
      </c>
      <c r="Z87" s="67" t="n">
        <f aca="false">L87*5.5017049523</f>
        <v>6556398.05991846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30821748.9543245</v>
      </c>
      <c r="G88" s="157" t="n">
        <f aca="false">low_v2_m!E76+temporary_pension_bonus_low!B76</f>
        <v>29540087.9687552</v>
      </c>
      <c r="H88" s="67" t="n">
        <f aca="false">F88-J88</f>
        <v>27124972.5139674</v>
      </c>
      <c r="I88" s="67" t="n">
        <f aca="false">G88-K88</f>
        <v>25954214.8216088</v>
      </c>
      <c r="J88" s="157" t="n">
        <f aca="false">low_v2_m!J76</f>
        <v>3696776.44035717</v>
      </c>
      <c r="K88" s="157" t="n">
        <f aca="false">low_v2_m!K76</f>
        <v>3585873.14714645</v>
      </c>
      <c r="L88" s="67" t="n">
        <f aca="false">H88-I88</f>
        <v>1170757.69235861</v>
      </c>
      <c r="M88" s="67" t="n">
        <f aca="false">J88-K88</f>
        <v>110903.293210715</v>
      </c>
      <c r="N88" s="157" t="n">
        <f aca="false">SUM(low_v5_m!C76:J76)</f>
        <v>3724234.55512452</v>
      </c>
      <c r="O88" s="7"/>
      <c r="P88" s="7"/>
      <c r="Q88" s="67" t="n">
        <f aca="false">I88*5.5017049523</f>
        <v>142792432.217103</v>
      </c>
      <c r="R88" s="67"/>
      <c r="S88" s="67"/>
      <c r="T88" s="7"/>
      <c r="U88" s="7"/>
      <c r="V88" s="67" t="n">
        <f aca="false">K88*5.5017049523</f>
        <v>19728416.0519752</v>
      </c>
      <c r="W88" s="67" t="n">
        <f aca="false">M88*5.5017049523</f>
        <v>610157.19748377</v>
      </c>
      <c r="X88" s="67" t="n">
        <f aca="false">N88*5.1890047538+L88*5.5017049523</f>
        <v>25766234.2048001</v>
      </c>
      <c r="Y88" s="67" t="n">
        <f aca="false">N88*5.1890047538</f>
        <v>19325070.8108074</v>
      </c>
      <c r="Z88" s="67" t="n">
        <f aca="false">L88*5.5017049523</f>
        <v>6441163.3939927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31563192.426695</v>
      </c>
      <c r="G89" s="157" t="n">
        <f aca="false">low_v2_m!E77+temporary_pension_bonus_low!B77</f>
        <v>30250444.6902647</v>
      </c>
      <c r="H89" s="67" t="n">
        <f aca="false">F89-J89</f>
        <v>27680158.8229381</v>
      </c>
      <c r="I89" s="67" t="n">
        <f aca="false">G89-K89</f>
        <v>26483902.0946205</v>
      </c>
      <c r="J89" s="157" t="n">
        <f aca="false">low_v2_m!J77</f>
        <v>3883033.60375692</v>
      </c>
      <c r="K89" s="157" t="n">
        <f aca="false">low_v2_m!K77</f>
        <v>3766542.59564422</v>
      </c>
      <c r="L89" s="67" t="n">
        <f aca="false">H89-I89</f>
        <v>1196256.72831761</v>
      </c>
      <c r="M89" s="67" t="n">
        <f aca="false">J89-K89</f>
        <v>116491.008112707</v>
      </c>
      <c r="N89" s="157" t="n">
        <f aca="false">SUM(low_v5_m!C77:J77)</f>
        <v>3852980.01534375</v>
      </c>
      <c r="O89" s="7"/>
      <c r="P89" s="7"/>
      <c r="Q89" s="67" t="n">
        <f aca="false">I89*5.5017049523</f>
        <v>145706615.310202</v>
      </c>
      <c r="R89" s="67"/>
      <c r="S89" s="67"/>
      <c r="T89" s="7"/>
      <c r="U89" s="7"/>
      <c r="V89" s="67" t="n">
        <f aca="false">K89*5.5017049523</f>
        <v>20722406.0515047</v>
      </c>
      <c r="W89" s="67" t="n">
        <f aca="false">M89*5.5017049523</f>
        <v>640899.156232101</v>
      </c>
      <c r="X89" s="67" t="n">
        <f aca="false">N89*5.1890047538+L89*5.5017049523</f>
        <v>26574583.1823223</v>
      </c>
      <c r="Y89" s="67" t="n">
        <f aca="false">N89*5.1890047538</f>
        <v>19993131.6159151</v>
      </c>
      <c r="Z89" s="67" t="n">
        <f aca="false">L89*5.5017049523</f>
        <v>6581451.56640722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31092411.1509729</v>
      </c>
      <c r="G90" s="155" t="n">
        <f aca="false">low_v2_m!E78+temporary_pension_bonus_low!B78</f>
        <v>29800255.7897832</v>
      </c>
      <c r="H90" s="8" t="n">
        <f aca="false">F90-J90</f>
        <v>27203839.4700166</v>
      </c>
      <c r="I90" s="8" t="n">
        <f aca="false">G90-K90</f>
        <v>26028341.2592557</v>
      </c>
      <c r="J90" s="155" t="n">
        <f aca="false">low_v2_m!J78</f>
        <v>3888571.68095623</v>
      </c>
      <c r="K90" s="155" t="n">
        <f aca="false">low_v2_m!K78</f>
        <v>3771914.53052754</v>
      </c>
      <c r="L90" s="8" t="n">
        <f aca="false">H90-I90</f>
        <v>1175498.21076095</v>
      </c>
      <c r="M90" s="8" t="n">
        <f aca="false">J90-K90</f>
        <v>116657.150428687</v>
      </c>
      <c r="N90" s="155" t="n">
        <f aca="false">SUM(low_v5_m!C78:J78)</f>
        <v>4519858.27377079</v>
      </c>
      <c r="O90" s="5"/>
      <c r="P90" s="5"/>
      <c r="Q90" s="8" t="n">
        <f aca="false">I90*5.5017049523</f>
        <v>143200254.006201</v>
      </c>
      <c r="R90" s="8"/>
      <c r="S90" s="8"/>
      <c r="T90" s="5"/>
      <c r="U90" s="5"/>
      <c r="V90" s="8" t="n">
        <f aca="false">K90*5.5017049523</f>
        <v>20751960.8522557</v>
      </c>
      <c r="W90" s="8" t="n">
        <f aca="false">M90*5.5017049523</f>
        <v>641813.222234712</v>
      </c>
      <c r="X90" s="8" t="n">
        <f aca="false">N90*5.1890047538+L90*5.5017049523</f>
        <v>29920810.3966622</v>
      </c>
      <c r="Y90" s="8" t="n">
        <f aca="false">N90*5.1890047538</f>
        <v>23453566.0690989</v>
      </c>
      <c r="Z90" s="8" t="n">
        <f aca="false">L90*5.5017049523</f>
        <v>6467244.32756329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31801686.7062117</v>
      </c>
      <c r="G91" s="157" t="n">
        <f aca="false">low_v2_m!E79+temporary_pension_bonus_low!B79</f>
        <v>30479671.0225081</v>
      </c>
      <c r="H91" s="67" t="n">
        <f aca="false">F91-J91</f>
        <v>27792640.3281952</v>
      </c>
      <c r="I91" s="67" t="n">
        <f aca="false">G91-K91</f>
        <v>26590896.0358321</v>
      </c>
      <c r="J91" s="157" t="n">
        <f aca="false">low_v2_m!J79</f>
        <v>4009046.37801649</v>
      </c>
      <c r="K91" s="157" t="n">
        <f aca="false">low_v2_m!K79</f>
        <v>3888774.986676</v>
      </c>
      <c r="L91" s="67" t="n">
        <f aca="false">H91-I91</f>
        <v>1201744.29236306</v>
      </c>
      <c r="M91" s="67" t="n">
        <f aca="false">J91-K91</f>
        <v>120271.391340495</v>
      </c>
      <c r="N91" s="157" t="n">
        <f aca="false">SUM(low_v5_m!C79:J79)</f>
        <v>3798825.49941782</v>
      </c>
      <c r="O91" s="7"/>
      <c r="P91" s="7"/>
      <c r="Q91" s="67" t="n">
        <f aca="false">I91*5.5017049523</f>
        <v>146295264.406432</v>
      </c>
      <c r="R91" s="67"/>
      <c r="S91" s="67"/>
      <c r="T91" s="7"/>
      <c r="U91" s="7"/>
      <c r="V91" s="67" t="n">
        <f aca="false">K91*5.5017049523</f>
        <v>21394892.6025757</v>
      </c>
      <c r="W91" s="67" t="n">
        <f aca="false">M91*5.5017049523</f>
        <v>661697.709358013</v>
      </c>
      <c r="X91" s="67" t="n">
        <f aca="false">N91*5.1890047538+L91*5.5017049523</f>
        <v>26323766.1000278</v>
      </c>
      <c r="Y91" s="67" t="n">
        <f aca="false">N91*5.1890047538</f>
        <v>19712123.5753357</v>
      </c>
      <c r="Z91" s="67" t="n">
        <f aca="false">L91*5.5017049523</f>
        <v>6611642.52469208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31343588.5376453</v>
      </c>
      <c r="G92" s="157" t="n">
        <f aca="false">low_v2_m!E80+temporary_pension_bonus_low!B80</f>
        <v>30040360.0644343</v>
      </c>
      <c r="H92" s="67" t="n">
        <f aca="false">F92-J92</f>
        <v>27333896.592783</v>
      </c>
      <c r="I92" s="67" t="n">
        <f aca="false">G92-K92</f>
        <v>26150958.8779178</v>
      </c>
      <c r="J92" s="157" t="n">
        <f aca="false">low_v2_m!J80</f>
        <v>4009691.94486235</v>
      </c>
      <c r="K92" s="157" t="n">
        <f aca="false">low_v2_m!K80</f>
        <v>3889401.18651648</v>
      </c>
      <c r="L92" s="67" t="n">
        <f aca="false">H92-I92</f>
        <v>1182937.71486516</v>
      </c>
      <c r="M92" s="67" t="n">
        <f aca="false">J92-K92</f>
        <v>120290.75834587</v>
      </c>
      <c r="N92" s="157" t="n">
        <f aca="false">SUM(low_v5_m!C80:J80)</f>
        <v>3744472.66258232</v>
      </c>
      <c r="O92" s="7"/>
      <c r="P92" s="7"/>
      <c r="Q92" s="67" t="n">
        <f aca="false">I92*5.5017049523</f>
        <v>143874859.966034</v>
      </c>
      <c r="R92" s="67"/>
      <c r="S92" s="67"/>
      <c r="T92" s="7"/>
      <c r="U92" s="7"/>
      <c r="V92" s="67" t="n">
        <f aca="false">K92*5.5017049523</f>
        <v>21398337.7693392</v>
      </c>
      <c r="W92" s="67" t="n">
        <f aca="false">M92*5.5017049523</f>
        <v>661804.260907397</v>
      </c>
      <c r="X92" s="67" t="n">
        <f aca="false">N92*5.1890047538+L92*5.5017049523</f>
        <v>25938260.7307499</v>
      </c>
      <c r="Y92" s="67" t="n">
        <f aca="false">N92*5.1890047538</f>
        <v>19430086.4466138</v>
      </c>
      <c r="Z92" s="67" t="n">
        <f aca="false">L92*5.5017049523</f>
        <v>6508174.28413607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31923250.6364518</v>
      </c>
      <c r="G93" s="157" t="n">
        <f aca="false">low_v2_m!E81+temporary_pension_bonus_low!B81</f>
        <v>30597721.9037554</v>
      </c>
      <c r="H93" s="67" t="n">
        <f aca="false">F93-J93</f>
        <v>27767121.403493</v>
      </c>
      <c r="I93" s="67" t="n">
        <f aca="false">G93-K93</f>
        <v>26566276.5477853</v>
      </c>
      <c r="J93" s="157" t="n">
        <f aca="false">low_v2_m!J81</f>
        <v>4156129.23295884</v>
      </c>
      <c r="K93" s="157" t="n">
        <f aca="false">low_v2_m!K81</f>
        <v>4031445.35597007</v>
      </c>
      <c r="L93" s="67" t="n">
        <f aca="false">H93-I93</f>
        <v>1200844.85570768</v>
      </c>
      <c r="M93" s="67" t="n">
        <f aca="false">J93-K93</f>
        <v>124683.876988765</v>
      </c>
      <c r="N93" s="157" t="n">
        <f aca="false">SUM(low_v5_m!C81:J81)</f>
        <v>3782974.3149677</v>
      </c>
      <c r="O93" s="7"/>
      <c r="P93" s="7"/>
      <c r="Q93" s="67" t="n">
        <f aca="false">I93*5.5017049523</f>
        <v>146159815.247122</v>
      </c>
      <c r="R93" s="67"/>
      <c r="S93" s="67"/>
      <c r="T93" s="7"/>
      <c r="U93" s="7"/>
      <c r="V93" s="67" t="n">
        <f aca="false">K93*5.5017049523</f>
        <v>22179822.8798674</v>
      </c>
      <c r="W93" s="67" t="n">
        <f aca="false">M93*5.5017049523</f>
        <v>685973.903501052</v>
      </c>
      <c r="X93" s="67" t="n">
        <f aca="false">N93*5.1890047538+L93*5.5017049523</f>
        <v>26236565.7934616</v>
      </c>
      <c r="Y93" s="67" t="n">
        <f aca="false">N93*5.1890047538</f>
        <v>19629871.7038707</v>
      </c>
      <c r="Z93" s="67" t="n">
        <f aca="false">L93*5.5017049523</f>
        <v>6606694.08959094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31501687.9979689</v>
      </c>
      <c r="G94" s="155" t="n">
        <f aca="false">low_v2_m!E82+temporary_pension_bonus_low!B82</f>
        <v>30193129.6932413</v>
      </c>
      <c r="H94" s="8" t="n">
        <f aca="false">F94-J94</f>
        <v>27343623.8454882</v>
      </c>
      <c r="I94" s="8" t="n">
        <f aca="false">G94-K94</f>
        <v>26159807.4653351</v>
      </c>
      <c r="J94" s="155" t="n">
        <f aca="false">low_v2_m!J82</f>
        <v>4158064.15248064</v>
      </c>
      <c r="K94" s="155" t="n">
        <f aca="false">low_v2_m!K82</f>
        <v>4033322.22790622</v>
      </c>
      <c r="L94" s="8" t="n">
        <f aca="false">H94-I94</f>
        <v>1183816.3801531</v>
      </c>
      <c r="M94" s="8" t="n">
        <f aca="false">J94-K94</f>
        <v>124741.924574419</v>
      </c>
      <c r="N94" s="155" t="n">
        <f aca="false">SUM(low_v5_m!C82:J82)</f>
        <v>4442965.54541679</v>
      </c>
      <c r="O94" s="5"/>
      <c r="P94" s="5"/>
      <c r="Q94" s="8" t="n">
        <f aca="false">I94*5.5017049523</f>
        <v>143923542.283249</v>
      </c>
      <c r="R94" s="8"/>
      <c r="S94" s="8"/>
      <c r="T94" s="5"/>
      <c r="U94" s="5"/>
      <c r="V94" s="8" t="n">
        <f aca="false">K94*5.5017049523</f>
        <v>22190148.8754933</v>
      </c>
      <c r="W94" s="8" t="n">
        <f aca="false">M94*5.5017049523</f>
        <v>686293.264190516</v>
      </c>
      <c r="X94" s="8" t="n">
        <f aca="false">N94*5.1890047538+L94*5.5017049523</f>
        <v>29567577.7774395</v>
      </c>
      <c r="Y94" s="8" t="n">
        <f aca="false">N94*5.1890047538</f>
        <v>23054569.3361373</v>
      </c>
      <c r="Z94" s="8" t="n">
        <f aca="false">L94*5.5017049523</f>
        <v>6513008.44130217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32110877.8162602</v>
      </c>
      <c r="G95" s="157" t="n">
        <f aca="false">low_v2_m!E83+temporary_pension_bonus_low!B83</f>
        <v>30777111.2119853</v>
      </c>
      <c r="H95" s="67" t="n">
        <f aca="false">F95-J95</f>
        <v>27799015.8884025</v>
      </c>
      <c r="I95" s="67" t="n">
        <f aca="false">G95-K95</f>
        <v>26594605.1419634</v>
      </c>
      <c r="J95" s="157" t="n">
        <f aca="false">low_v2_m!J83</f>
        <v>4311861.92785769</v>
      </c>
      <c r="K95" s="157" t="n">
        <f aca="false">low_v2_m!K83</f>
        <v>4182506.07002196</v>
      </c>
      <c r="L95" s="67" t="n">
        <f aca="false">H95-I95</f>
        <v>1204410.74643914</v>
      </c>
      <c r="M95" s="67" t="n">
        <f aca="false">J95-K95</f>
        <v>129355.857835731</v>
      </c>
      <c r="N95" s="157" t="n">
        <f aca="false">SUM(low_v5_m!C83:J83)</f>
        <v>3694809.10310695</v>
      </c>
      <c r="O95" s="7"/>
      <c r="P95" s="7"/>
      <c r="Q95" s="67" t="n">
        <f aca="false">I95*5.5017049523</f>
        <v>146315670.814003</v>
      </c>
      <c r="R95" s="67"/>
      <c r="S95" s="67"/>
      <c r="T95" s="7"/>
      <c r="U95" s="7"/>
      <c r="V95" s="67" t="n">
        <f aca="false">K95*5.5017049523</f>
        <v>23010914.3584646</v>
      </c>
      <c r="W95" s="67" t="n">
        <f aca="false">M95*5.5017049523</f>
        <v>711677.763663853</v>
      </c>
      <c r="X95" s="67" t="n">
        <f aca="false">N95*5.1890047538+L95*5.5017049523</f>
        <v>25798694.568693</v>
      </c>
      <c r="Y95" s="67" t="n">
        <f aca="false">N95*5.1890047538</f>
        <v>19172382.0004055</v>
      </c>
      <c r="Z95" s="67" t="n">
        <f aca="false">L95*5.5017049523</f>
        <v>6626312.56828756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31570576.4187739</v>
      </c>
      <c r="G96" s="157" t="n">
        <f aca="false">low_v2_m!E84+temporary_pension_bonus_low!B84</f>
        <v>30259746.397152</v>
      </c>
      <c r="H96" s="67" t="n">
        <f aca="false">F96-J96</f>
        <v>27246942.6725843</v>
      </c>
      <c r="I96" s="67" t="n">
        <f aca="false">G96-K96</f>
        <v>26065821.663348</v>
      </c>
      <c r="J96" s="157" t="n">
        <f aca="false">low_v2_m!J84</f>
        <v>4323633.74618965</v>
      </c>
      <c r="K96" s="157" t="n">
        <f aca="false">low_v2_m!K84</f>
        <v>4193924.73380396</v>
      </c>
      <c r="L96" s="67" t="n">
        <f aca="false">H96-I96</f>
        <v>1181121.00923625</v>
      </c>
      <c r="M96" s="67" t="n">
        <f aca="false">J96-K96</f>
        <v>129709.012385689</v>
      </c>
      <c r="N96" s="157" t="n">
        <f aca="false">SUM(low_v5_m!C84:J84)</f>
        <v>3667945.86606918</v>
      </c>
      <c r="O96" s="7"/>
      <c r="P96" s="7"/>
      <c r="Q96" s="67" t="n">
        <f aca="false">I96*5.5017049523</f>
        <v>143406460.131011</v>
      </c>
      <c r="R96" s="67"/>
      <c r="S96" s="67"/>
      <c r="T96" s="7"/>
      <c r="U96" s="7"/>
      <c r="V96" s="67" t="n">
        <f aca="false">K96*5.5017049523</f>
        <v>23073736.4775427</v>
      </c>
      <c r="W96" s="67" t="n">
        <f aca="false">M96*5.5017049523</f>
        <v>713620.715800288</v>
      </c>
      <c r="X96" s="67" t="n">
        <f aca="false">N96*5.1890047538+L96*5.5017049523</f>
        <v>25531167.8414947</v>
      </c>
      <c r="Y96" s="67" t="n">
        <f aca="false">N96*5.1890047538</f>
        <v>19032988.535714</v>
      </c>
      <c r="Z96" s="67" t="n">
        <f aca="false">L96*5.5017049523</f>
        <v>6498179.30578065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32275282.6358791</v>
      </c>
      <c r="G97" s="157" t="n">
        <f aca="false">low_v2_m!E85+temporary_pension_bonus_low!B85</f>
        <v>30934866.0089931</v>
      </c>
      <c r="H97" s="67" t="n">
        <f aca="false">F97-J97</f>
        <v>27801284.0837267</v>
      </c>
      <c r="I97" s="67" t="n">
        <f aca="false">G97-K97</f>
        <v>26595087.4134053</v>
      </c>
      <c r="J97" s="157" t="n">
        <f aca="false">low_v2_m!J85</f>
        <v>4473998.55215247</v>
      </c>
      <c r="K97" s="157" t="n">
        <f aca="false">low_v2_m!K85</f>
        <v>4339778.59558789</v>
      </c>
      <c r="L97" s="67" t="n">
        <f aca="false">H97-I97</f>
        <v>1206196.67032141</v>
      </c>
      <c r="M97" s="67" t="n">
        <f aca="false">J97-K97</f>
        <v>134219.956564574</v>
      </c>
      <c r="N97" s="157" t="n">
        <f aca="false">SUM(low_v5_m!C85:J85)</f>
        <v>3724550.63331532</v>
      </c>
      <c r="O97" s="7"/>
      <c r="P97" s="7"/>
      <c r="Q97" s="67" t="n">
        <f aca="false">I97*5.5017049523</f>
        <v>146318324.129183</v>
      </c>
      <c r="R97" s="67"/>
      <c r="S97" s="67"/>
      <c r="T97" s="7"/>
      <c r="U97" s="7"/>
      <c r="V97" s="67" t="n">
        <f aca="false">K97*5.5017049523</f>
        <v>23876181.3912315</v>
      </c>
      <c r="W97" s="67" t="n">
        <f aca="false">M97*5.5017049523</f>
        <v>738438.599728805</v>
      </c>
      <c r="X97" s="67" t="n">
        <f aca="false">N97*5.1890047538+L97*5.5017049523</f>
        <v>25962849.1365971</v>
      </c>
      <c r="Y97" s="67" t="n">
        <f aca="false">N97*5.1890047538</f>
        <v>19326710.942042</v>
      </c>
      <c r="Z97" s="67" t="n">
        <f aca="false">L97*5.5017049523</f>
        <v>6636138.19455509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31728687.9899362</v>
      </c>
      <c r="G98" s="155" t="n">
        <f aca="false">low_v2_m!E86+temporary_pension_bonus_low!B86</f>
        <v>30411179.5526859</v>
      </c>
      <c r="H98" s="8" t="n">
        <f aca="false">F98-J98</f>
        <v>27245398.5403876</v>
      </c>
      <c r="I98" s="8" t="n">
        <f aca="false">G98-K98</f>
        <v>26062388.7866237</v>
      </c>
      <c r="J98" s="155" t="n">
        <f aca="false">low_v2_m!J86</f>
        <v>4483289.44954865</v>
      </c>
      <c r="K98" s="155" t="n">
        <f aca="false">low_v2_m!K86</f>
        <v>4348790.76606219</v>
      </c>
      <c r="L98" s="8" t="n">
        <f aca="false">H98-I98</f>
        <v>1183009.75376386</v>
      </c>
      <c r="M98" s="8" t="n">
        <f aca="false">J98-K98</f>
        <v>134498.683486461</v>
      </c>
      <c r="N98" s="155" t="n">
        <f aca="false">SUM(low_v5_m!C86:J86)</f>
        <v>4395912.3998916</v>
      </c>
      <c r="O98" s="5"/>
      <c r="P98" s="5"/>
      <c r="Q98" s="8" t="n">
        <f aca="false">I98*5.5017049523</f>
        <v>143387573.456136</v>
      </c>
      <c r="R98" s="8"/>
      <c r="S98" s="8"/>
      <c r="T98" s="5"/>
      <c r="U98" s="5"/>
      <c r="V98" s="8" t="n">
        <f aca="false">K98*5.5017049523</f>
        <v>23925763.6941609</v>
      </c>
      <c r="W98" s="8" t="n">
        <f aca="false">M98*5.5017049523</f>
        <v>739972.073015291</v>
      </c>
      <c r="X98" s="8" t="n">
        <f aca="false">N98*5.1890047538+L98*5.5017049523</f>
        <v>29318980.9612277</v>
      </c>
      <c r="Y98" s="8" t="n">
        <f aca="false">N98*5.1890047538</f>
        <v>22810410.3403259</v>
      </c>
      <c r="Z98" s="8" t="n">
        <f aca="false">L98*5.5017049523</f>
        <v>6508570.62090184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32318152.6138043</v>
      </c>
      <c r="G99" s="157" t="n">
        <f aca="false">low_v2_m!E87+temporary_pension_bonus_low!B87</f>
        <v>30977121.6090692</v>
      </c>
      <c r="H99" s="67" t="n">
        <f aca="false">F99-J99</f>
        <v>27651743.1171581</v>
      </c>
      <c r="I99" s="67" t="n">
        <f aca="false">G99-K99</f>
        <v>26450704.3973223</v>
      </c>
      <c r="J99" s="157" t="n">
        <f aca="false">low_v2_m!J87</f>
        <v>4666409.49664627</v>
      </c>
      <c r="K99" s="157" t="n">
        <f aca="false">low_v2_m!K87</f>
        <v>4526417.21174688</v>
      </c>
      <c r="L99" s="67" t="n">
        <f aca="false">H99-I99</f>
        <v>1201038.71983574</v>
      </c>
      <c r="M99" s="67" t="n">
        <f aca="false">J99-K99</f>
        <v>139992.284899388</v>
      </c>
      <c r="N99" s="157" t="n">
        <f aca="false">SUM(low_v5_m!C87:J87)</f>
        <v>3768805.89076311</v>
      </c>
      <c r="O99" s="7"/>
      <c r="P99" s="7"/>
      <c r="Q99" s="67" t="n">
        <f aca="false">I99*5.5017049523</f>
        <v>145523971.374572</v>
      </c>
      <c r="R99" s="67"/>
      <c r="S99" s="67"/>
      <c r="T99" s="7"/>
      <c r="U99" s="7"/>
      <c r="V99" s="67" t="n">
        <f aca="false">K99*5.5017049523</f>
        <v>24903011.9900438</v>
      </c>
      <c r="W99" s="67" t="n">
        <f aca="false">M99*5.5017049523</f>
        <v>770196.247114758</v>
      </c>
      <c r="X99" s="67" t="n">
        <f aca="false">N99*5.1890047538+L99*5.5017049523</f>
        <v>26164112.3561436</v>
      </c>
      <c r="Y99" s="67" t="n">
        <f aca="false">N99*5.1890047538</f>
        <v>19556351.6833192</v>
      </c>
      <c r="Z99" s="67" t="n">
        <f aca="false">L99*5.5017049523</f>
        <v>6607760.67282436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31882820.4906509</v>
      </c>
      <c r="G100" s="157" t="n">
        <f aca="false">low_v2_m!E88+temporary_pension_bonus_low!B88</f>
        <v>30560592.1975807</v>
      </c>
      <c r="H100" s="67" t="n">
        <f aca="false">F100-J100</f>
        <v>27226641.6403211</v>
      </c>
      <c r="I100" s="67" t="n">
        <f aca="false">G100-K100</f>
        <v>26044098.7127608</v>
      </c>
      <c r="J100" s="157" t="n">
        <f aca="false">low_v2_m!J88</f>
        <v>4656178.85032977</v>
      </c>
      <c r="K100" s="157" t="n">
        <f aca="false">low_v2_m!K88</f>
        <v>4516493.48481988</v>
      </c>
      <c r="L100" s="67" t="n">
        <f aca="false">H100-I100</f>
        <v>1182542.92756031</v>
      </c>
      <c r="M100" s="67" t="n">
        <f aca="false">J100-K100</f>
        <v>139685.365509892</v>
      </c>
      <c r="N100" s="157" t="n">
        <f aca="false">SUM(low_v5_m!C88:J88)</f>
        <v>3627561.86715521</v>
      </c>
      <c r="O100" s="7"/>
      <c r="P100" s="7"/>
      <c r="Q100" s="67" t="n">
        <f aca="false">I100*5.5017049523</f>
        <v>143286946.866186</v>
      </c>
      <c r="R100" s="67"/>
      <c r="S100" s="67"/>
      <c r="T100" s="7"/>
      <c r="U100" s="7"/>
      <c r="V100" s="67" t="n">
        <f aca="false">K100*5.5017049523</f>
        <v>24848414.5724642</v>
      </c>
      <c r="W100" s="67" t="n">
        <f aca="false">M100*5.5017049523</f>
        <v>768507.667189608</v>
      </c>
      <c r="X100" s="67" t="n">
        <f aca="false">N100*5.1890047538+L100*5.5017049523</f>
        <v>25329438.0542379</v>
      </c>
      <c r="Y100" s="67" t="n">
        <f aca="false">N100*5.1890047538</f>
        <v>18823435.773372</v>
      </c>
      <c r="Z100" s="67" t="n">
        <f aca="false">L100*5.5017049523</f>
        <v>6506002.28086592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32651553.6838775</v>
      </c>
      <c r="G101" s="157" t="n">
        <f aca="false">low_v2_m!E89+temporary_pension_bonus_low!B89</f>
        <v>31297494.5262483</v>
      </c>
      <c r="H101" s="67" t="n">
        <f aca="false">F101-J101</f>
        <v>27778348.838931</v>
      </c>
      <c r="I101" s="67" t="n">
        <f aca="false">G101-K101</f>
        <v>26570485.8266502</v>
      </c>
      <c r="J101" s="157" t="n">
        <f aca="false">low_v2_m!J89</f>
        <v>4873204.84494647</v>
      </c>
      <c r="K101" s="157" t="n">
        <f aca="false">low_v2_m!K89</f>
        <v>4727008.69959808</v>
      </c>
      <c r="L101" s="67" t="n">
        <f aca="false">H101-I101</f>
        <v>1207863.0122808</v>
      </c>
      <c r="M101" s="67" t="n">
        <f aca="false">J101-K101</f>
        <v>146196.145348393</v>
      </c>
      <c r="N101" s="157" t="n">
        <f aca="false">SUM(low_v5_m!C89:J89)</f>
        <v>3771757.44989929</v>
      </c>
      <c r="O101" s="7"/>
      <c r="P101" s="7"/>
      <c r="Q101" s="67" t="n">
        <f aca="false">I101*5.5017049523</f>
        <v>146182973.457498</v>
      </c>
      <c r="R101" s="67"/>
      <c r="S101" s="67"/>
      <c r="T101" s="7"/>
      <c r="U101" s="7"/>
      <c r="V101" s="67" t="n">
        <f aca="false">K101*5.5017049523</f>
        <v>26006607.1721439</v>
      </c>
      <c r="W101" s="67" t="n">
        <f aca="false">M101*5.5017049523</f>
        <v>804328.056870426</v>
      </c>
      <c r="X101" s="67" t="n">
        <f aca="false">N101*5.1890047538+L101*5.5017049523</f>
        <v>26216973.2540733</v>
      </c>
      <c r="Y101" s="67" t="n">
        <f aca="false">N101*5.1890047538</f>
        <v>19571667.337708</v>
      </c>
      <c r="Z101" s="67" t="n">
        <f aca="false">L101*5.5017049523</f>
        <v>6645305.91636529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32245061.0680283</v>
      </c>
      <c r="G102" s="155" t="n">
        <f aca="false">low_v2_m!E90+temporary_pension_bonus_low!B90</f>
        <v>30908083.8254025</v>
      </c>
      <c r="H102" s="8" t="n">
        <f aca="false">F102-J102</f>
        <v>27348396.967393</v>
      </c>
      <c r="I102" s="8" t="n">
        <f aca="false">G102-K102</f>
        <v>26158319.6477862</v>
      </c>
      <c r="J102" s="155" t="n">
        <f aca="false">low_v2_m!J90</f>
        <v>4896664.10063536</v>
      </c>
      <c r="K102" s="155" t="n">
        <f aca="false">low_v2_m!K90</f>
        <v>4749764.1776163</v>
      </c>
      <c r="L102" s="8" t="n">
        <f aca="false">H102-I102</f>
        <v>1190077.31960671</v>
      </c>
      <c r="M102" s="8" t="n">
        <f aca="false">J102-K102</f>
        <v>146899.923019062</v>
      </c>
      <c r="N102" s="155" t="n">
        <f aca="false">SUM(low_v5_m!C90:J90)</f>
        <v>4394522.15724742</v>
      </c>
      <c r="O102" s="5"/>
      <c r="P102" s="5"/>
      <c r="Q102" s="8" t="n">
        <f aca="false">I102*5.5017049523</f>
        <v>143915356.750072</v>
      </c>
      <c r="R102" s="8"/>
      <c r="S102" s="8"/>
      <c r="T102" s="5"/>
      <c r="U102" s="5"/>
      <c r="V102" s="8" t="n">
        <f aca="false">K102*5.5017049523</f>
        <v>26131801.0982487</v>
      </c>
      <c r="W102" s="8" t="n">
        <f aca="false">M102*5.5017049523</f>
        <v>808200.033966461</v>
      </c>
      <c r="X102" s="8" t="n">
        <f aca="false">N102*5.1890047538+L102*5.5017049523</f>
        <v>29350650.6475365</v>
      </c>
      <c r="Y102" s="8" t="n">
        <f aca="false">N102*5.1890047538</f>
        <v>22803196.3646363</v>
      </c>
      <c r="Z102" s="8" t="n">
        <f aca="false">L102*5.5017049523</f>
        <v>6547454.28290017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33025772.2257533</v>
      </c>
      <c r="G103" s="157" t="n">
        <f aca="false">low_v2_m!E91+temporary_pension_bonus_low!B91</f>
        <v>31656947.2529035</v>
      </c>
      <c r="H103" s="67" t="n">
        <f aca="false">F103-J103</f>
        <v>27889793.1131492</v>
      </c>
      <c r="I103" s="67" t="n">
        <f aca="false">G103-K103</f>
        <v>26675047.5136775</v>
      </c>
      <c r="J103" s="157" t="n">
        <f aca="false">low_v2_m!J91</f>
        <v>5135979.11260417</v>
      </c>
      <c r="K103" s="157" t="n">
        <f aca="false">low_v2_m!K91</f>
        <v>4981899.73922604</v>
      </c>
      <c r="L103" s="67" t="n">
        <f aca="false">H103-I103</f>
        <v>1214745.59947168</v>
      </c>
      <c r="M103" s="67" t="n">
        <f aca="false">J103-K103</f>
        <v>154079.373378125</v>
      </c>
      <c r="N103" s="157" t="n">
        <f aca="false">SUM(low_v5_m!C91:J91)</f>
        <v>3818003.68687266</v>
      </c>
      <c r="O103" s="7"/>
      <c r="P103" s="7"/>
      <c r="Q103" s="67" t="n">
        <f aca="false">I103*5.5017049523</f>
        <v>146758241.008837</v>
      </c>
      <c r="R103" s="67"/>
      <c r="S103" s="67"/>
      <c r="T103" s="7"/>
      <c r="U103" s="7"/>
      <c r="V103" s="67" t="n">
        <f aca="false">K103*5.5017049523</f>
        <v>27408942.467162</v>
      </c>
      <c r="W103" s="67" t="n">
        <f aca="false">M103*5.5017049523</f>
        <v>847699.251561711</v>
      </c>
      <c r="X103" s="67" t="n">
        <f aca="false">N103*5.1890047538+L103*5.5017049523</f>
        <v>26494811.1616061</v>
      </c>
      <c r="Y103" s="67" t="n">
        <f aca="false">N103*5.1890047538</f>
        <v>19811639.2812082</v>
      </c>
      <c r="Z103" s="67" t="n">
        <f aca="false">L103*5.5017049523</f>
        <v>6683171.88039798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32431570.6287948</v>
      </c>
      <c r="G104" s="157" t="n">
        <f aca="false">low_v2_m!E92+temporary_pension_bonus_low!B92</f>
        <v>31089340.9633802</v>
      </c>
      <c r="H104" s="67" t="n">
        <f aca="false">F104-J104</f>
        <v>27272016.389457</v>
      </c>
      <c r="I104" s="67" t="n">
        <f aca="false">G104-K104</f>
        <v>26084573.3512225</v>
      </c>
      <c r="J104" s="157" t="n">
        <f aca="false">low_v2_m!J92</f>
        <v>5159554.23933782</v>
      </c>
      <c r="K104" s="157" t="n">
        <f aca="false">low_v2_m!K92</f>
        <v>5004767.61215768</v>
      </c>
      <c r="L104" s="67" t="n">
        <f aca="false">H104-I104</f>
        <v>1187443.03823448</v>
      </c>
      <c r="M104" s="67" t="n">
        <f aca="false">J104-K104</f>
        <v>154786.627180135</v>
      </c>
      <c r="N104" s="157" t="n">
        <f aca="false">SUM(low_v5_m!C92:J92)</f>
        <v>3688134.26807208</v>
      </c>
      <c r="O104" s="7"/>
      <c r="P104" s="7"/>
      <c r="Q104" s="67" t="n">
        <f aca="false">I104*5.5017049523</f>
        <v>143509626.385053</v>
      </c>
      <c r="R104" s="67"/>
      <c r="S104" s="67"/>
      <c r="T104" s="7"/>
      <c r="U104" s="7"/>
      <c r="V104" s="67" t="n">
        <f aca="false">K104*5.5017049523</f>
        <v>27534754.7569186</v>
      </c>
      <c r="W104" s="67" t="n">
        <f aca="false">M104*5.5017049523</f>
        <v>851590.353306762</v>
      </c>
      <c r="X104" s="67" t="n">
        <f aca="false">N104*5.1890047538+L104*5.5017049523</f>
        <v>25670707.4937075</v>
      </c>
      <c r="Y104" s="67" t="n">
        <f aca="false">N104*5.1890047538</f>
        <v>19137746.2496787</v>
      </c>
      <c r="Z104" s="67" t="n">
        <f aca="false">L104*5.5017049523</f>
        <v>6532961.2440288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33234006.9859174</v>
      </c>
      <c r="G105" s="157" t="n">
        <f aca="false">low_v2_m!E93+temporary_pension_bonus_low!B93</f>
        <v>31859384.7439413</v>
      </c>
      <c r="H105" s="67" t="n">
        <f aca="false">F105-J105</f>
        <v>27859685.7627534</v>
      </c>
      <c r="I105" s="67" t="n">
        <f aca="false">G105-K105</f>
        <v>26646293.1574722</v>
      </c>
      <c r="J105" s="157" t="n">
        <f aca="false">low_v2_m!J93</f>
        <v>5374321.22316404</v>
      </c>
      <c r="K105" s="157" t="n">
        <f aca="false">low_v2_m!K93</f>
        <v>5213091.58646912</v>
      </c>
      <c r="L105" s="67" t="n">
        <f aca="false">H105-I105</f>
        <v>1213392.60528123</v>
      </c>
      <c r="M105" s="67" t="n">
        <f aca="false">J105-K105</f>
        <v>161229.636694922</v>
      </c>
      <c r="N105" s="157" t="n">
        <f aca="false">SUM(low_v5_m!C93:J93)</f>
        <v>3729776.29677921</v>
      </c>
      <c r="O105" s="7"/>
      <c r="P105" s="7"/>
      <c r="Q105" s="67" t="n">
        <f aca="false">I105*5.5017049523</f>
        <v>146600043.024902</v>
      </c>
      <c r="R105" s="67"/>
      <c r="S105" s="67"/>
      <c r="T105" s="7"/>
      <c r="U105" s="7"/>
      <c r="V105" s="67" t="n">
        <f aca="false">K105*5.5017049523</f>
        <v>28680891.7980706</v>
      </c>
      <c r="W105" s="67" t="n">
        <f aca="false">M105*5.5017049523</f>
        <v>887037.890661983</v>
      </c>
      <c r="X105" s="67" t="n">
        <f aca="false">N105*5.1890047538+L105*5.5017049523</f>
        <v>26029555.0401578</v>
      </c>
      <c r="Y105" s="67" t="n">
        <f aca="false">N105*5.1890047538</f>
        <v>19353826.9345979</v>
      </c>
      <c r="Z105" s="67" t="n">
        <f aca="false">L105*5.5017049523</f>
        <v>6675728.10555992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32733916.6012307</v>
      </c>
      <c r="G106" s="155" t="n">
        <f aca="false">low_v2_m!E94+temporary_pension_bonus_low!B94</f>
        <v>31380080.2838601</v>
      </c>
      <c r="H106" s="8" t="n">
        <f aca="false">F106-J106</f>
        <v>27452606.0355902</v>
      </c>
      <c r="I106" s="8" t="n">
        <f aca="false">G106-K106</f>
        <v>26257209.0351888</v>
      </c>
      <c r="J106" s="155" t="n">
        <f aca="false">low_v2_m!J94</f>
        <v>5281310.56564047</v>
      </c>
      <c r="K106" s="155" t="n">
        <f aca="false">low_v2_m!K94</f>
        <v>5122871.24867126</v>
      </c>
      <c r="L106" s="8" t="n">
        <f aca="false">H106-I106</f>
        <v>1195397.00040139</v>
      </c>
      <c r="M106" s="8" t="n">
        <f aca="false">J106-K106</f>
        <v>158439.316969215</v>
      </c>
      <c r="N106" s="155" t="n">
        <f aca="false">SUM(low_v5_m!C94:J94)</f>
        <v>4419780.48480542</v>
      </c>
      <c r="O106" s="5"/>
      <c r="P106" s="5"/>
      <c r="Q106" s="8" t="n">
        <f aca="false">I106*5.5017049523</f>
        <v>144459416.982475</v>
      </c>
      <c r="R106" s="8"/>
      <c r="S106" s="8"/>
      <c r="T106" s="5"/>
      <c r="U106" s="5"/>
      <c r="V106" s="8" t="n">
        <f aca="false">K106*5.5017049523</f>
        <v>28184526.1188099</v>
      </c>
      <c r="W106" s="8" t="n">
        <f aca="false">M106*5.5017049523</f>
        <v>871686.374808559</v>
      </c>
      <c r="X106" s="8" t="n">
        <f aca="false">N106*5.1890047538+L106*5.5017049523</f>
        <v>29510983.5434807</v>
      </c>
      <c r="Y106" s="8" t="n">
        <f aca="false">N106*5.1890047538</f>
        <v>22934261.9464078</v>
      </c>
      <c r="Z106" s="8" t="n">
        <f aca="false">L106*5.5017049523</f>
        <v>6576721.59707291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33386557.5089071</v>
      </c>
      <c r="G107" s="157" t="n">
        <f aca="false">low_v2_m!E95+temporary_pension_bonus_low!B95</f>
        <v>32006039.206842</v>
      </c>
      <c r="H107" s="67" t="n">
        <f aca="false">F107-J107</f>
        <v>27962984.6716452</v>
      </c>
      <c r="I107" s="67" t="n">
        <f aca="false">G107-K107</f>
        <v>26745173.554698</v>
      </c>
      <c r="J107" s="157" t="n">
        <f aca="false">low_v2_m!J95</f>
        <v>5423572.83726191</v>
      </c>
      <c r="K107" s="157" t="n">
        <f aca="false">low_v2_m!K95</f>
        <v>5260865.65214405</v>
      </c>
      <c r="L107" s="67" t="n">
        <f aca="false">H107-I107</f>
        <v>1217811.11694717</v>
      </c>
      <c r="M107" s="67" t="n">
        <f aca="false">J107-K107</f>
        <v>162707.185117858</v>
      </c>
      <c r="N107" s="157" t="n">
        <f aca="false">SUM(low_v5_m!C95:J95)</f>
        <v>3756684.57376473</v>
      </c>
      <c r="O107" s="7"/>
      <c r="P107" s="7"/>
      <c r="Q107" s="67" t="n">
        <f aca="false">I107*5.5017049523</f>
        <v>147144053.796005</v>
      </c>
      <c r="R107" s="67"/>
      <c r="S107" s="67"/>
      <c r="T107" s="7"/>
      <c r="U107" s="7"/>
      <c r="V107" s="67" t="n">
        <f aca="false">K107*5.5017049523</f>
        <v>28943730.6117859</v>
      </c>
      <c r="W107" s="67" t="n">
        <f aca="false">M107*5.5017049523</f>
        <v>895166.92613771</v>
      </c>
      <c r="X107" s="67" t="n">
        <f aca="false">N107*5.1890047538+L107*5.5017049523</f>
        <v>26193491.5648666</v>
      </c>
      <c r="Y107" s="67" t="n">
        <f aca="false">N107*5.1890047538</f>
        <v>19493454.1117923</v>
      </c>
      <c r="Z107" s="67" t="n">
        <f aca="false">L107*5.5017049523</f>
        <v>6700037.45307426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32902592.4858844</v>
      </c>
      <c r="G108" s="157" t="n">
        <f aca="false">low_v2_m!E96+temporary_pension_bonus_low!B96</f>
        <v>31542523.3604824</v>
      </c>
      <c r="H108" s="67" t="n">
        <f aca="false">F108-J108</f>
        <v>27463411.891605</v>
      </c>
      <c r="I108" s="67" t="n">
        <f aca="false">G108-K108</f>
        <v>26266518.1840314</v>
      </c>
      <c r="J108" s="157" t="n">
        <f aca="false">low_v2_m!J96</f>
        <v>5439180.59427938</v>
      </c>
      <c r="K108" s="157" t="n">
        <f aca="false">low_v2_m!K96</f>
        <v>5276005.176451</v>
      </c>
      <c r="L108" s="67" t="n">
        <f aca="false">H108-I108</f>
        <v>1196893.70757353</v>
      </c>
      <c r="M108" s="67" t="n">
        <f aca="false">J108-K108</f>
        <v>163175.417828381</v>
      </c>
      <c r="N108" s="157" t="n">
        <f aca="false">SUM(low_v5_m!C96:J96)</f>
        <v>3734036.75784262</v>
      </c>
      <c r="O108" s="7"/>
      <c r="P108" s="7"/>
      <c r="Q108" s="67" t="n">
        <f aca="false">I108*5.5017049523</f>
        <v>144510633.172764</v>
      </c>
      <c r="R108" s="67"/>
      <c r="S108" s="67"/>
      <c r="T108" s="7"/>
      <c r="U108" s="7"/>
      <c r="V108" s="67" t="n">
        <f aca="false">K108*5.5017049523</f>
        <v>29027023.8076409</v>
      </c>
      <c r="W108" s="67" t="n">
        <f aca="false">M108*5.5017049523</f>
        <v>897743.004360026</v>
      </c>
      <c r="X108" s="67" t="n">
        <f aca="false">N108*5.1890047538+L108*5.5017049523</f>
        <v>25960890.5256432</v>
      </c>
      <c r="Y108" s="67" t="n">
        <f aca="false">N108*5.1890047538</f>
        <v>19375934.4873093</v>
      </c>
      <c r="Z108" s="67" t="n">
        <f aca="false">L108*5.5017049523</f>
        <v>6584956.03833397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33528690.3453895</v>
      </c>
      <c r="G109" s="157" t="n">
        <f aca="false">low_v2_m!E97+temporary_pension_bonus_low!B97</f>
        <v>32143089.9110798</v>
      </c>
      <c r="H109" s="67" t="n">
        <f aca="false">F109-J109</f>
        <v>27933472.8616546</v>
      </c>
      <c r="I109" s="67" t="n">
        <f aca="false">G109-K109</f>
        <v>26715728.951857</v>
      </c>
      <c r="J109" s="157" t="n">
        <f aca="false">low_v2_m!J97</f>
        <v>5595217.48373489</v>
      </c>
      <c r="K109" s="157" t="n">
        <f aca="false">low_v2_m!K97</f>
        <v>5427360.95922284</v>
      </c>
      <c r="L109" s="67" t="n">
        <f aca="false">H109-I109</f>
        <v>1217743.90979763</v>
      </c>
      <c r="M109" s="67" t="n">
        <f aca="false">J109-K109</f>
        <v>167856.524512047</v>
      </c>
      <c r="N109" s="157" t="n">
        <f aca="false">SUM(low_v5_m!C97:J97)</f>
        <v>3805108.89531247</v>
      </c>
      <c r="O109" s="7"/>
      <c r="P109" s="7"/>
      <c r="Q109" s="67" t="n">
        <f aca="false">I109*5.5017049523</f>
        <v>146982058.278736</v>
      </c>
      <c r="R109" s="67"/>
      <c r="S109" s="67"/>
      <c r="T109" s="7"/>
      <c r="U109" s="7"/>
      <c r="V109" s="67" t="n">
        <f aca="false">K109*5.5017049523</f>
        <v>29859738.667276</v>
      </c>
      <c r="W109" s="67" t="n">
        <f aca="false">M109*5.5017049523</f>
        <v>923497.072183795</v>
      </c>
      <c r="X109" s="67" t="n">
        <f aca="false">N109*5.1890047538+L109*5.5017049523</f>
        <v>26444395.8456699</v>
      </c>
      <c r="Y109" s="67" t="n">
        <f aca="false">N109*5.1890047538</f>
        <v>19744728.1465031</v>
      </c>
      <c r="Z109" s="67" t="n">
        <f aca="false">L109*5.5017049523</f>
        <v>6699667.69916679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33154423.0602257</v>
      </c>
      <c r="G110" s="155" t="n">
        <f aca="false">low_v2_m!E98+temporary_pension_bonus_low!B98</f>
        <v>31784888.7974443</v>
      </c>
      <c r="H110" s="8" t="n">
        <f aca="false">F110-J110</f>
        <v>27555977.2995281</v>
      </c>
      <c r="I110" s="8" t="n">
        <f aca="false">G110-K110</f>
        <v>26354396.4095676</v>
      </c>
      <c r="J110" s="155" t="n">
        <f aca="false">low_v2_m!J98</f>
        <v>5598445.7606976</v>
      </c>
      <c r="K110" s="155" t="n">
        <f aca="false">low_v2_m!K98</f>
        <v>5430492.38787667</v>
      </c>
      <c r="L110" s="8" t="n">
        <f aca="false">H110-I110</f>
        <v>1201580.88996044</v>
      </c>
      <c r="M110" s="8" t="n">
        <f aca="false">J110-K110</f>
        <v>167953.372820929</v>
      </c>
      <c r="N110" s="155" t="n">
        <f aca="false">SUM(low_v5_m!C98:J98)</f>
        <v>4546002.18572863</v>
      </c>
      <c r="O110" s="5"/>
      <c r="P110" s="5"/>
      <c r="Q110" s="8" t="n">
        <f aca="false">I110*5.5017049523</f>
        <v>144994113.241396</v>
      </c>
      <c r="R110" s="8"/>
      <c r="S110" s="8"/>
      <c r="T110" s="5"/>
      <c r="U110" s="5"/>
      <c r="V110" s="8" t="n">
        <f aca="false">K110*5.5017049523</f>
        <v>29876966.8638085</v>
      </c>
      <c r="W110" s="8" t="n">
        <f aca="false">M110*5.5017049523</f>
        <v>924029.903004392</v>
      </c>
      <c r="X110" s="8" t="n">
        <f aca="false">N110*5.1890047538+L110*5.5017049523</f>
        <v>30199970.4854154</v>
      </c>
      <c r="Y110" s="8" t="n">
        <f aca="false">N110*5.1890047538</f>
        <v>23589226.9525311</v>
      </c>
      <c r="Z110" s="8" t="n">
        <f aca="false">L110*5.5017049523</f>
        <v>6610743.53288438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33911833.6077353</v>
      </c>
      <c r="G111" s="157" t="n">
        <f aca="false">low_v2_m!E99+temporary_pension_bonus_low!B99</f>
        <v>32512867.0542156</v>
      </c>
      <c r="H111" s="67" t="n">
        <f aca="false">F111-J111</f>
        <v>28108646.9834728</v>
      </c>
      <c r="I111" s="67" t="n">
        <f aca="false">G111-K111</f>
        <v>26883776.0286809</v>
      </c>
      <c r="J111" s="157" t="n">
        <f aca="false">low_v2_m!J99</f>
        <v>5803186.62426249</v>
      </c>
      <c r="K111" s="157" t="n">
        <f aca="false">low_v2_m!K99</f>
        <v>5629091.02553462</v>
      </c>
      <c r="L111" s="67" t="n">
        <f aca="false">H111-I111</f>
        <v>1224870.95479186</v>
      </c>
      <c r="M111" s="67" t="n">
        <f aca="false">J111-K111</f>
        <v>174095.598727874</v>
      </c>
      <c r="N111" s="157" t="n">
        <f aca="false">SUM(low_v5_m!C99:J99)</f>
        <v>3828735.24885149</v>
      </c>
      <c r="O111" s="7"/>
      <c r="P111" s="7"/>
      <c r="Q111" s="67" t="n">
        <f aca="false">I111*5.5017049523</f>
        <v>147906603.713518</v>
      </c>
      <c r="R111" s="67"/>
      <c r="S111" s="67"/>
      <c r="T111" s="7"/>
      <c r="U111" s="7"/>
      <c r="V111" s="67" t="n">
        <f aca="false">K111*5.5017049523</f>
        <v>30969597.9721313</v>
      </c>
      <c r="W111" s="67" t="n">
        <f aca="false">M111*5.5017049523</f>
        <v>957822.617694781</v>
      </c>
      <c r="X111" s="67" t="n">
        <f aca="false">N111*5.1890047538+L111*5.5017049523</f>
        <v>26606204.0052388</v>
      </c>
      <c r="Y111" s="67" t="n">
        <f aca="false">N111*5.1890047538</f>
        <v>19867325.407332</v>
      </c>
      <c r="Z111" s="67" t="n">
        <f aca="false">L111*5.5017049523</f>
        <v>6738878.5979068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33374751.8210936</v>
      </c>
      <c r="G112" s="157" t="n">
        <f aca="false">low_v2_m!E100+temporary_pension_bonus_low!B100</f>
        <v>31998069.2928828</v>
      </c>
      <c r="H112" s="67" t="n">
        <f aca="false">F112-J112</f>
        <v>27559735.907515</v>
      </c>
      <c r="I112" s="67" t="n">
        <f aca="false">G112-K112</f>
        <v>26357503.8567115</v>
      </c>
      <c r="J112" s="157" t="n">
        <f aca="false">low_v2_m!J100</f>
        <v>5815015.91357867</v>
      </c>
      <c r="K112" s="157" t="n">
        <f aca="false">low_v2_m!K100</f>
        <v>5640565.43617131</v>
      </c>
      <c r="L112" s="67" t="n">
        <f aca="false">H112-I112</f>
        <v>1202232.05080345</v>
      </c>
      <c r="M112" s="67" t="n">
        <f aca="false">J112-K112</f>
        <v>174450.47740736</v>
      </c>
      <c r="N112" s="157" t="n">
        <f aca="false">SUM(low_v5_m!C100:J100)</f>
        <v>3723305.23738853</v>
      </c>
      <c r="O112" s="7"/>
      <c r="P112" s="7"/>
      <c r="Q112" s="67" t="n">
        <f aca="false">I112*5.5017049523</f>
        <v>145011209.498736</v>
      </c>
      <c r="R112" s="67"/>
      <c r="S112" s="67"/>
      <c r="T112" s="7"/>
      <c r="U112" s="7"/>
      <c r="V112" s="67" t="n">
        <f aca="false">K112*5.5017049523</f>
        <v>31032726.7939559</v>
      </c>
      <c r="W112" s="67" t="n">
        <f aca="false">M112*5.5017049523</f>
        <v>959775.055483174</v>
      </c>
      <c r="X112" s="67" t="n">
        <f aca="false">N112*5.1890047538+L112*5.5017049523</f>
        <v>25934574.6043766</v>
      </c>
      <c r="Y112" s="67" t="n">
        <f aca="false">N112*5.1890047538</f>
        <v>19320248.5766575</v>
      </c>
      <c r="Z112" s="67" t="n">
        <f aca="false">L112*5.5017049523</f>
        <v>6614326.0277191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34179342.3467211</v>
      </c>
      <c r="G113" s="157" t="n">
        <f aca="false">low_v2_m!E101+temporary_pension_bonus_low!B101</f>
        <v>32770862.1252704</v>
      </c>
      <c r="H113" s="67" t="n">
        <f aca="false">F113-J113</f>
        <v>28098899.2009597</v>
      </c>
      <c r="I113" s="67" t="n">
        <f aca="false">G113-K113</f>
        <v>26872832.2738818</v>
      </c>
      <c r="J113" s="157" t="n">
        <f aca="false">low_v2_m!J101</f>
        <v>6080443.14576144</v>
      </c>
      <c r="K113" s="157" t="n">
        <f aca="false">low_v2_m!K101</f>
        <v>5898029.85138859</v>
      </c>
      <c r="L113" s="67" t="n">
        <f aca="false">H113-I113</f>
        <v>1226066.92707784</v>
      </c>
      <c r="M113" s="67" t="n">
        <f aca="false">J113-K113</f>
        <v>182413.294372843</v>
      </c>
      <c r="N113" s="157" t="n">
        <f aca="false">SUM(low_v5_m!C101:J101)</f>
        <v>3868033.7884588</v>
      </c>
      <c r="O113" s="7"/>
      <c r="P113" s="7"/>
      <c r="Q113" s="67" t="n">
        <f aca="false">I113*5.5017049523</f>
        <v>147846394.403543</v>
      </c>
      <c r="R113" s="67"/>
      <c r="S113" s="67"/>
      <c r="T113" s="7"/>
      <c r="U113" s="7"/>
      <c r="V113" s="67" t="n">
        <f aca="false">K113*5.5017049523</f>
        <v>32449220.0421978</v>
      </c>
      <c r="W113" s="67" t="n">
        <f aca="false">M113*5.5017049523</f>
        <v>1003584.12501643</v>
      </c>
      <c r="X113" s="67" t="n">
        <f aca="false">N113*5.1890047538+L113*5.5017049523</f>
        <v>26816704.2007271</v>
      </c>
      <c r="Y113" s="67" t="n">
        <f aca="false">N113*5.1890047538</f>
        <v>20071245.7161717</v>
      </c>
      <c r="Z113" s="67" t="n">
        <f aca="false">L113*5.5017049523</f>
        <v>6745458.4845554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33732024.5798392</v>
      </c>
      <c r="G114" s="155" t="n">
        <f aca="false">low_v2_m!E102+temporary_pension_bonus_low!B102</f>
        <v>32341409.6776498</v>
      </c>
      <c r="H114" s="8" t="n">
        <f aca="false">F114-J114</f>
        <v>27721268.7044202</v>
      </c>
      <c r="I114" s="8" t="n">
        <f aca="false">G114-K114</f>
        <v>26510976.4784933</v>
      </c>
      <c r="J114" s="155" t="n">
        <f aca="false">low_v2_m!J102</f>
        <v>6010755.87541902</v>
      </c>
      <c r="K114" s="155" t="n">
        <f aca="false">low_v2_m!K102</f>
        <v>5830433.19915645</v>
      </c>
      <c r="L114" s="8" t="n">
        <f aca="false">H114-I114</f>
        <v>1210292.22592691</v>
      </c>
      <c r="M114" s="8" t="n">
        <f aca="false">J114-K114</f>
        <v>180322.67626257</v>
      </c>
      <c r="N114" s="155" t="n">
        <f aca="false">SUM(low_v5_m!C102:J102)</f>
        <v>4475542.94464711</v>
      </c>
      <c r="O114" s="5"/>
      <c r="P114" s="5"/>
      <c r="Q114" s="8" t="n">
        <f aca="false">I114*5.5017049523</f>
        <v>145855570.582035</v>
      </c>
      <c r="R114" s="8"/>
      <c r="S114" s="8"/>
      <c r="T114" s="5"/>
      <c r="U114" s="5"/>
      <c r="V114" s="8" t="n">
        <f aca="false">K114*5.5017049523</f>
        <v>32077323.2058534</v>
      </c>
      <c r="W114" s="8" t="n">
        <f aca="false">M114*5.5017049523</f>
        <v>992082.161005769</v>
      </c>
      <c r="X114" s="8" t="n">
        <f aca="false">N114*5.1890047538+L114*5.5017049523</f>
        <v>29882284.3487221</v>
      </c>
      <c r="Y114" s="8" t="n">
        <f aca="false">N114*5.1890047538</f>
        <v>23223613.6156099</v>
      </c>
      <c r="Z114" s="8" t="n">
        <f aca="false">L114*5.5017049523</f>
        <v>6658670.73311225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34369894.3473857</v>
      </c>
      <c r="G115" s="157" t="n">
        <f aca="false">low_v2_m!E103+temporary_pension_bonus_low!B103</f>
        <v>32953648.2707643</v>
      </c>
      <c r="H115" s="67" t="n">
        <f aca="false">F115-J115</f>
        <v>28201723.9914723</v>
      </c>
      <c r="I115" s="67" t="n">
        <f aca="false">G115-K115</f>
        <v>26970523.0255283</v>
      </c>
      <c r="J115" s="157" t="n">
        <f aca="false">low_v2_m!J103</f>
        <v>6168170.3559134</v>
      </c>
      <c r="K115" s="157" t="n">
        <f aca="false">low_v2_m!K103</f>
        <v>5983125.245236</v>
      </c>
      <c r="L115" s="67" t="n">
        <f aca="false">H115-I115</f>
        <v>1231200.96594403</v>
      </c>
      <c r="M115" s="67" t="n">
        <f aca="false">J115-K115</f>
        <v>185045.110677402</v>
      </c>
      <c r="N115" s="157" t="n">
        <f aca="false">SUM(low_v5_m!C103:J103)</f>
        <v>3741895.8898926</v>
      </c>
      <c r="O115" s="7"/>
      <c r="P115" s="7"/>
      <c r="Q115" s="67" t="n">
        <f aca="false">I115*5.5017049523</f>
        <v>148383860.09567</v>
      </c>
      <c r="R115" s="67"/>
      <c r="S115" s="67"/>
      <c r="T115" s="7"/>
      <c r="U115" s="7"/>
      <c r="V115" s="67" t="n">
        <f aca="false">K115*5.5017049523</f>
        <v>32917389.791946</v>
      </c>
      <c r="W115" s="67" t="n">
        <f aca="false">M115*5.5017049523</f>
        <v>1018063.60181277</v>
      </c>
      <c r="X115" s="67" t="n">
        <f aca="false">N115*5.1890047538+L115*5.5017049523</f>
        <v>26190420.0124882</v>
      </c>
      <c r="Y115" s="67" t="n">
        <f aca="false">N115*5.1890047538</f>
        <v>19416715.5608774</v>
      </c>
      <c r="Z115" s="67" t="n">
        <f aca="false">L115*5.5017049523</f>
        <v>6773704.45161083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33920721.7606232</v>
      </c>
      <c r="G116" s="157" t="n">
        <f aca="false">low_v2_m!E104+temporary_pension_bonus_low!B104</f>
        <v>32523661.9852503</v>
      </c>
      <c r="H116" s="67" t="n">
        <f aca="false">F116-J116</f>
        <v>27781974.1510909</v>
      </c>
      <c r="I116" s="67" t="n">
        <f aca="false">G116-K116</f>
        <v>26569076.8040039</v>
      </c>
      <c r="J116" s="157" t="n">
        <f aca="false">low_v2_m!J104</f>
        <v>6138747.60953235</v>
      </c>
      <c r="K116" s="157" t="n">
        <f aca="false">low_v2_m!K104</f>
        <v>5954585.18124638</v>
      </c>
      <c r="L116" s="67" t="n">
        <f aca="false">H116-I116</f>
        <v>1212897.347087</v>
      </c>
      <c r="M116" s="67" t="n">
        <f aca="false">J116-K116</f>
        <v>184162.42828597</v>
      </c>
      <c r="N116" s="157" t="n">
        <f aca="false">SUM(low_v5_m!C104:J104)</f>
        <v>3670521.70974388</v>
      </c>
      <c r="O116" s="7"/>
      <c r="P116" s="7"/>
      <c r="Q116" s="67" t="n">
        <f aca="false">I116*5.5017049523</f>
        <v>146175221.430627</v>
      </c>
      <c r="R116" s="67"/>
      <c r="S116" s="67"/>
      <c r="T116" s="7"/>
      <c r="U116" s="7"/>
      <c r="V116" s="67" t="n">
        <f aca="false">K116*5.5017049523</f>
        <v>32760370.7805554</v>
      </c>
      <c r="W116" s="67" t="n">
        <f aca="false">M116*5.5017049523</f>
        <v>1013207.34372852</v>
      </c>
      <c r="X116" s="67" t="n">
        <f aca="false">N116*5.1890047538+L116*5.5017049523</f>
        <v>25719357.9418872</v>
      </c>
      <c r="Y116" s="67" t="n">
        <f aca="false">N116*5.1890047538</f>
        <v>19046354.6007871</v>
      </c>
      <c r="Z116" s="67" t="n">
        <f aca="false">L116*5.5017049523</f>
        <v>6673003.3411001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34750814.8325458</v>
      </c>
      <c r="G117" s="157" t="n">
        <f aca="false">low_v2_m!E105+temporary_pension_bonus_low!B105</f>
        <v>33319988.7730598</v>
      </c>
      <c r="H117" s="67" t="n">
        <f aca="false">F117-J117</f>
        <v>28371138.4516257</v>
      </c>
      <c r="I117" s="67" t="n">
        <f aca="false">G117-K117</f>
        <v>27131702.6835674</v>
      </c>
      <c r="J117" s="157" t="n">
        <f aca="false">low_v2_m!J105</f>
        <v>6379676.38092006</v>
      </c>
      <c r="K117" s="157" t="n">
        <f aca="false">low_v2_m!K105</f>
        <v>6188286.08949245</v>
      </c>
      <c r="L117" s="67" t="n">
        <f aca="false">H117-I117</f>
        <v>1239435.76805836</v>
      </c>
      <c r="M117" s="67" t="n">
        <f aca="false">J117-K117</f>
        <v>191390.291427602</v>
      </c>
      <c r="N117" s="157" t="n">
        <f aca="false">SUM(low_v5_m!C105:J105)</f>
        <v>3714688.62640262</v>
      </c>
      <c r="O117" s="7"/>
      <c r="P117" s="7"/>
      <c r="Q117" s="67" t="n">
        <f aca="false">I117*5.5017049523</f>
        <v>149270623.018514</v>
      </c>
      <c r="R117" s="67"/>
      <c r="S117" s="67"/>
      <c r="T117" s="7"/>
      <c r="U117" s="7"/>
      <c r="V117" s="67" t="n">
        <f aca="false">K117*5.5017049523</f>
        <v>34046124.2248098</v>
      </c>
      <c r="W117" s="67" t="n">
        <f aca="false">M117*5.5017049523</f>
        <v>1052972.91416938</v>
      </c>
      <c r="X117" s="67" t="n">
        <f aca="false">N117*5.1890047538+L117*5.5017049523</f>
        <v>26094546.8444744</v>
      </c>
      <c r="Y117" s="67" t="n">
        <f aca="false">N117*5.1890047538</f>
        <v>19275536.94129</v>
      </c>
      <c r="Z117" s="67" t="n">
        <f aca="false">L117*5.5017049523</f>
        <v>6819009.90318441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1" sqref="B120:G146 J14"/>
    </sheetView>
  </sheetViews>
  <sheetFormatPr defaultColWidth="9.164062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17715077.2738658</v>
      </c>
      <c r="G14" s="154" t="n">
        <f aca="false">central_v2_m!C2+temporary_pension_bonus_central!B2</f>
        <v>17023138.2920745</v>
      </c>
      <c r="H14" s="8" t="n">
        <f aca="false">F14-J14</f>
        <v>17715077.2738658</v>
      </c>
      <c r="I14" s="8" t="n">
        <f aca="false">G14-K14</f>
        <v>17023138.2920745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691938.981791306</v>
      </c>
      <c r="M14" s="8" t="n">
        <f aca="false">J14-K14</f>
        <v>0</v>
      </c>
      <c r="N14" s="155" t="n">
        <f aca="false">SUM(central_v5_m!C2:J2)</f>
        <v>2738201.56942499</v>
      </c>
      <c r="O14" s="5"/>
      <c r="P14" s="5"/>
      <c r="Q14" s="8" t="n">
        <f aca="false">I14*5.5017049523</f>
        <v>93656284.2451943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18015385.0834196</v>
      </c>
      <c r="Y14" s="8" t="n">
        <f aca="false">N14*5.1890047538</f>
        <v>14208540.9606089</v>
      </c>
      <c r="Z14" s="8" t="n">
        <f aca="false">L14*5.5017049523</f>
        <v>3806844.12281065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20422728.9322322</v>
      </c>
      <c r="G15" s="156" t="n">
        <f aca="false">central_v2_m!C3+temporary_pension_bonus_central!B3</f>
        <v>19622753.497344</v>
      </c>
      <c r="H15" s="67" t="n">
        <f aca="false">F15-J15</f>
        <v>20422728.9322322</v>
      </c>
      <c r="I15" s="67" t="n">
        <f aca="false">G15-K15</f>
        <v>19622753.497344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799975.434888143</v>
      </c>
      <c r="M15" s="67" t="n">
        <f aca="false">J15-K15</f>
        <v>0</v>
      </c>
      <c r="N15" s="157" t="n">
        <f aca="false">SUM(central_v5_m!C3:J3)</f>
        <v>2478380.18575388</v>
      </c>
      <c r="O15" s="7"/>
      <c r="P15" s="7"/>
      <c r="Q15" s="67" t="n">
        <f aca="false">I15*5.5017049523</f>
        <v>107958600.0941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17261555.3774431</v>
      </c>
      <c r="Y15" s="67" t="n">
        <f aca="false">N15*5.1890047538</f>
        <v>12860326.5656006</v>
      </c>
      <c r="Z15" s="67" t="n">
        <f aca="false">L15*5.5017049523</f>
        <v>4401228.81184244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19803719.1158042</v>
      </c>
      <c r="G16" s="156" t="n">
        <f aca="false">central_v2_m!C4+temporary_pension_bonus_central!B4</f>
        <v>19026235.0008887</v>
      </c>
      <c r="H16" s="67" t="n">
        <f aca="false">F16-J16</f>
        <v>19803719.1158042</v>
      </c>
      <c r="I16" s="67" t="n">
        <f aca="false">G16-K16</f>
        <v>19026235.0008887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777484.11491549</v>
      </c>
      <c r="M16" s="67" t="n">
        <f aca="false">J16-K16</f>
        <v>0</v>
      </c>
      <c r="N16" s="157" t="n">
        <f aca="false">SUM(central_v5_m!C4:J4)</f>
        <v>2928803.65807541</v>
      </c>
      <c r="O16" s="158" t="n">
        <v>94527377.1142455</v>
      </c>
      <c r="Q16" s="67" t="n">
        <f aca="false">I16*5.5017049523</f>
        <v>104676731.328013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7.09433796098985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19475064.3100652</v>
      </c>
      <c r="Y16" s="67" t="n">
        <f aca="false">N16*5.1890047538</f>
        <v>15197576.1047001</v>
      </c>
      <c r="Z16" s="67" t="n">
        <f aca="false">L16*5.5017049523</f>
        <v>4277488.20536513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21428379.1404231</v>
      </c>
      <c r="G17" s="156" t="n">
        <f aca="false">central_v2_m!C5+temporary_pension_bonus_central!B5</f>
        <v>20585898.0912764</v>
      </c>
      <c r="H17" s="67" t="n">
        <f aca="false">F17-J17</f>
        <v>21428379.1404231</v>
      </c>
      <c r="I17" s="67" t="n">
        <f aca="false">G17-K17</f>
        <v>20585898.0912764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842481.049146637</v>
      </c>
      <c r="M17" s="67" t="n">
        <f aca="false">J17-K17</f>
        <v>0</v>
      </c>
      <c r="N17" s="157" t="n">
        <f aca="false">SUM(central_v5_m!C5:J5)</f>
        <v>2755329.1463707</v>
      </c>
      <c r="O17" s="158" t="n">
        <v>111875162.875528</v>
      </c>
      <c r="Q17" s="67" t="n">
        <f aca="false">I17*5.5017049523</f>
        <v>113257537.476319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6.72709211007928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18932498.1991102</v>
      </c>
      <c r="Y17" s="67" t="n">
        <f aca="false">N17*5.1890047538</f>
        <v>14297416.0388013</v>
      </c>
      <c r="Z17" s="67" t="n">
        <f aca="false">L17*5.5017049523</f>
        <v>4635082.16030895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18797742.1899396</v>
      </c>
      <c r="G18" s="154" t="n">
        <f aca="false">central_v2_m!C6+temporary_pension_bonus_central!B6</f>
        <v>18060281.6286512</v>
      </c>
      <c r="H18" s="8" t="n">
        <f aca="false">F18-J18</f>
        <v>18797742.1899396</v>
      </c>
      <c r="I18" s="8" t="n">
        <f aca="false">G18-K18</f>
        <v>18060281.6286512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737460.56128848</v>
      </c>
      <c r="M18" s="8" t="n">
        <f aca="false">J18-K18</f>
        <v>0</v>
      </c>
      <c r="N18" s="155" t="n">
        <f aca="false">SUM(central_v5_m!C6:J6)</f>
        <v>2794262.86841673</v>
      </c>
      <c r="O18" s="159" t="n">
        <v>91414555.2301573</v>
      </c>
      <c r="P18" s="5"/>
      <c r="Q18" s="8" t="n">
        <f aca="false">I18*5.5017049523</f>
        <v>99362340.8762828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6.62671233244361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18556733.729748</v>
      </c>
      <c r="Y18" s="8" t="n">
        <f aca="false">N18*5.1890047538</f>
        <v>14499443.3075812</v>
      </c>
      <c r="Z18" s="8" t="n">
        <f aca="false">L18*5.5017049523</f>
        <v>4057290.42216677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19382687.5525317</v>
      </c>
      <c r="G19" s="156" t="n">
        <f aca="false">central_v2_m!C7+temporary_pension_bonus_central!B7</f>
        <v>18620358.8446116</v>
      </c>
      <c r="H19" s="67" t="n">
        <f aca="false">F19-J19</f>
        <v>19382687.5525317</v>
      </c>
      <c r="I19" s="67" t="n">
        <f aca="false">G19-K19</f>
        <v>18620358.8446116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762328.707920115</v>
      </c>
      <c r="M19" s="67" t="n">
        <f aca="false">J19-K19</f>
        <v>0</v>
      </c>
      <c r="N19" s="157" t="n">
        <f aca="false">SUM(central_v5_m!C7:J7)</f>
        <v>2831568.55620218</v>
      </c>
      <c r="O19" s="158" t="n">
        <v>104116643.411142</v>
      </c>
      <c r="P19" s="7" t="n">
        <v>5.91</v>
      </c>
      <c r="Q19" s="67" t="n">
        <f aca="false">I19*5.5017049523</f>
        <v>102443720.469003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6.64422948921416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18887130.3264883</v>
      </c>
      <c r="Y19" s="67" t="n">
        <f aca="false">N19*5.1890047538</f>
        <v>14693022.6988437</v>
      </c>
      <c r="Z19" s="67" t="n">
        <f aca="false">L19*5.5017049523</f>
        <v>4194107.62764456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18504208.7290936</v>
      </c>
      <c r="G20" s="157" t="n">
        <f aca="false">central_v2_m!E8+temporary_pension_bonus_central!B8</f>
        <v>17773933.38569</v>
      </c>
      <c r="H20" s="67" t="n">
        <f aca="false">F20-J20</f>
        <v>18504208.7290936</v>
      </c>
      <c r="I20" s="67" t="n">
        <f aca="false">G20-K20</f>
        <v>17773933.38569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730275.343403623</v>
      </c>
      <c r="M20" s="67" t="n">
        <f aca="false">J20-K20</f>
        <v>0</v>
      </c>
      <c r="N20" s="157" t="n">
        <f aca="false">SUM(central_v5_m!C8:J8)</f>
        <v>2475618.260377</v>
      </c>
      <c r="O20" s="158" t="n">
        <v>90764685.8571572</v>
      </c>
      <c r="P20" s="7" t="n">
        <v>5.43</v>
      </c>
      <c r="Q20" s="67" t="n">
        <f aca="false">I20*5.5017049523</f>
        <v>97786937.3299011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6.86267450712158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16863754.3950366</v>
      </c>
      <c r="Y20" s="67" t="n">
        <f aca="false">N20*5.1890047538</f>
        <v>12845994.9216903</v>
      </c>
      <c r="Z20" s="67" t="n">
        <f aca="false">L20*5.5017049523</f>
        <v>4017759.47334629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20255680.4692357</v>
      </c>
      <c r="G21" s="157" t="n">
        <f aca="false">central_v2_m!E9+temporary_pension_bonus_central!B9</f>
        <v>19453959.8223733</v>
      </c>
      <c r="H21" s="67" t="n">
        <f aca="false">F21-J21</f>
        <v>20218232.1383157</v>
      </c>
      <c r="I21" s="67" t="n">
        <f aca="false">G21-K21</f>
        <v>19417634.9413809</v>
      </c>
      <c r="J21" s="157" t="n">
        <f aca="false">central_v2_m!J9</f>
        <v>37448.33092</v>
      </c>
      <c r="K21" s="157" t="n">
        <f aca="false">central_v2_m!K9</f>
        <v>36324.8809924</v>
      </c>
      <c r="L21" s="67" t="n">
        <f aca="false">H21-I21</f>
        <v>800597.196934767</v>
      </c>
      <c r="M21" s="67" t="n">
        <f aca="false">J21-K21</f>
        <v>1123.4499276</v>
      </c>
      <c r="N21" s="157" t="n">
        <f aca="false">SUM(central_v5_m!C9:J9)</f>
        <v>3909362.92898448</v>
      </c>
      <c r="O21" s="158" t="n">
        <v>112083822.294624</v>
      </c>
      <c r="P21" s="7" t="n">
        <v>6.14</v>
      </c>
      <c r="Q21" s="67" t="n">
        <f aca="false">I21*5.5017049523</f>
        <v>106830098.318949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5.47719826595277</v>
      </c>
      <c r="V21" s="67" t="n">
        <f aca="false">K21*5.5017049523</f>
        <v>199848.777647595</v>
      </c>
      <c r="W21" s="67" t="n">
        <f aca="false">M21*5.5017049523</f>
        <v>6180.89003033799</v>
      </c>
      <c r="X21" s="67" t="n">
        <f aca="false">N21*5.1890047538+L21*5.5017049523</f>
        <v>24690352.3860034</v>
      </c>
      <c r="Y21" s="67" t="n">
        <f aca="false">N21*5.1890047538</f>
        <v>20285702.8228299</v>
      </c>
      <c r="Z21" s="67" t="n">
        <f aca="false">L21*5.5017049523</f>
        <v>4404649.56317351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19378522.2419953</v>
      </c>
      <c r="G22" s="155" t="n">
        <f aca="false">central_v2_m!E10+temporary_pension_bonus_central!B10</f>
        <v>18611384.7240471</v>
      </c>
      <c r="H22" s="8" t="n">
        <f aca="false">F22-J22</f>
        <v>19309777.7014033</v>
      </c>
      <c r="I22" s="8" t="n">
        <f aca="false">G22-K22</f>
        <v>18544702.5196729</v>
      </c>
      <c r="J22" s="155" t="n">
        <f aca="false">central_v2_m!J10</f>
        <v>68744.540592</v>
      </c>
      <c r="K22" s="155" t="n">
        <f aca="false">central_v2_m!K10</f>
        <v>66682.20437424</v>
      </c>
      <c r="L22" s="8" t="n">
        <f aca="false">H22-I22</f>
        <v>765075.181730375</v>
      </c>
      <c r="M22" s="8" t="n">
        <f aca="false">J22-K22</f>
        <v>2062.33621775999</v>
      </c>
      <c r="N22" s="155" t="n">
        <f aca="false">SUM(central_v5_m!C10:J10)</f>
        <v>4295570.05693194</v>
      </c>
      <c r="O22" s="159" t="n">
        <v>99073334.5554007</v>
      </c>
      <c r="P22" s="5" t="n">
        <v>5.69</v>
      </c>
      <c r="Q22" s="8" t="n">
        <f aca="false">I22*5.5017049523</f>
        <v>102027481.691415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4.83705834065961</v>
      </c>
      <c r="V22" s="8" t="n">
        <f aca="false">K22*5.5017049523</f>
        <v>366865.814036037</v>
      </c>
      <c r="W22" s="8" t="n">
        <f aca="false">M22*5.5017049523</f>
        <v>11346.3653825578</v>
      </c>
      <c r="X22" s="8" t="n">
        <f aca="false">N22*5.1890047538+L22*5.5017049523</f>
        <v>26498951.3619086</v>
      </c>
      <c r="Y22" s="8" t="n">
        <f aca="false">N22*5.1890047538</f>
        <v>22289733.4457008</v>
      </c>
      <c r="Z22" s="8" t="n">
        <f aca="false">L22*5.5017049523</f>
        <v>4209217.91620783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20705686.4972351</v>
      </c>
      <c r="G23" s="157" t="n">
        <f aca="false">central_v2_m!E11+temporary_pension_bonus_central!B11</f>
        <v>19884158.4484185</v>
      </c>
      <c r="H23" s="67" t="n">
        <f aca="false">F23-J23</f>
        <v>20600280.1423631</v>
      </c>
      <c r="I23" s="67" t="n">
        <f aca="false">G23-K23</f>
        <v>19781914.2841927</v>
      </c>
      <c r="J23" s="157" t="n">
        <f aca="false">central_v2_m!J11</f>
        <v>105406.354872</v>
      </c>
      <c r="K23" s="157" t="n">
        <f aca="false">central_v2_m!K11</f>
        <v>102244.16422584</v>
      </c>
      <c r="L23" s="67" t="n">
        <f aca="false">H23-I23</f>
        <v>818365.858170416</v>
      </c>
      <c r="M23" s="67" t="n">
        <f aca="false">J23-K23</f>
        <v>3162.19064616002</v>
      </c>
      <c r="N23" s="157" t="n">
        <f aca="false">SUM(central_v5_m!C11:J11)</f>
        <v>3925203.38797061</v>
      </c>
      <c r="O23" s="158" t="n">
        <v>118311548.494431</v>
      </c>
      <c r="P23" s="7"/>
      <c r="Q23" s="67" t="n">
        <f aca="false">I23*5.5017049523</f>
        <v>108834255.783317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4.72213822550604</v>
      </c>
      <c r="V23" s="67" t="n">
        <f aca="false">K23*5.5017049523</f>
        <v>562517.224665078</v>
      </c>
      <c r="W23" s="67" t="n">
        <f aca="false">M23*5.5017049523</f>
        <v>17397.4399380953</v>
      </c>
      <c r="X23" s="67" t="n">
        <f aca="false">N23*5.1890047538+L23*5.5017049523</f>
        <v>24870306.5345008</v>
      </c>
      <c r="Y23" s="67" t="n">
        <f aca="false">N23*5.1890047538</f>
        <v>20367899.0398113</v>
      </c>
      <c r="Z23" s="67" t="n">
        <f aca="false">L23*5.5017049523</f>
        <v>4502407.49468942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19908872.5710685</v>
      </c>
      <c r="G24" s="157" t="n">
        <f aca="false">central_v2_m!E12+temporary_pension_bonus_central!B12</f>
        <v>19118273.7708856</v>
      </c>
      <c r="H24" s="67" t="n">
        <f aca="false">F24-J24</f>
        <v>19759234.8114205</v>
      </c>
      <c r="I24" s="67" t="n">
        <f aca="false">G24-K24</f>
        <v>18973125.1440271</v>
      </c>
      <c r="J24" s="157" t="n">
        <f aca="false">central_v2_m!J12</f>
        <v>149637.759648</v>
      </c>
      <c r="K24" s="157" t="n">
        <f aca="false">central_v2_m!K12</f>
        <v>145148.62685856</v>
      </c>
      <c r="L24" s="67" t="n">
        <f aca="false">H24-I24</f>
        <v>786109.667393398</v>
      </c>
      <c r="M24" s="67" t="n">
        <f aca="false">J24-K24</f>
        <v>4489.13278944002</v>
      </c>
      <c r="N24" s="157" t="n">
        <f aca="false">SUM(central_v5_m!C12:J12)</f>
        <v>3606968.22790808</v>
      </c>
      <c r="O24" s="158" t="n">
        <v>103254577.736778</v>
      </c>
      <c r="P24" s="7"/>
      <c r="Q24" s="67" t="n">
        <f aca="false">I24*5.5017049523</f>
        <v>104384536.565501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5.13361223061438</v>
      </c>
      <c r="V24" s="67" t="n">
        <f aca="false">K24*5.5017049523</f>
        <v>798564.919207284</v>
      </c>
      <c r="W24" s="67" t="n">
        <f aca="false">M24*5.5017049523</f>
        <v>24697.8840991945</v>
      </c>
      <c r="X24" s="67" t="n">
        <f aca="false">N24*5.1890047538+L24*5.5017049523</f>
        <v>23041518.7315697</v>
      </c>
      <c r="Y24" s="67" t="n">
        <f aca="false">N24*5.1890047538</f>
        <v>18716575.2814206</v>
      </c>
      <c r="Z24" s="67" t="n">
        <f aca="false">L24*5.5017049523</f>
        <v>4324943.45014916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21656132.168024</v>
      </c>
      <c r="G25" s="157" t="n">
        <f aca="false">central_v2_m!E13+temporary_pension_bonus_central!B13</f>
        <v>20794892.6934355</v>
      </c>
      <c r="H25" s="67" t="n">
        <f aca="false">F25-J25</f>
        <v>21463524.606504</v>
      </c>
      <c r="I25" s="67" t="n">
        <f aca="false">G25-K25</f>
        <v>20608063.3587611</v>
      </c>
      <c r="J25" s="157" t="n">
        <f aca="false">central_v2_m!J13</f>
        <v>192607.56152</v>
      </c>
      <c r="K25" s="157" t="n">
        <f aca="false">central_v2_m!K13</f>
        <v>186829.3346744</v>
      </c>
      <c r="L25" s="67" t="n">
        <f aca="false">H25-I25</f>
        <v>855461.247742891</v>
      </c>
      <c r="M25" s="67" t="n">
        <f aca="false">J25-K25</f>
        <v>5778.22684560003</v>
      </c>
      <c r="N25" s="157" t="n">
        <f aca="false">SUM(central_v5_m!C13:J13)</f>
        <v>3998482.37084136</v>
      </c>
      <c r="O25" s="160" t="n">
        <v>124728426.724285</v>
      </c>
      <c r="Q25" s="67" t="n">
        <f aca="false">I25*5.5017049523</f>
        <v>113379484.238208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1027879.87581306</v>
      </c>
      <c r="W25" s="67" t="n">
        <f aca="false">M25*5.5017049523</f>
        <v>31790.0992519505</v>
      </c>
      <c r="X25" s="67" t="n">
        <f aca="false">N25*5.1890047538+L25*5.5017049523</f>
        <v>25454639.4134891</v>
      </c>
      <c r="Y25" s="67" t="n">
        <f aca="false">N25*5.1890047538</f>
        <v>20748144.0302813</v>
      </c>
      <c r="Z25" s="67" t="n">
        <f aca="false">L25*5.5017049523</f>
        <v>4706495.3832078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20136272.9711043</v>
      </c>
      <c r="G26" s="155" t="n">
        <f aca="false">central_v2_m!E14+temporary_pension_bonus_central!B14</f>
        <v>19335750.0701767</v>
      </c>
      <c r="H26" s="8" t="n">
        <f aca="false">F26-J26</f>
        <v>-186540683.028896</v>
      </c>
      <c r="I26" s="8" t="n">
        <f aca="false">G26-K26</f>
        <v>19135273.4228567</v>
      </c>
      <c r="J26" s="155" t="n">
        <f aca="false">central_v2_m!J14</f>
        <v>206676956</v>
      </c>
      <c r="K26" s="155" t="n">
        <f aca="false">central_v2_m!K14</f>
        <v>200476.64732</v>
      </c>
      <c r="L26" s="8" t="n">
        <f aca="false">H26-I26</f>
        <v>-205675956.451752</v>
      </c>
      <c r="M26" s="8" t="n">
        <f aca="false">J26-K26</f>
        <v>206476479.35268</v>
      </c>
      <c r="N26" s="155" t="n">
        <f aca="false">SUM(central_v5_m!C14:J14)</f>
        <v>4262271.2627623</v>
      </c>
      <c r="O26" s="5"/>
      <c r="P26" s="5"/>
      <c r="Q26" s="8" t="n">
        <f aca="false">I26*5.5017049523</f>
        <v>105276628.554145</v>
      </c>
      <c r="R26" s="8"/>
      <c r="S26" s="8"/>
      <c r="T26" s="5"/>
      <c r="U26" s="5"/>
      <c r="V26" s="8" t="n">
        <f aca="false">K26*5.5017049523</f>
        <v>1102963.36338094</v>
      </c>
      <c r="W26" s="8" t="n">
        <f aca="false">M26*5.5017049523</f>
        <v>1135972668.98811</v>
      </c>
      <c r="X26" s="8" t="n">
        <f aca="false">N26*5.1890047538+L26*5.5017049523</f>
        <v>-1109451482.33519</v>
      </c>
      <c r="Y26" s="8" t="n">
        <f aca="false">N26*5.1890047538</f>
        <v>22116945.8444587</v>
      </c>
      <c r="Z26" s="8" t="n">
        <f aca="false">L26*5.5017049523</f>
        <v>-1131568428.17965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20276434.0302978</v>
      </c>
      <c r="G27" s="157" t="n">
        <f aca="false">central_v2_m!E15+temporary_pension_bonus_central!B15</f>
        <v>19481184.2419943</v>
      </c>
      <c r="H27" s="67" t="n">
        <f aca="false">F27-J27</f>
        <v>20050317.1545218</v>
      </c>
      <c r="I27" s="67" t="n">
        <f aca="false">G27-K27</f>
        <v>19261850.8724916</v>
      </c>
      <c r="J27" s="157" t="n">
        <f aca="false">central_v2_m!J15</f>
        <v>226116.875776</v>
      </c>
      <c r="K27" s="157" t="n">
        <f aca="false">central_v2_m!K15</f>
        <v>219333.36950272</v>
      </c>
      <c r="L27" s="67" t="n">
        <f aca="false">H27-I27</f>
        <v>788466.282030262</v>
      </c>
      <c r="M27" s="67" t="n">
        <f aca="false">J27-K27</f>
        <v>6783.50627328007</v>
      </c>
      <c r="N27" s="157" t="n">
        <f aca="false">SUM(central_v5_m!C15:J15)</f>
        <v>3604709.76214017</v>
      </c>
      <c r="O27" s="7"/>
      <c r="P27" s="7"/>
      <c r="Q27" s="67" t="n">
        <f aca="false">I27*5.5017049523</f>
        <v>105973020.335651</v>
      </c>
      <c r="R27" s="67"/>
      <c r="S27" s="67"/>
      <c r="T27" s="7"/>
      <c r="U27" s="7"/>
      <c r="V27" s="67" t="n">
        <f aca="false">K27*5.5017049523</f>
        <v>1206707.48519776</v>
      </c>
      <c r="W27" s="67" t="n">
        <f aca="false">M27*5.5017049523</f>
        <v>37320.8500576631</v>
      </c>
      <c r="X27" s="67" t="n">
        <f aca="false">N27*5.1890047538+L27*5.5017049523</f>
        <v>23042764.9403821</v>
      </c>
      <c r="Y27" s="67" t="n">
        <f aca="false">N27*5.1890047538</f>
        <v>18704856.0918146</v>
      </c>
      <c r="Z27" s="67" t="n">
        <f aca="false">L27*5.5017049523</f>
        <v>4337908.84856746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18976423.7722141</v>
      </c>
      <c r="G28" s="157" t="n">
        <f aca="false">central_v2_m!E16+temporary_pension_bonus_central!B16</f>
        <v>18221565.6170531</v>
      </c>
      <c r="H28" s="67" t="n">
        <f aca="false">F28-J28</f>
        <v>18734967.5162141</v>
      </c>
      <c r="I28" s="67" t="n">
        <f aca="false">G28-K28</f>
        <v>17987353.0487331</v>
      </c>
      <c r="J28" s="157" t="n">
        <f aca="false">central_v2_m!J16</f>
        <v>241456.256</v>
      </c>
      <c r="K28" s="157" t="n">
        <f aca="false">central_v2_m!K16</f>
        <v>234212.56832</v>
      </c>
      <c r="L28" s="67" t="n">
        <f aca="false">H28-I28</f>
        <v>747614.46748104</v>
      </c>
      <c r="M28" s="67" t="n">
        <f aca="false">J28-K28</f>
        <v>7243.68767999995</v>
      </c>
      <c r="N28" s="157" t="n">
        <f aca="false">SUM(central_v5_m!C16:J16)</f>
        <v>3296148.07519164</v>
      </c>
      <c r="O28" s="7"/>
      <c r="P28" s="7"/>
      <c r="Q28" s="67" t="n">
        <f aca="false">I28*5.5017049523</f>
        <v>98961109.3469834</v>
      </c>
      <c r="R28" s="67"/>
      <c r="S28" s="67"/>
      <c r="T28" s="7"/>
      <c r="U28" s="7"/>
      <c r="V28" s="67" t="n">
        <f aca="false">K28*5.5017049523</f>
        <v>1288568.44701705</v>
      </c>
      <c r="W28" s="67" t="n">
        <f aca="false">M28*5.5017049523</f>
        <v>39852.6323819702</v>
      </c>
      <c r="X28" s="67" t="n">
        <f aca="false">N28*5.1890047538+L28*5.5017049523</f>
        <v>21216882.2495497</v>
      </c>
      <c r="Y28" s="67" t="n">
        <f aca="false">N28*5.1890047538</f>
        <v>17103728.0313981</v>
      </c>
      <c r="Z28" s="67" t="n">
        <f aca="false">L28*5.5017049523</f>
        <v>4113154.21815156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17429023.8424382</v>
      </c>
      <c r="G29" s="157" t="n">
        <f aca="false">central_v2_m!E17+temporary_pension_bonus_central!B17</f>
        <v>16737652.5033834</v>
      </c>
      <c r="H29" s="67" t="n">
        <f aca="false">F29-J29</f>
        <v>17185760.4563582</v>
      </c>
      <c r="I29" s="67" t="n">
        <f aca="false">G29-K29</f>
        <v>16501687.0188858</v>
      </c>
      <c r="J29" s="157" t="n">
        <f aca="false">central_v2_m!J17</f>
        <v>243263.38608</v>
      </c>
      <c r="K29" s="157" t="n">
        <f aca="false">central_v2_m!K17</f>
        <v>235965.4844976</v>
      </c>
      <c r="L29" s="67" t="n">
        <f aca="false">H29-I29</f>
        <v>684073.437472342</v>
      </c>
      <c r="M29" s="67" t="n">
        <f aca="false">J29-K29</f>
        <v>7297.90158240002</v>
      </c>
      <c r="N29" s="157" t="n">
        <f aca="false">SUM(central_v5_m!C17:J17)</f>
        <v>3042878.91011014</v>
      </c>
      <c r="O29" s="7"/>
      <c r="P29" s="7"/>
      <c r="Q29" s="67" t="n">
        <f aca="false">I29*5.5017049523</f>
        <v>90787413.1931089</v>
      </c>
      <c r="R29" s="67"/>
      <c r="S29" s="67"/>
      <c r="T29" s="7"/>
      <c r="U29" s="7"/>
      <c r="V29" s="67" t="n">
        <f aca="false">K29*5.5017049523</f>
        <v>1298212.47463232</v>
      </c>
      <c r="W29" s="67" t="n">
        <f aca="false">M29*5.5017049523</f>
        <v>40150.9012772882</v>
      </c>
      <c r="X29" s="67" t="n">
        <f aca="false">N29*5.1890047538+L29*5.5017049523</f>
        <v>19553083.3484778</v>
      </c>
      <c r="Y29" s="67" t="n">
        <f aca="false">N29*5.1890047538</f>
        <v>15789513.1297993</v>
      </c>
      <c r="Z29" s="67" t="n">
        <f aca="false">L29*5.5017049523</f>
        <v>3763570.21867847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17316619.1303179</v>
      </c>
      <c r="G30" s="155" t="n">
        <f aca="false">central_v2_m!E18+temporary_pension_bonus_central!B18</f>
        <v>16628564.2268742</v>
      </c>
      <c r="H30" s="8" t="n">
        <f aca="false">F30-J30</f>
        <v>17119285.7425132</v>
      </c>
      <c r="I30" s="8" t="n">
        <f aca="false">G30-K30</f>
        <v>16437150.8407037</v>
      </c>
      <c r="J30" s="155" t="n">
        <f aca="false">central_v2_m!J18</f>
        <v>197333.387804692</v>
      </c>
      <c r="K30" s="155" t="n">
        <f aca="false">central_v2_m!K18</f>
        <v>191413.386170551</v>
      </c>
      <c r="L30" s="8" t="n">
        <f aca="false">H30-I30</f>
        <v>682134.901809523</v>
      </c>
      <c r="M30" s="8" t="n">
        <f aca="false">J30-K30</f>
        <v>5920.00163414079</v>
      </c>
      <c r="N30" s="155" t="n">
        <f aca="false">SUM(central_v5_m!C18:J18)</f>
        <v>3524319.27649951</v>
      </c>
      <c r="O30" s="5"/>
      <c r="P30" s="5"/>
      <c r="Q30" s="8" t="n">
        <f aca="false">I30*5.5017049523</f>
        <v>90432354.1820016</v>
      </c>
      <c r="R30" s="8"/>
      <c r="S30" s="8"/>
      <c r="T30" s="5"/>
      <c r="U30" s="5"/>
      <c r="V30" s="8" t="n">
        <f aca="false">K30*5.5017049523</f>
        <v>1053099.97463103</v>
      </c>
      <c r="W30" s="8" t="n">
        <f aca="false">M30*5.5017049523</f>
        <v>32570.1023081765</v>
      </c>
      <c r="X30" s="8" t="n">
        <f aca="false">N30*5.1890047538+L30*5.5017049523</f>
        <v>22040614.4470871</v>
      </c>
      <c r="Y30" s="8" t="n">
        <f aca="false">N30*5.1890047538</f>
        <v>18287709.4796649</v>
      </c>
      <c r="Z30" s="8" t="n">
        <f aca="false">L30*5.5017049523</f>
        <v>3752904.96742213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17512968.5409844</v>
      </c>
      <c r="G31" s="157" t="n">
        <f aca="false">central_v2_m!E19+temporary_pension_bonus_central!B19</f>
        <v>16815528.2877301</v>
      </c>
      <c r="H31" s="67" t="n">
        <f aca="false">F31-J31</f>
        <v>17315927.7055229</v>
      </c>
      <c r="I31" s="67" t="n">
        <f aca="false">G31-K31</f>
        <v>16624398.6773326</v>
      </c>
      <c r="J31" s="157" t="n">
        <f aca="false">central_v2_m!J19</f>
        <v>197040.835461422</v>
      </c>
      <c r="K31" s="157" t="n">
        <f aca="false">central_v2_m!K19</f>
        <v>191129.61039758</v>
      </c>
      <c r="L31" s="67" t="n">
        <f aca="false">H31-I31</f>
        <v>691529.028190384</v>
      </c>
      <c r="M31" s="67" t="n">
        <f aca="false">J31-K31</f>
        <v>5911.22506384263</v>
      </c>
      <c r="N31" s="157" t="n">
        <f aca="false">SUM(central_v5_m!C19:J19)</f>
        <v>3284350.69605247</v>
      </c>
      <c r="O31" s="7"/>
      <c r="P31" s="7"/>
      <c r="Q31" s="67" t="n">
        <f aca="false">I31*5.5017049523</f>
        <v>91462536.5320901</v>
      </c>
      <c r="R31" s="67"/>
      <c r="S31" s="67"/>
      <c r="T31" s="7"/>
      <c r="U31" s="7"/>
      <c r="V31" s="67" t="n">
        <f aca="false">K31*5.5017049523</f>
        <v>1051538.72405553</v>
      </c>
      <c r="W31" s="67" t="n">
        <f aca="false">M31*5.5017049523</f>
        <v>32521.8162079029</v>
      </c>
      <c r="X31" s="67" t="n">
        <f aca="false">N31*5.1890047538+L31*5.5017049523</f>
        <v>20847100.0540168</v>
      </c>
      <c r="Y31" s="67" t="n">
        <f aca="false">N31*5.1890047538</f>
        <v>17042511.3749626</v>
      </c>
      <c r="Z31" s="67" t="n">
        <f aca="false">L31*5.5017049523</f>
        <v>3804588.67905424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17893233.2050925</v>
      </c>
      <c r="G32" s="157" t="n">
        <f aca="false">central_v2_m!E20+temporary_pension_bonus_central!B20</f>
        <v>17179587.8353809</v>
      </c>
      <c r="H32" s="67" t="n">
        <f aca="false">F32-J32</f>
        <v>17673156.898053</v>
      </c>
      <c r="I32" s="67" t="n">
        <f aca="false">G32-K32</f>
        <v>16966113.8175525</v>
      </c>
      <c r="J32" s="157" t="n">
        <f aca="false">central_v2_m!J20</f>
        <v>220076.30703952</v>
      </c>
      <c r="K32" s="157" t="n">
        <f aca="false">central_v2_m!K20</f>
        <v>213474.017828334</v>
      </c>
      <c r="L32" s="67" t="n">
        <f aca="false">H32-I32</f>
        <v>707043.080500476</v>
      </c>
      <c r="M32" s="67" t="n">
        <f aca="false">J32-K32</f>
        <v>6602.28921118562</v>
      </c>
      <c r="N32" s="157" t="n">
        <f aca="false">SUM(central_v5_m!C20:J20)</f>
        <v>3179038.21497582</v>
      </c>
      <c r="O32" s="7"/>
      <c r="P32" s="7"/>
      <c r="Q32" s="67" t="n">
        <f aca="false">I32*5.5017049523</f>
        <v>93342552.4113143</v>
      </c>
      <c r="R32" s="67"/>
      <c r="S32" s="67"/>
      <c r="T32" s="7"/>
      <c r="U32" s="7"/>
      <c r="V32" s="67" t="n">
        <f aca="false">K32*5.5017049523</f>
        <v>1174471.06107353</v>
      </c>
      <c r="W32" s="67" t="n">
        <f aca="false">M32*5.5017049523</f>
        <v>36323.8472496968</v>
      </c>
      <c r="X32" s="67" t="n">
        <f aca="false">N32*5.1890047538+L32*5.5017049523</f>
        <v>20385986.8275003</v>
      </c>
      <c r="Y32" s="67" t="n">
        <f aca="false">N32*5.1890047538</f>
        <v>16496044.4100214</v>
      </c>
      <c r="Z32" s="67" t="n">
        <f aca="false">L32*5.5017049523</f>
        <v>3889942.41747892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17678541.0427344</v>
      </c>
      <c r="G33" s="157" t="n">
        <f aca="false">central_v2_m!E21+temporary_pension_bonus_central!B21</f>
        <v>16972785.4054402</v>
      </c>
      <c r="H33" s="67" t="n">
        <f aca="false">F33-J33</f>
        <v>17442767.4703391</v>
      </c>
      <c r="I33" s="67" t="n">
        <f aca="false">G33-K33</f>
        <v>16744085.0402168</v>
      </c>
      <c r="J33" s="157" t="n">
        <f aca="false">central_v2_m!J21</f>
        <v>235773.572395275</v>
      </c>
      <c r="K33" s="157" t="n">
        <f aca="false">central_v2_m!K21</f>
        <v>228700.365223416</v>
      </c>
      <c r="L33" s="67" t="n">
        <f aca="false">H33-I33</f>
        <v>698682.430122325</v>
      </c>
      <c r="M33" s="67" t="n">
        <f aca="false">J33-K33</f>
        <v>7073.20717185823</v>
      </c>
      <c r="N33" s="157" t="n">
        <f aca="false">SUM(central_v5_m!C21:J21)</f>
        <v>3355477.57448064</v>
      </c>
      <c r="O33" s="7"/>
      <c r="P33" s="7"/>
      <c r="Q33" s="67" t="n">
        <f aca="false">I33*5.5017049523</f>
        <v>92121015.5874932</v>
      </c>
      <c r="R33" s="67"/>
      <c r="S33" s="67"/>
      <c r="T33" s="7"/>
      <c r="U33" s="7"/>
      <c r="V33" s="67" t="n">
        <f aca="false">K33*5.5017049523</f>
        <v>1258241.93194249</v>
      </c>
      <c r="W33" s="67" t="n">
        <f aca="false">M33*5.5017049523</f>
        <v>38914.6989260563</v>
      </c>
      <c r="X33" s="67" t="n">
        <f aca="false">N33*5.1890047538+L33*5.5017049523</f>
        <v>21255533.6711383</v>
      </c>
      <c r="Y33" s="67" t="n">
        <f aca="false">N33*5.1890047538</f>
        <v>17411589.0852493</v>
      </c>
      <c r="Z33" s="67" t="n">
        <f aca="false">L33*5.5017049523</f>
        <v>3843944.585889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20161753.9556587</v>
      </c>
      <c r="G34" s="155" t="n">
        <f aca="false">central_v2_m!E22+temporary_pension_bonus_central!B22</f>
        <v>19438514.8767809</v>
      </c>
      <c r="H34" s="8" t="n">
        <f aca="false">F34-J34</f>
        <v>-235969399.044341</v>
      </c>
      <c r="I34" s="8" t="n">
        <f aca="false">G34-K34</f>
        <v>19190067.6583709</v>
      </c>
      <c r="J34" s="155" t="n">
        <f aca="false">central_v2_m!J22</f>
        <v>256131153</v>
      </c>
      <c r="K34" s="155" t="n">
        <f aca="false">central_v2_m!K22</f>
        <v>248447.21841</v>
      </c>
      <c r="L34" s="8" t="n">
        <f aca="false">H34-I34</f>
        <v>-255159466.702712</v>
      </c>
      <c r="M34" s="8" t="n">
        <f aca="false">J34-K34</f>
        <v>255882705.78159</v>
      </c>
      <c r="N34" s="155" t="n">
        <f aca="false">SUM(central_v5_m!C22:J22)</f>
        <v>3815224.09642579</v>
      </c>
      <c r="O34" s="5"/>
      <c r="P34" s="5"/>
      <c r="Q34" s="8" t="n">
        <f aca="false">I34*5.5017049523</f>
        <v>105578090.271031</v>
      </c>
      <c r="R34" s="8"/>
      <c r="S34" s="8"/>
      <c r="T34" s="5"/>
      <c r="U34" s="5"/>
      <c r="V34" s="8" t="n">
        <f aca="false">K34*5.5017049523</f>
        <v>1366883.29191146</v>
      </c>
      <c r="W34" s="8" t="n">
        <f aca="false">M34*5.5017049523</f>
        <v>1407791149.6065</v>
      </c>
      <c r="X34" s="8" t="n">
        <f aca="false">N34*5.1890047538+L34*5.5017049523</f>
        <v>-1384014885.61137</v>
      </c>
      <c r="Y34" s="8" t="n">
        <f aca="false">N34*5.1890047538</f>
        <v>19797215.9731657</v>
      </c>
      <c r="Z34" s="8" t="n">
        <f aca="false">L34*5.5017049523</f>
        <v>-1403812101.58454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18714641.3341637</v>
      </c>
      <c r="G35" s="157" t="n">
        <f aca="false">central_v2_m!E23+temporary_pension_bonus_central!B23</f>
        <v>17976124.0405653</v>
      </c>
      <c r="H35" s="67" t="n">
        <f aca="false">F35-J35</f>
        <v>18418278.1218597</v>
      </c>
      <c r="I35" s="67" t="n">
        <f aca="false">G35-K35</f>
        <v>17688651.7246304</v>
      </c>
      <c r="J35" s="157" t="n">
        <f aca="false">central_v2_m!J23</f>
        <v>296363.212304</v>
      </c>
      <c r="K35" s="157" t="n">
        <f aca="false">central_v2_m!K23</f>
        <v>287472.31593488</v>
      </c>
      <c r="L35" s="67" t="n">
        <f aca="false">H35-I35</f>
        <v>729626.397229318</v>
      </c>
      <c r="M35" s="67" t="n">
        <f aca="false">J35-K35</f>
        <v>8890.89636911999</v>
      </c>
      <c r="N35" s="157" t="n">
        <f aca="false">SUM(central_v5_m!C23:J23)</f>
        <v>3065620.24261988</v>
      </c>
      <c r="O35" s="7"/>
      <c r="P35" s="7"/>
      <c r="Q35" s="67" t="n">
        <f aca="false">I35*5.5017049523</f>
        <v>97317742.7929089</v>
      </c>
      <c r="R35" s="67"/>
      <c r="S35" s="67"/>
      <c r="T35" s="7"/>
      <c r="U35" s="7"/>
      <c r="V35" s="67" t="n">
        <f aca="false">K35*5.5017049523</f>
        <v>1581587.86422808</v>
      </c>
      <c r="W35" s="67" t="n">
        <f aca="false">M35*5.5017049523</f>
        <v>48915.0885843735</v>
      </c>
      <c r="X35" s="67" t="n">
        <f aca="false">N35*5.1890047538+L35*5.5017049523</f>
        <v>19921707.1752654</v>
      </c>
      <c r="Y35" s="67" t="n">
        <f aca="false">N35*5.1890047538</f>
        <v>15907518.0123001</v>
      </c>
      <c r="Z35" s="67" t="n">
        <f aca="false">L35*5.5017049523</f>
        <v>4014189.16296534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18530073.9191256</v>
      </c>
      <c r="G36" s="157" t="n">
        <f aca="false">central_v2_m!E24+temporary_pension_bonus_central!B24</f>
        <v>17797880.701801</v>
      </c>
      <c r="H36" s="67" t="n">
        <f aca="false">F36-J36</f>
        <v>18219144.0483016</v>
      </c>
      <c r="I36" s="67" t="n">
        <f aca="false">G36-K36</f>
        <v>17496278.7271017</v>
      </c>
      <c r="J36" s="157" t="n">
        <f aca="false">central_v2_m!J24</f>
        <v>310929.870824</v>
      </c>
      <c r="K36" s="157" t="n">
        <f aca="false">central_v2_m!K24</f>
        <v>301601.97469928</v>
      </c>
      <c r="L36" s="67" t="n">
        <f aca="false">H36-I36</f>
        <v>722865.321199894</v>
      </c>
      <c r="M36" s="67" t="n">
        <f aca="false">J36-K36</f>
        <v>9327.89612471999</v>
      </c>
      <c r="N36" s="157" t="n">
        <f aca="false">SUM(central_v5_m!C24:J24)</f>
        <v>3073096.45283503</v>
      </c>
      <c r="O36" s="7"/>
      <c r="P36" s="7"/>
      <c r="Q36" s="67" t="n">
        <f aca="false">I36*5.5017049523</f>
        <v>96259363.3197167</v>
      </c>
      <c r="R36" s="67"/>
      <c r="S36" s="67"/>
      <c r="T36" s="7"/>
      <c r="U36" s="7"/>
      <c r="V36" s="67" t="n">
        <f aca="false">K36*5.5017049523</f>
        <v>1659325.07782649</v>
      </c>
      <c r="W36" s="67" t="n">
        <f aca="false">M36*5.5017049523</f>
        <v>51319.332303912</v>
      </c>
      <c r="X36" s="67" t="n">
        <f aca="false">N36*5.1890047538+L36*5.5017049523</f>
        <v>19923303.8201383</v>
      </c>
      <c r="Y36" s="67" t="n">
        <f aca="false">N36*5.1890047538</f>
        <v>15946312.1026469</v>
      </c>
      <c r="Z36" s="67" t="n">
        <f aca="false">L36*5.5017049523</f>
        <v>3976991.71749139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18257982.1896213</v>
      </c>
      <c r="G37" s="157" t="n">
        <f aca="false">central_v2_m!E25+temporary_pension_bonus_central!B25</f>
        <v>17534761.7359925</v>
      </c>
      <c r="H37" s="67" t="n">
        <f aca="false">F37-J37</f>
        <v>17915528.2872213</v>
      </c>
      <c r="I37" s="67" t="n">
        <f aca="false">G37-K37</f>
        <v>17202581.4506645</v>
      </c>
      <c r="J37" s="157" t="n">
        <f aca="false">central_v2_m!J25</f>
        <v>342453.9024</v>
      </c>
      <c r="K37" s="157" t="n">
        <f aca="false">central_v2_m!K25</f>
        <v>332180.285328</v>
      </c>
      <c r="L37" s="67" t="n">
        <f aca="false">H37-I37</f>
        <v>712946.836556744</v>
      </c>
      <c r="M37" s="67" t="n">
        <f aca="false">J37-K37</f>
        <v>10273.6170720001</v>
      </c>
      <c r="N37" s="157" t="n">
        <f aca="false">SUM(central_v5_m!C25:J25)</f>
        <v>3000194.08728157</v>
      </c>
      <c r="O37" s="7"/>
      <c r="P37" s="7"/>
      <c r="Q37" s="67" t="n">
        <f aca="false">I37*5.5017049523</f>
        <v>94643527.5594651</v>
      </c>
      <c r="R37" s="67"/>
      <c r="S37" s="67"/>
      <c r="T37" s="7"/>
      <c r="U37" s="7"/>
      <c r="V37" s="67" t="n">
        <f aca="false">K37*5.5017049523</f>
        <v>1827557.92084548</v>
      </c>
      <c r="W37" s="67" t="n">
        <f aca="false">M37*5.5017049523</f>
        <v>56522.4099230565</v>
      </c>
      <c r="X37" s="67" t="n">
        <f aca="false">N37*5.1890047538+L37*5.5017049523</f>
        <v>19490444.5226376</v>
      </c>
      <c r="Y37" s="67" t="n">
        <f aca="false">N37*5.1890047538</f>
        <v>15568021.3812267</v>
      </c>
      <c r="Z37" s="67" t="n">
        <f aca="false">L37*5.5017049523</f>
        <v>3922423.14141086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17290443.578444</v>
      </c>
      <c r="G38" s="155" t="n">
        <f aca="false">central_v2_m!E26+temporary_pension_bonus_central!B26</f>
        <v>16602372.9435856</v>
      </c>
      <c r="H38" s="8" t="n">
        <f aca="false">F38-J38</f>
        <v>16942506.047724</v>
      </c>
      <c r="I38" s="8" t="n">
        <f aca="false">G38-K38</f>
        <v>16264873.5387872</v>
      </c>
      <c r="J38" s="155" t="n">
        <f aca="false">central_v2_m!J26</f>
        <v>347937.53072</v>
      </c>
      <c r="K38" s="155" t="n">
        <f aca="false">central_v2_m!K26</f>
        <v>337499.4047984</v>
      </c>
      <c r="L38" s="8" t="n">
        <f aca="false">H38-I38</f>
        <v>677632.508936876</v>
      </c>
      <c r="M38" s="8" t="n">
        <f aca="false">J38-K38</f>
        <v>10438.1259216</v>
      </c>
      <c r="N38" s="155" t="n">
        <f aca="false">SUM(central_v5_m!C26:J26)</f>
        <v>3277981.43941777</v>
      </c>
      <c r="O38" s="5"/>
      <c r="P38" s="5"/>
      <c r="Q38" s="8" t="n">
        <f aca="false">I38*5.5017049523</f>
        <v>89484535.2968785</v>
      </c>
      <c r="R38" s="8"/>
      <c r="S38" s="8"/>
      <c r="T38" s="5"/>
      <c r="U38" s="5"/>
      <c r="V38" s="8" t="n">
        <f aca="false">K38*5.5017049523</f>
        <v>1856822.14677766</v>
      </c>
      <c r="W38" s="8" t="n">
        <f aca="false">M38*5.5017049523</f>
        <v>57427.4890755979</v>
      </c>
      <c r="X38" s="8" t="n">
        <f aca="false">N38*5.1890047538+L38*5.5017049523</f>
        <v>20737595.4022644</v>
      </c>
      <c r="Y38" s="8" t="n">
        <f aca="false">N38*5.1890047538</f>
        <v>17009461.272007</v>
      </c>
      <c r="Z38" s="8" t="n">
        <f aca="false">L38*5.5017049523</f>
        <v>3728134.13025749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18787776.1526081</v>
      </c>
      <c r="G39" s="157" t="n">
        <f aca="false">central_v2_m!E27+temporary_pension_bonus_central!B27</f>
        <v>18039623.0626533</v>
      </c>
      <c r="H39" s="67" t="n">
        <f aca="false">F39-J39</f>
        <v>18399363.4058321</v>
      </c>
      <c r="I39" s="67" t="n">
        <f aca="false">G39-K39</f>
        <v>17662862.6982806</v>
      </c>
      <c r="J39" s="157" t="n">
        <f aca="false">central_v2_m!J27</f>
        <v>388412.746776</v>
      </c>
      <c r="K39" s="157" t="n">
        <f aca="false">central_v2_m!K27</f>
        <v>376760.36437272</v>
      </c>
      <c r="L39" s="67" t="n">
        <f aca="false">H39-I39</f>
        <v>736500.707551446</v>
      </c>
      <c r="M39" s="67" t="n">
        <f aca="false">J39-K39</f>
        <v>11652.38240328</v>
      </c>
      <c r="N39" s="157" t="n">
        <f aca="false">SUM(central_v5_m!C27:J27)</f>
        <v>3090370.68778146</v>
      </c>
      <c r="O39" s="7"/>
      <c r="P39" s="7"/>
      <c r="Q39" s="67" t="n">
        <f aca="false">I39*5.5017049523</f>
        <v>97175859.1789254</v>
      </c>
      <c r="R39" s="67"/>
      <c r="S39" s="67"/>
      <c r="T39" s="7"/>
      <c r="U39" s="7"/>
      <c r="V39" s="67" t="n">
        <f aca="false">K39*5.5017049523</f>
        <v>2072824.36249975</v>
      </c>
      <c r="W39" s="67" t="n">
        <f aca="false">M39*5.5017049523</f>
        <v>64107.969974219</v>
      </c>
      <c r="X39" s="67" t="n">
        <f aca="false">N39*5.1890047538+L39*5.5017049523</f>
        <v>20087957.7800104</v>
      </c>
      <c r="Y39" s="67" t="n">
        <f aca="false">N39*5.1890047538</f>
        <v>16035948.1899022</v>
      </c>
      <c r="Z39" s="67" t="n">
        <f aca="false">L39*5.5017049523</f>
        <v>4052009.59010824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17630644.6763706</v>
      </c>
      <c r="G40" s="157" t="n">
        <f aca="false">central_v2_m!E28+temporary_pension_bonus_central!B28</f>
        <v>16926850.7054628</v>
      </c>
      <c r="H40" s="67" t="n">
        <f aca="false">F40-J40</f>
        <v>17241706.0730986</v>
      </c>
      <c r="I40" s="67" t="n">
        <f aca="false">G40-K40</f>
        <v>16549580.2602889</v>
      </c>
      <c r="J40" s="157" t="n">
        <f aca="false">central_v2_m!J28</f>
        <v>388938.603272</v>
      </c>
      <c r="K40" s="157" t="n">
        <f aca="false">central_v2_m!K28</f>
        <v>377270.44517384</v>
      </c>
      <c r="L40" s="67" t="n">
        <f aca="false">H40-I40</f>
        <v>692125.812809665</v>
      </c>
      <c r="M40" s="67" t="n">
        <f aca="false">J40-K40</f>
        <v>11668.1580981601</v>
      </c>
      <c r="N40" s="157" t="n">
        <f aca="false">SUM(central_v5_m!C28:J28)</f>
        <v>2784829.19947361</v>
      </c>
      <c r="O40" s="7"/>
      <c r="P40" s="7"/>
      <c r="Q40" s="67" t="n">
        <f aca="false">I40*5.5017049523</f>
        <v>91050907.6765179</v>
      </c>
      <c r="R40" s="67"/>
      <c r="S40" s="67"/>
      <c r="T40" s="7"/>
      <c r="U40" s="7"/>
      <c r="V40" s="67" t="n">
        <f aca="false">K40*5.5017049523</f>
        <v>2075630.67656934</v>
      </c>
      <c r="W40" s="67" t="n">
        <f aca="false">M40*5.5017049523</f>
        <v>64194.7631928665</v>
      </c>
      <c r="X40" s="67" t="n">
        <f aca="false">N40*5.1890047538+L40*5.5017049523</f>
        <v>18258363.9665392</v>
      </c>
      <c r="Y40" s="67" t="n">
        <f aca="false">N40*5.1890047538</f>
        <v>14450491.9545896</v>
      </c>
      <c r="Z40" s="67" t="n">
        <f aca="false">L40*5.5017049523</f>
        <v>3807872.0119496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20473551.8982676</v>
      </c>
      <c r="G41" s="157" t="n">
        <f aca="false">central_v2_m!E29+temporary_pension_bonus_central!B29</f>
        <v>19656357.9086019</v>
      </c>
      <c r="H41" s="67" t="n">
        <f aca="false">F41-J41</f>
        <v>19981810.2477556</v>
      </c>
      <c r="I41" s="67" t="n">
        <f aca="false">G41-K41</f>
        <v>19179368.5076053</v>
      </c>
      <c r="J41" s="157" t="n">
        <f aca="false">central_v2_m!J29</f>
        <v>491741.650512</v>
      </c>
      <c r="K41" s="157" t="n">
        <f aca="false">central_v2_m!K29</f>
        <v>476989.40099664</v>
      </c>
      <c r="L41" s="67" t="n">
        <f aca="false">H41-I41</f>
        <v>802441.740150291</v>
      </c>
      <c r="M41" s="67" t="n">
        <f aca="false">J41-K41</f>
        <v>14752.24951536</v>
      </c>
      <c r="N41" s="157" t="n">
        <f aca="false">SUM(central_v5_m!C29:J29)</f>
        <v>3467900.7640429</v>
      </c>
      <c r="O41" s="7"/>
      <c r="P41" s="7"/>
      <c r="Q41" s="67" t="n">
        <f aca="false">I41*5.5017049523</f>
        <v>105519226.700279</v>
      </c>
      <c r="R41" s="67"/>
      <c r="S41" s="67"/>
      <c r="T41" s="7"/>
      <c r="U41" s="7"/>
      <c r="V41" s="67" t="n">
        <f aca="false">K41*5.5017049523</f>
        <v>2624254.94965782</v>
      </c>
      <c r="W41" s="67" t="n">
        <f aca="false">M41*5.5017049523</f>
        <v>81162.5242162216</v>
      </c>
      <c r="X41" s="67" t="n">
        <f aca="false">N41*5.1890047538+L41*5.5017049523</f>
        <v>22409751.2460423</v>
      </c>
      <c r="Y41" s="67" t="n">
        <f aca="false">N41*5.1890047538</f>
        <v>17994953.5503252</v>
      </c>
      <c r="Z41" s="67" t="n">
        <f aca="false">L41*5.5017049523</f>
        <v>4414797.69571709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19368200.8738235</v>
      </c>
      <c r="G42" s="155" t="n">
        <f aca="false">central_v2_m!E30+temporary_pension_bonus_central!B30</f>
        <v>18592077.2223685</v>
      </c>
      <c r="H42" s="8" t="n">
        <f aca="false">F42-J42</f>
        <v>18899064.7930075</v>
      </c>
      <c r="I42" s="8" t="n">
        <f aca="false">G42-K42</f>
        <v>18137015.223977</v>
      </c>
      <c r="J42" s="155" t="n">
        <f aca="false">central_v2_m!J30</f>
        <v>469136.080816</v>
      </c>
      <c r="K42" s="155" t="n">
        <f aca="false">central_v2_m!K30</f>
        <v>455061.99839152</v>
      </c>
      <c r="L42" s="8" t="n">
        <f aca="false">H42-I42</f>
        <v>762049.569030441</v>
      </c>
      <c r="M42" s="8" t="n">
        <f aca="false">J42-K42</f>
        <v>14074.0824244799</v>
      </c>
      <c r="N42" s="155" t="n">
        <f aca="false">SUM(central_v5_m!C30:J30)</f>
        <v>3761846.47811564</v>
      </c>
      <c r="O42" s="5"/>
      <c r="P42" s="5"/>
      <c r="Q42" s="8" t="n">
        <f aca="false">I42*5.5017049523</f>
        <v>99784506.4776949</v>
      </c>
      <c r="R42" s="8"/>
      <c r="S42" s="8"/>
      <c r="T42" s="5"/>
      <c r="U42" s="5"/>
      <c r="V42" s="8" t="n">
        <f aca="false">K42*5.5017049523</f>
        <v>2503616.85015416</v>
      </c>
      <c r="W42" s="8" t="n">
        <f aca="false">M42*5.5017049523</f>
        <v>77431.4489738397</v>
      </c>
      <c r="X42" s="8" t="n">
        <f aca="false">N42*5.1890047538+L42*5.5017049523</f>
        <v>23712811.1458407</v>
      </c>
      <c r="Y42" s="8" t="n">
        <f aca="false">N42*5.1890047538</f>
        <v>19520239.2580078</v>
      </c>
      <c r="Z42" s="8" t="n">
        <f aca="false">L42*5.5017049523</f>
        <v>4192571.88783286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21364156.2283397</v>
      </c>
      <c r="G43" s="157" t="n">
        <f aca="false">central_v2_m!E31+temporary_pension_bonus_central!B31</f>
        <v>20507312.0136273</v>
      </c>
      <c r="H43" s="67" t="n">
        <f aca="false">F43-J43</f>
        <v>20821509.9085157</v>
      </c>
      <c r="I43" s="67" t="n">
        <f aca="false">G43-K43</f>
        <v>19980945.083398</v>
      </c>
      <c r="J43" s="157" t="n">
        <f aca="false">central_v2_m!J31</f>
        <v>542646.319824</v>
      </c>
      <c r="K43" s="157" t="n">
        <f aca="false">central_v2_m!K31</f>
        <v>526366.93022928</v>
      </c>
      <c r="L43" s="67" t="n">
        <f aca="false">H43-I43</f>
        <v>840564.825117625</v>
      </c>
      <c r="M43" s="67" t="n">
        <f aca="false">J43-K43</f>
        <v>16279.38959472</v>
      </c>
      <c r="N43" s="157" t="n">
        <f aca="false">SUM(central_v5_m!C31:J31)</f>
        <v>3560131.03663217</v>
      </c>
      <c r="O43" s="7"/>
      <c r="P43" s="7"/>
      <c r="Q43" s="67" t="n">
        <f aca="false">I43*5.5017049523</f>
        <v>109929264.516965</v>
      </c>
      <c r="R43" s="67"/>
      <c r="S43" s="67"/>
      <c r="T43" s="7"/>
      <c r="U43" s="7"/>
      <c r="V43" s="67" t="n">
        <f aca="false">K43*5.5017049523</f>
        <v>2895915.54676938</v>
      </c>
      <c r="W43" s="67" t="n">
        <f aca="false">M43*5.5017049523</f>
        <v>89564.398353692</v>
      </c>
      <c r="X43" s="67" t="n">
        <f aca="false">N43*5.1890047538+L43*5.5017049523</f>
        <v>23098076.5343141</v>
      </c>
      <c r="Y43" s="67" t="n">
        <f aca="false">N43*5.1890047538</f>
        <v>18473536.8732353</v>
      </c>
      <c r="Z43" s="67" t="n">
        <f aca="false">L43*5.5017049523</f>
        <v>4624539.66107882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20350212.287252</v>
      </c>
      <c r="G44" s="157" t="n">
        <f aca="false">central_v2_m!E32+temporary_pension_bonus_central!B32</f>
        <v>19530610.3995209</v>
      </c>
      <c r="H44" s="67" t="n">
        <f aca="false">F44-J44</f>
        <v>19826227.248844</v>
      </c>
      <c r="I44" s="67" t="n">
        <f aca="false">G44-K44</f>
        <v>19022344.9122651</v>
      </c>
      <c r="J44" s="157" t="n">
        <f aca="false">central_v2_m!J32</f>
        <v>523985.038408</v>
      </c>
      <c r="K44" s="157" t="n">
        <f aca="false">central_v2_m!K32</f>
        <v>508265.48725576</v>
      </c>
      <c r="L44" s="67" t="n">
        <f aca="false">H44-I44</f>
        <v>803882.336578906</v>
      </c>
      <c r="M44" s="67" t="n">
        <f aca="false">J44-K44</f>
        <v>15719.5511522401</v>
      </c>
      <c r="N44" s="157" t="n">
        <f aca="false">SUM(central_v5_m!C32:J32)</f>
        <v>3233612.95677156</v>
      </c>
      <c r="O44" s="7"/>
      <c r="P44" s="7"/>
      <c r="Q44" s="67" t="n">
        <f aca="false">I44*5.5017049523</f>
        <v>104655329.208168</v>
      </c>
      <c r="R44" s="67"/>
      <c r="S44" s="67"/>
      <c r="T44" s="7"/>
      <c r="U44" s="7"/>
      <c r="V44" s="67" t="n">
        <f aca="false">K44*5.5017049523</f>
        <v>2796326.74831819</v>
      </c>
      <c r="W44" s="67" t="n">
        <f aca="false">M44*5.5017049523</f>
        <v>86484.3324222124</v>
      </c>
      <c r="X44" s="67" t="n">
        <f aca="false">N44*5.1890047538+L44*5.5017049523</f>
        <v>21201956.4368596</v>
      </c>
      <c r="Y44" s="67" t="n">
        <f aca="false">N44*5.1890047538</f>
        <v>16779233.0046369</v>
      </c>
      <c r="Z44" s="67" t="n">
        <f aca="false">L44*5.5017049523</f>
        <v>4422723.43222266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21943025.2681584</v>
      </c>
      <c r="G45" s="157" t="n">
        <f aca="false">central_v2_m!E33+temporary_pension_bonus_central!B33</f>
        <v>21058411.0727973</v>
      </c>
      <c r="H45" s="67" t="n">
        <f aca="false">F45-J45</f>
        <v>21344885.7295024</v>
      </c>
      <c r="I45" s="67" t="n">
        <f aca="false">G45-K45</f>
        <v>20478215.720301</v>
      </c>
      <c r="J45" s="157" t="n">
        <f aca="false">central_v2_m!J33</f>
        <v>598139.538656</v>
      </c>
      <c r="K45" s="157" t="n">
        <f aca="false">central_v2_m!K33</f>
        <v>580195.35249632</v>
      </c>
      <c r="L45" s="67" t="n">
        <f aca="false">H45-I45</f>
        <v>866670.009201393</v>
      </c>
      <c r="M45" s="67" t="n">
        <f aca="false">J45-K45</f>
        <v>17944.18615968</v>
      </c>
      <c r="N45" s="157" t="n">
        <f aca="false">SUM(central_v5_m!C33:J33)</f>
        <v>3578867.62856158</v>
      </c>
      <c r="O45" s="7"/>
      <c r="P45" s="7"/>
      <c r="Q45" s="67" t="n">
        <f aca="false">I45*5.5017049523</f>
        <v>112665100.842648</v>
      </c>
      <c r="R45" s="67"/>
      <c r="S45" s="67"/>
      <c r="T45" s="7"/>
      <c r="U45" s="7"/>
      <c r="V45" s="67" t="n">
        <f aca="false">K45*5.5017049523</f>
        <v>3192063.64413045</v>
      </c>
      <c r="W45" s="67" t="n">
        <f aca="false">M45*5.5017049523</f>
        <v>98723.6178597047</v>
      </c>
      <c r="X45" s="67" t="n">
        <f aca="false">N45*5.1890047538+L45*5.5017049523</f>
        <v>23338923.8194602</v>
      </c>
      <c r="Y45" s="67" t="n">
        <f aca="false">N45*5.1890047538</f>
        <v>18570761.137827</v>
      </c>
      <c r="Z45" s="67" t="n">
        <f aca="false">L45*5.5017049523</f>
        <v>4768162.68163319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20988929.2297855</v>
      </c>
      <c r="G46" s="155" t="n">
        <f aca="false">central_v2_m!E34+temporary_pension_bonus_central!B34</f>
        <v>20139958.4472362</v>
      </c>
      <c r="H46" s="8" t="n">
        <f aca="false">F46-J46</f>
        <v>20410335.0318975</v>
      </c>
      <c r="I46" s="8" t="n">
        <f aca="false">G46-K46</f>
        <v>19578722.0752848</v>
      </c>
      <c r="J46" s="155" t="n">
        <f aca="false">central_v2_m!J34</f>
        <v>578594.197888</v>
      </c>
      <c r="K46" s="155" t="n">
        <f aca="false">central_v2_m!K34</f>
        <v>561236.37195136</v>
      </c>
      <c r="L46" s="8" t="n">
        <f aca="false">H46-I46</f>
        <v>831612.956612691</v>
      </c>
      <c r="M46" s="8" t="n">
        <f aca="false">J46-K46</f>
        <v>17357.82593664</v>
      </c>
      <c r="N46" s="155" t="n">
        <f aca="false">SUM(central_v5_m!C34:J34)</f>
        <v>3939184.70479117</v>
      </c>
      <c r="O46" s="5"/>
      <c r="P46" s="5"/>
      <c r="Q46" s="8" t="n">
        <f aca="false">I46*5.5017049523</f>
        <v>107716352.2013</v>
      </c>
      <c r="R46" s="8"/>
      <c r="S46" s="8"/>
      <c r="T46" s="5"/>
      <c r="U46" s="5"/>
      <c r="V46" s="8" t="n">
        <f aca="false">K46*5.5017049523</f>
        <v>3087756.92697568</v>
      </c>
      <c r="W46" s="8" t="n">
        <f aca="false">M46*5.5017049523</f>
        <v>95497.6369167738</v>
      </c>
      <c r="X46" s="8" t="n">
        <f aca="false">N46*5.1890047538+L46*5.5017049523</f>
        <v>25015737.2810505</v>
      </c>
      <c r="Y46" s="8" t="n">
        <f aca="false">N46*5.1890047538</f>
        <v>20440448.1592576</v>
      </c>
      <c r="Z46" s="8" t="n">
        <f aca="false">L46*5.5017049523</f>
        <v>4575289.12179289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22854640.258399</v>
      </c>
      <c r="G47" s="157" t="n">
        <f aca="false">central_v2_m!E35+temporary_pension_bonus_central!B35</f>
        <v>21930145.5287852</v>
      </c>
      <c r="H47" s="67" t="n">
        <f aca="false">F47-J47</f>
        <v>22225506.222319</v>
      </c>
      <c r="I47" s="67" t="n">
        <f aca="false">G47-K47</f>
        <v>21319885.5137876</v>
      </c>
      <c r="J47" s="157" t="n">
        <f aca="false">central_v2_m!J35</f>
        <v>629134.03608</v>
      </c>
      <c r="K47" s="157" t="n">
        <f aca="false">central_v2_m!K35</f>
        <v>610260.0149976</v>
      </c>
      <c r="L47" s="67" t="n">
        <f aca="false">H47-I47</f>
        <v>905620.708531406</v>
      </c>
      <c r="M47" s="67" t="n">
        <f aca="false">J47-K47</f>
        <v>18874.0210823999</v>
      </c>
      <c r="N47" s="157" t="n">
        <f aca="false">SUM(central_v5_m!C35:J35)</f>
        <v>3647419.04690518</v>
      </c>
      <c r="O47" s="7"/>
      <c r="P47" s="7"/>
      <c r="Q47" s="67" t="n">
        <f aca="false">I47*5.5017049523</f>
        <v>117295719.713674</v>
      </c>
      <c r="R47" s="67"/>
      <c r="S47" s="67"/>
      <c r="T47" s="7"/>
      <c r="U47" s="7"/>
      <c r="V47" s="67" t="n">
        <f aca="false">K47*5.5017049523</f>
        <v>3357470.54670297</v>
      </c>
      <c r="W47" s="67" t="n">
        <f aca="false">M47*5.5017049523</f>
        <v>103839.295258854</v>
      </c>
      <c r="X47" s="67" t="n">
        <f aca="false">N47*5.1890047538+L47*5.5017049523</f>
        <v>23908932.7105243</v>
      </c>
      <c r="Y47" s="67" t="n">
        <f aca="false">N47*5.1890047538</f>
        <v>18926474.7734917</v>
      </c>
      <c r="Z47" s="67" t="n">
        <f aca="false">L47*5.5017049523</f>
        <v>4982457.93703267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21797384.0946409</v>
      </c>
      <c r="G48" s="157" t="n">
        <f aca="false">central_v2_m!E36+temporary_pension_bonus_central!B36</f>
        <v>20915075.9665306</v>
      </c>
      <c r="H48" s="67" t="n">
        <f aca="false">F48-J48</f>
        <v>21158225.7574729</v>
      </c>
      <c r="I48" s="67" t="n">
        <f aca="false">G48-K48</f>
        <v>20295092.3794776</v>
      </c>
      <c r="J48" s="157" t="n">
        <f aca="false">central_v2_m!J36</f>
        <v>639158.337168</v>
      </c>
      <c r="K48" s="157" t="n">
        <f aca="false">central_v2_m!K36</f>
        <v>619983.58705296</v>
      </c>
      <c r="L48" s="67" t="n">
        <f aca="false">H48-I48</f>
        <v>863133.377995316</v>
      </c>
      <c r="M48" s="67" t="n">
        <f aca="false">J48-K48</f>
        <v>19174.7501150398</v>
      </c>
      <c r="N48" s="157" t="n">
        <f aca="false">SUM(central_v5_m!C36:J36)</f>
        <v>3326166.47015971</v>
      </c>
      <c r="O48" s="7"/>
      <c r="P48" s="7"/>
      <c r="Q48" s="67" t="n">
        <f aca="false">I48*5.5017049523</f>
        <v>111657610.251558</v>
      </c>
      <c r="R48" s="67"/>
      <c r="S48" s="67"/>
      <c r="T48" s="7"/>
      <c r="U48" s="7"/>
      <c r="V48" s="67" t="n">
        <f aca="false">K48*5.5017049523</f>
        <v>3410966.77123399</v>
      </c>
      <c r="W48" s="67" t="n">
        <f aca="false">M48*5.5017049523</f>
        <v>105493.817667029</v>
      </c>
      <c r="X48" s="67" t="n">
        <f aca="false">N48*5.1890047538+L48*5.5017049523</f>
        <v>22008198.8058011</v>
      </c>
      <c r="Y48" s="67" t="n">
        <f aca="false">N48*5.1890047538</f>
        <v>17259493.6255889</v>
      </c>
      <c r="Z48" s="67" t="n">
        <f aca="false">L48*5.5017049523</f>
        <v>4748705.18021226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23555235.1220001</v>
      </c>
      <c r="G49" s="157" t="n">
        <f aca="false">central_v2_m!E37+temporary_pension_bonus_central!B37</f>
        <v>22599573.186359</v>
      </c>
      <c r="H49" s="67" t="n">
        <f aca="false">F49-J49</f>
        <v>22851712.2089601</v>
      </c>
      <c r="I49" s="67" t="n">
        <f aca="false">G49-K49</f>
        <v>21917155.9607102</v>
      </c>
      <c r="J49" s="157" t="n">
        <f aca="false">central_v2_m!J37</f>
        <v>703522.91304</v>
      </c>
      <c r="K49" s="157" t="n">
        <f aca="false">central_v2_m!K37</f>
        <v>682417.2256488</v>
      </c>
      <c r="L49" s="67" t="n">
        <f aca="false">H49-I49</f>
        <v>934556.248249922</v>
      </c>
      <c r="M49" s="67" t="n">
        <f aca="false">J49-K49</f>
        <v>21105.6873912001</v>
      </c>
      <c r="N49" s="157" t="n">
        <f aca="false">SUM(central_v5_m!C37:J37)</f>
        <v>3726829.12044311</v>
      </c>
      <c r="O49" s="7"/>
      <c r="P49" s="7"/>
      <c r="Q49" s="67" t="n">
        <f aca="false">I49*5.5017049523</f>
        <v>120581725.489371</v>
      </c>
      <c r="R49" s="67"/>
      <c r="S49" s="67"/>
      <c r="T49" s="7"/>
      <c r="U49" s="7"/>
      <c r="V49" s="67" t="n">
        <f aca="false">K49*5.5017049523</f>
        <v>3754458.22988683</v>
      </c>
      <c r="W49" s="67" t="n">
        <f aca="false">M49*5.5017049523</f>
        <v>116117.264841861</v>
      </c>
      <c r="X49" s="67" t="n">
        <f aca="false">N49*5.1890047538+L49*5.5017049523</f>
        <v>24480186.7617791</v>
      </c>
      <c r="Y49" s="67" t="n">
        <f aca="false">N49*5.1890047538</f>
        <v>19338534.0225796</v>
      </c>
      <c r="Z49" s="67" t="n">
        <f aca="false">L49*5.5017049523</f>
        <v>5141652.7391995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22632720.6629606</v>
      </c>
      <c r="G50" s="155" t="n">
        <f aca="false">central_v2_m!E38+temporary_pension_bonus_central!B38</f>
        <v>21714590.3169246</v>
      </c>
      <c r="H50" s="8" t="n">
        <f aca="false">F50-J50</f>
        <v>21930334.6904486</v>
      </c>
      <c r="I50" s="8" t="n">
        <f aca="false">G50-K50</f>
        <v>21033275.9235879</v>
      </c>
      <c r="J50" s="155" t="n">
        <f aca="false">central_v2_m!J38</f>
        <v>702385.972512</v>
      </c>
      <c r="K50" s="155" t="n">
        <f aca="false">central_v2_m!K38</f>
        <v>681314.39333664</v>
      </c>
      <c r="L50" s="8" t="n">
        <f aca="false">H50-I50</f>
        <v>897058.766860731</v>
      </c>
      <c r="M50" s="8" t="n">
        <f aca="false">J50-K50</f>
        <v>21071.5791753599</v>
      </c>
      <c r="N50" s="155" t="n">
        <f aca="false">SUM(central_v5_m!C38:J38)</f>
        <v>4228011.99227448</v>
      </c>
      <c r="O50" s="5"/>
      <c r="P50" s="5"/>
      <c r="Q50" s="8" t="n">
        <f aca="false">I50*5.5017049523</f>
        <v>115718878.311896</v>
      </c>
      <c r="R50" s="8"/>
      <c r="S50" s="8"/>
      <c r="T50" s="5"/>
      <c r="U50" s="5"/>
      <c r="V50" s="8" t="n">
        <f aca="false">K50*5.5017049523</f>
        <v>3748390.77189346</v>
      </c>
      <c r="W50" s="8" t="n">
        <f aca="false">M50*5.5017049523</f>
        <v>115929.611501859</v>
      </c>
      <c r="X50" s="8" t="n">
        <f aca="false">N50*5.1890047538+L50*5.5017049523</f>
        <v>26874526.9871775</v>
      </c>
      <c r="Y50" s="8" t="n">
        <f aca="false">N50*5.1890047538</f>
        <v>21939174.3270357</v>
      </c>
      <c r="Z50" s="8" t="n">
        <f aca="false">L50*5.5017049523</f>
        <v>4935352.66014181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24353265.4319587</v>
      </c>
      <c r="G51" s="157" t="n">
        <f aca="false">central_v2_m!E39+temporary_pension_bonus_central!B39</f>
        <v>23363877.5473339</v>
      </c>
      <c r="H51" s="67" t="n">
        <f aca="false">F51-J51</f>
        <v>23583435.1650787</v>
      </c>
      <c r="I51" s="67" t="n">
        <f aca="false">G51-K51</f>
        <v>22617142.1884603</v>
      </c>
      <c r="J51" s="157" t="n">
        <f aca="false">central_v2_m!J39</f>
        <v>769830.26688</v>
      </c>
      <c r="K51" s="157" t="n">
        <f aca="false">central_v2_m!K39</f>
        <v>746735.3588736</v>
      </c>
      <c r="L51" s="67" t="n">
        <f aca="false">H51-I51</f>
        <v>966292.976618406</v>
      </c>
      <c r="M51" s="67" t="n">
        <f aca="false">J51-K51</f>
        <v>23094.9080064001</v>
      </c>
      <c r="N51" s="157" t="n">
        <f aca="false">SUM(central_v5_m!C39:J39)</f>
        <v>3843513.85654651</v>
      </c>
      <c r="O51" s="7"/>
      <c r="P51" s="7"/>
      <c r="Q51" s="67" t="n">
        <f aca="false">I51*5.5017049523</f>
        <v>124432843.185125</v>
      </c>
      <c r="R51" s="67"/>
      <c r="S51" s="67"/>
      <c r="T51" s="7"/>
      <c r="U51" s="7"/>
      <c r="V51" s="67" t="n">
        <f aca="false">K51*5.5017049523</f>
        <v>4108317.6219724</v>
      </c>
      <c r="W51" s="67" t="n">
        <f aca="false">M51*5.5017049523</f>
        <v>127061.369751724</v>
      </c>
      <c r="X51" s="67" t="n">
        <f aca="false">N51*5.1890047538+L51*5.5017049523</f>
        <v>25260270.5277502</v>
      </c>
      <c r="Y51" s="67" t="n">
        <f aca="false">N51*5.1890047538</f>
        <v>19944011.672916</v>
      </c>
      <c r="Z51" s="67" t="n">
        <f aca="false">L51*5.5017049523</f>
        <v>5316258.85483419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23652374.3963237</v>
      </c>
      <c r="G52" s="157" t="n">
        <f aca="false">central_v2_m!E40+temporary_pension_bonus_central!B40</f>
        <v>22689049.7482426</v>
      </c>
      <c r="H52" s="67" t="n">
        <f aca="false">F52-J52</f>
        <v>22884016.3051237</v>
      </c>
      <c r="I52" s="67" t="n">
        <f aca="false">G52-K52</f>
        <v>21943742.3997786</v>
      </c>
      <c r="J52" s="157" t="n">
        <f aca="false">central_v2_m!J40</f>
        <v>768358.0912</v>
      </c>
      <c r="K52" s="157" t="n">
        <f aca="false">central_v2_m!K40</f>
        <v>745307.348464</v>
      </c>
      <c r="L52" s="67" t="n">
        <f aca="false">H52-I52</f>
        <v>940273.905345086</v>
      </c>
      <c r="M52" s="67" t="n">
        <f aca="false">J52-K52</f>
        <v>23050.7427359999</v>
      </c>
      <c r="N52" s="157" t="n">
        <f aca="false">SUM(central_v5_m!C40:J40)</f>
        <v>3600857.5287169</v>
      </c>
      <c r="O52" s="7"/>
      <c r="P52" s="7"/>
      <c r="Q52" s="67" t="n">
        <f aca="false">I52*5.5017049523</f>
        <v>120727996.232857</v>
      </c>
      <c r="R52" s="67"/>
      <c r="S52" s="67"/>
      <c r="T52" s="7"/>
      <c r="U52" s="7"/>
      <c r="V52" s="67" t="n">
        <f aca="false">K52*5.5017049523</f>
        <v>4100461.13002997</v>
      </c>
      <c r="W52" s="67" t="n">
        <f aca="false">M52*5.5017049523</f>
        <v>126818.385464844</v>
      </c>
      <c r="X52" s="67" t="n">
        <f aca="false">N52*5.1890047538+L52*5.5017049523</f>
        <v>23857976.435824</v>
      </c>
      <c r="Y52" s="67" t="n">
        <f aca="false">N52*5.1890047538</f>
        <v>18684866.8342685</v>
      </c>
      <c r="Z52" s="67" t="n">
        <f aca="false">L52*5.5017049523</f>
        <v>5173109.60155552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25162740.8987959</v>
      </c>
      <c r="G53" s="157" t="n">
        <f aca="false">central_v2_m!E41+temporary_pension_bonus_central!B41</f>
        <v>24136518.1806182</v>
      </c>
      <c r="H53" s="67" t="n">
        <f aca="false">F53-J53</f>
        <v>24282411.5409399</v>
      </c>
      <c r="I53" s="67" t="n">
        <f aca="false">G53-K53</f>
        <v>23282598.7034979</v>
      </c>
      <c r="J53" s="157" t="n">
        <f aca="false">central_v2_m!J41</f>
        <v>880329.357856</v>
      </c>
      <c r="K53" s="157" t="n">
        <f aca="false">central_v2_m!K41</f>
        <v>853919.47712032</v>
      </c>
      <c r="L53" s="67" t="n">
        <f aca="false">H53-I53</f>
        <v>999812.837441981</v>
      </c>
      <c r="M53" s="67" t="n">
        <f aca="false">J53-K53</f>
        <v>26409.8807356799</v>
      </c>
      <c r="N53" s="157" t="n">
        <f aca="false">SUM(central_v5_m!C41:J41)</f>
        <v>4001156.99412176</v>
      </c>
      <c r="O53" s="7"/>
      <c r="P53" s="7"/>
      <c r="Q53" s="67" t="n">
        <f aca="false">I53*5.5017049523</f>
        <v>128093988.589448</v>
      </c>
      <c r="R53" s="67"/>
      <c r="S53" s="67"/>
      <c r="T53" s="7"/>
      <c r="U53" s="7"/>
      <c r="V53" s="67" t="n">
        <f aca="false">K53*5.5017049523</f>
        <v>4698013.01613829</v>
      </c>
      <c r="W53" s="67" t="n">
        <f aca="false">M53*5.5017049523</f>
        <v>145299.371633142</v>
      </c>
      <c r="X53" s="67" t="n">
        <f aca="false">N53*5.1890047538+L53*5.5017049523</f>
        <v>26262697.9023256</v>
      </c>
      <c r="Y53" s="67" t="n">
        <f aca="false">N53*5.1890047538</f>
        <v>20762022.6631979</v>
      </c>
      <c r="Z53" s="67" t="n">
        <f aca="false">L53*5.5017049523</f>
        <v>5500675.23912766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24530007.72971</v>
      </c>
      <c r="G54" s="155" t="n">
        <f aca="false">central_v2_m!E42+temporary_pension_bonus_central!B42</f>
        <v>23527444.2071739</v>
      </c>
      <c r="H54" s="8" t="n">
        <f aca="false">F54-J54</f>
        <v>23603024.756222</v>
      </c>
      <c r="I54" s="8" t="n">
        <f aca="false">G54-K54</f>
        <v>22628270.7228905</v>
      </c>
      <c r="J54" s="155" t="n">
        <f aca="false">central_v2_m!J42</f>
        <v>926982.973488</v>
      </c>
      <c r="K54" s="155" t="n">
        <f aca="false">central_v2_m!K42</f>
        <v>899173.48428336</v>
      </c>
      <c r="L54" s="8" t="n">
        <f aca="false">H54-I54</f>
        <v>974754.033331472</v>
      </c>
      <c r="M54" s="8" t="n">
        <f aca="false">J54-K54</f>
        <v>27809.4892046399</v>
      </c>
      <c r="N54" s="155" t="n">
        <f aca="false">SUM(central_v5_m!C42:J42)</f>
        <v>4570613.56722088</v>
      </c>
      <c r="O54" s="5"/>
      <c r="P54" s="5"/>
      <c r="Q54" s="8" t="n">
        <f aca="false">I54*5.5017049523</f>
        <v>124494069.098112</v>
      </c>
      <c r="R54" s="8"/>
      <c r="S54" s="8"/>
      <c r="T54" s="5"/>
      <c r="U54" s="5"/>
      <c r="V54" s="8" t="n">
        <f aca="false">K54*5.5017049523</f>
        <v>4946987.21145861</v>
      </c>
      <c r="W54" s="8" t="n">
        <f aca="false">M54*5.5017049523</f>
        <v>152999.604478101</v>
      </c>
      <c r="X54" s="8" t="n">
        <f aca="false">N54*5.1890047538+L54*5.5017049523</f>
        <v>29079744.6205461</v>
      </c>
      <c r="Y54" s="8" t="n">
        <f aca="false">N54*5.1890047538</f>
        <v>23716935.5280919</v>
      </c>
      <c r="Z54" s="8" t="n">
        <f aca="false">L54*5.5017049523</f>
        <v>5362809.09245416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26157416.6225731</v>
      </c>
      <c r="G55" s="157" t="n">
        <f aca="false">central_v2_m!E43+temporary_pension_bonus_central!B43</f>
        <v>25087499.8216638</v>
      </c>
      <c r="H55" s="67" t="n">
        <f aca="false">F55-J55</f>
        <v>25068026.0415811</v>
      </c>
      <c r="I55" s="67" t="n">
        <f aca="false">G55-K55</f>
        <v>24030790.9581016</v>
      </c>
      <c r="J55" s="157" t="n">
        <f aca="false">central_v2_m!J43</f>
        <v>1089390.580992</v>
      </c>
      <c r="K55" s="157" t="n">
        <f aca="false">central_v2_m!K43</f>
        <v>1056708.86356224</v>
      </c>
      <c r="L55" s="67" t="n">
        <f aca="false">H55-I55</f>
        <v>1037235.08347952</v>
      </c>
      <c r="M55" s="67" t="n">
        <f aca="false">J55-K55</f>
        <v>32681.7174297604</v>
      </c>
      <c r="N55" s="157" t="n">
        <f aca="false">SUM(central_v5_m!C43:J43)</f>
        <v>4161841.18629298</v>
      </c>
      <c r="O55" s="7"/>
      <c r="P55" s="7"/>
      <c r="Q55" s="67" t="n">
        <f aca="false">I55*5.5017049523</f>
        <v>132210321.621873</v>
      </c>
      <c r="R55" s="67"/>
      <c r="S55" s="67"/>
      <c r="T55" s="7"/>
      <c r="U55" s="7"/>
      <c r="V55" s="67" t="n">
        <f aca="false">K55*5.5017049523</f>
        <v>5813700.38779968</v>
      </c>
      <c r="W55" s="67" t="n">
        <f aca="false">M55*5.5017049523</f>
        <v>179805.166632982</v>
      </c>
      <c r="X55" s="67" t="n">
        <f aca="false">N55*5.1890047538+L55*5.5017049523</f>
        <v>27302375.0957135</v>
      </c>
      <c r="Y55" s="67" t="n">
        <f aca="false">N55*5.1890047538</f>
        <v>21595813.7002349</v>
      </c>
      <c r="Z55" s="67" t="n">
        <f aca="false">L55*5.5017049523</f>
        <v>5706561.3954786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25623024.7742433</v>
      </c>
      <c r="G56" s="157" t="n">
        <f aca="false">central_v2_m!E44+temporary_pension_bonus_central!B44</f>
        <v>24574137.5686236</v>
      </c>
      <c r="H56" s="67" t="n">
        <f aca="false">F56-J56</f>
        <v>24511869.8457633</v>
      </c>
      <c r="I56" s="67" t="n">
        <f aca="false">G56-K56</f>
        <v>23496317.287998</v>
      </c>
      <c r="J56" s="157" t="n">
        <f aca="false">central_v2_m!J44</f>
        <v>1111154.92848</v>
      </c>
      <c r="K56" s="157" t="n">
        <f aca="false">central_v2_m!K44</f>
        <v>1077820.2806256</v>
      </c>
      <c r="L56" s="67" t="n">
        <f aca="false">H56-I56</f>
        <v>1015552.55776531</v>
      </c>
      <c r="M56" s="67" t="n">
        <f aca="false">J56-K56</f>
        <v>33334.6478543999</v>
      </c>
      <c r="N56" s="157" t="n">
        <f aca="false">SUM(central_v5_m!C44:J44)</f>
        <v>3981319.22012218</v>
      </c>
      <c r="O56" s="7"/>
      <c r="P56" s="7"/>
      <c r="Q56" s="67" t="n">
        <f aca="false">I56*5.5017049523</f>
        <v>129269805.18419</v>
      </c>
      <c r="R56" s="67"/>
      <c r="S56" s="67"/>
      <c r="T56" s="7"/>
      <c r="U56" s="7"/>
      <c r="V56" s="67" t="n">
        <f aca="false">K56*5.5017049523</f>
        <v>5929849.17560724</v>
      </c>
      <c r="W56" s="67" t="n">
        <f aca="false">M56*5.5017049523</f>
        <v>183397.397183728</v>
      </c>
      <c r="X56" s="67" t="n">
        <f aca="false">N56*5.1890047538+L56*5.5017049523</f>
        <v>26246354.8959876</v>
      </c>
      <c r="Y56" s="67" t="n">
        <f aca="false">N56*5.1890047538</f>
        <v>20659084.3596093</v>
      </c>
      <c r="Z56" s="67" t="n">
        <f aca="false">L56*5.5017049523</f>
        <v>5587270.53637833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26931140.8509984</v>
      </c>
      <c r="G57" s="157" t="n">
        <f aca="false">central_v2_m!E45+temporary_pension_bonus_central!B45</f>
        <v>25827357.5208594</v>
      </c>
      <c r="H57" s="67" t="n">
        <f aca="false">F57-J57</f>
        <v>25671140.5013584</v>
      </c>
      <c r="I57" s="67" t="n">
        <f aca="false">G57-K57</f>
        <v>24605157.1817086</v>
      </c>
      <c r="J57" s="157" t="n">
        <f aca="false">central_v2_m!J45</f>
        <v>1260000.34964</v>
      </c>
      <c r="K57" s="157" t="n">
        <f aca="false">central_v2_m!K45</f>
        <v>1222200.3391508</v>
      </c>
      <c r="L57" s="67" t="n">
        <f aca="false">H57-I57</f>
        <v>1065983.31964977</v>
      </c>
      <c r="M57" s="67" t="n">
        <f aca="false">J57-K57</f>
        <v>37800.0104892002</v>
      </c>
      <c r="N57" s="157" t="n">
        <f aca="false">SUM(central_v5_m!C45:J45)</f>
        <v>4146313.23254109</v>
      </c>
      <c r="O57" s="7"/>
      <c r="P57" s="7"/>
      <c r="Q57" s="67" t="n">
        <f aca="false">I57*5.5017049523</f>
        <v>135370315.118726</v>
      </c>
      <c r="R57" s="67"/>
      <c r="S57" s="67"/>
      <c r="T57" s="7"/>
      <c r="U57" s="7"/>
      <c r="V57" s="67" t="n">
        <f aca="false">K57*5.5017049523</f>
        <v>6724185.6586087</v>
      </c>
      <c r="W57" s="67" t="n">
        <f aca="false">M57*5.5017049523</f>
        <v>207964.504905425</v>
      </c>
      <c r="X57" s="67" t="n">
        <f aca="false">N57*5.1890047538+L57*5.5017049523</f>
        <v>27379964.7831859</v>
      </c>
      <c r="Y57" s="67" t="n">
        <f aca="false">N57*5.1890047538</f>
        <v>21515239.0743996</v>
      </c>
      <c r="Z57" s="67" t="n">
        <f aca="false">L57*5.5017049523</f>
        <v>5864725.70878634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26650601.911556</v>
      </c>
      <c r="G58" s="155" t="n">
        <f aca="false">central_v2_m!E46+temporary_pension_bonus_central!B46</f>
        <v>25556265.2923377</v>
      </c>
      <c r="H58" s="8" t="n">
        <f aca="false">F58-J58</f>
        <v>25283001.211316</v>
      </c>
      <c r="I58" s="8" t="n">
        <f aca="false">G58-K58</f>
        <v>24229692.6131049</v>
      </c>
      <c r="J58" s="155" t="n">
        <f aca="false">central_v2_m!J46</f>
        <v>1367600.70024</v>
      </c>
      <c r="K58" s="155" t="n">
        <f aca="false">central_v2_m!K46</f>
        <v>1326572.6792328</v>
      </c>
      <c r="L58" s="8" t="n">
        <f aca="false">H58-I58</f>
        <v>1053308.59821103</v>
      </c>
      <c r="M58" s="8" t="n">
        <f aca="false">J58-K58</f>
        <v>41028.0210072</v>
      </c>
      <c r="N58" s="155" t="n">
        <f aca="false">SUM(central_v5_m!C46:J46)</f>
        <v>4866178.31331247</v>
      </c>
      <c r="O58" s="5"/>
      <c r="P58" s="5"/>
      <c r="Q58" s="8" t="n">
        <f aca="false">I58*5.5017049523</f>
        <v>133304619.842226</v>
      </c>
      <c r="R58" s="8"/>
      <c r="S58" s="8"/>
      <c r="T58" s="5"/>
      <c r="U58" s="5"/>
      <c r="V58" s="8" t="n">
        <f aca="false">K58*5.5017049523</f>
        <v>7298411.47892097</v>
      </c>
      <c r="W58" s="8" t="n">
        <f aca="false">M58*5.5017049523</f>
        <v>225724.066358381</v>
      </c>
      <c r="X58" s="8" t="n">
        <f aca="false">N58*5.1890047538+L58*5.5017049523</f>
        <v>31045615.5316947</v>
      </c>
      <c r="Y58" s="8" t="n">
        <f aca="false">N58*5.1890047538</f>
        <v>25250622.4006169</v>
      </c>
      <c r="Z58" s="8" t="n">
        <f aca="false">L58*5.5017049523</f>
        <v>5794993.13107778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27982024.5162881</v>
      </c>
      <c r="G59" s="157" t="n">
        <f aca="false">central_v2_m!E47+temporary_pension_bonus_central!B47</f>
        <v>26832179.3618787</v>
      </c>
      <c r="H59" s="67" t="n">
        <f aca="false">F59-J59</f>
        <v>26459266.5041281</v>
      </c>
      <c r="I59" s="67" t="n">
        <f aca="false">G59-K59</f>
        <v>25355104.0900835</v>
      </c>
      <c r="J59" s="157" t="n">
        <f aca="false">central_v2_m!J47</f>
        <v>1522758.01216</v>
      </c>
      <c r="K59" s="157" t="n">
        <f aca="false">central_v2_m!K47</f>
        <v>1477075.2717952</v>
      </c>
      <c r="L59" s="67" t="n">
        <f aca="false">H59-I59</f>
        <v>1104162.41404467</v>
      </c>
      <c r="M59" s="67" t="n">
        <f aca="false">J59-K59</f>
        <v>45682.7403648</v>
      </c>
      <c r="N59" s="157" t="n">
        <f aca="false">SUM(central_v5_m!C47:J47)</f>
        <v>4267983.12015003</v>
      </c>
      <c r="O59" s="7"/>
      <c r="P59" s="7"/>
      <c r="Q59" s="67" t="n">
        <f aca="false">I59*5.5017049523</f>
        <v>139496301.738494</v>
      </c>
      <c r="R59" s="67"/>
      <c r="S59" s="67"/>
      <c r="T59" s="7"/>
      <c r="U59" s="7"/>
      <c r="V59" s="67" t="n">
        <f aca="false">K59*5.5017049523</f>
        <v>8126432.33775552</v>
      </c>
      <c r="W59" s="67" t="n">
        <f aca="false">M59*5.5017049523</f>
        <v>251332.958899655</v>
      </c>
      <c r="X59" s="67" t="n">
        <f aca="false">N59*5.1890047538+L59*5.5017049523</f>
        <v>28221360.5210897</v>
      </c>
      <c r="Y59" s="67" t="n">
        <f aca="false">N59*5.1890047538</f>
        <v>22146584.6995967</v>
      </c>
      <c r="Z59" s="67" t="n">
        <f aca="false">L59*5.5017049523</f>
        <v>6074775.82149307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27709590.5635658</v>
      </c>
      <c r="G60" s="157" t="n">
        <f aca="false">central_v2_m!E48+temporary_pension_bonus_central!B48</f>
        <v>26569327.8779064</v>
      </c>
      <c r="H60" s="67" t="n">
        <f aca="false">F60-J60</f>
        <v>26130419.6433818</v>
      </c>
      <c r="I60" s="67" t="n">
        <f aca="false">G60-K60</f>
        <v>25037532.0853279</v>
      </c>
      <c r="J60" s="157" t="n">
        <f aca="false">central_v2_m!J48</f>
        <v>1579170.920184</v>
      </c>
      <c r="K60" s="157" t="n">
        <f aca="false">central_v2_m!K48</f>
        <v>1531795.79257848</v>
      </c>
      <c r="L60" s="67" t="n">
        <f aca="false">H60-I60</f>
        <v>1092887.5580539</v>
      </c>
      <c r="M60" s="67" t="n">
        <f aca="false">J60-K60</f>
        <v>47375.1276055197</v>
      </c>
      <c r="N60" s="157" t="n">
        <f aca="false">SUM(central_v5_m!C48:J48)</f>
        <v>4153058.34196676</v>
      </c>
      <c r="O60" s="7"/>
      <c r="P60" s="7"/>
      <c r="Q60" s="67" t="n">
        <f aca="false">I60*5.5017049523</f>
        <v>137749114.267219</v>
      </c>
      <c r="R60" s="67"/>
      <c r="S60" s="67"/>
      <c r="T60" s="7"/>
      <c r="U60" s="7"/>
      <c r="V60" s="67" t="n">
        <f aca="false">K60*5.5017049523</f>
        <v>8427488.49794133</v>
      </c>
      <c r="W60" s="67" t="n">
        <f aca="false">M60*5.5017049523</f>
        <v>260643.974163132</v>
      </c>
      <c r="X60" s="67" t="n">
        <f aca="false">N60*5.1890047538+L60*5.5017049523</f>
        <v>27562984.3697265</v>
      </c>
      <c r="Y60" s="67" t="n">
        <f aca="false">N60*5.1890047538</f>
        <v>21550239.4792742</v>
      </c>
      <c r="Z60" s="67" t="n">
        <f aca="false">L60*5.5017049523</f>
        <v>6012744.89045221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28468994.8747037</v>
      </c>
      <c r="G61" s="157" t="n">
        <f aca="false">central_v2_m!E49+temporary_pension_bonus_central!B49</f>
        <v>27297610.6172165</v>
      </c>
      <c r="H61" s="67" t="n">
        <f aca="false">F61-J61</f>
        <v>26769242.6590877</v>
      </c>
      <c r="I61" s="67" t="n">
        <f aca="false">G61-K61</f>
        <v>25648850.968069</v>
      </c>
      <c r="J61" s="157" t="n">
        <f aca="false">central_v2_m!J49</f>
        <v>1699752.215616</v>
      </c>
      <c r="K61" s="157" t="n">
        <f aca="false">central_v2_m!K49</f>
        <v>1648759.64914752</v>
      </c>
      <c r="L61" s="67" t="n">
        <f aca="false">H61-I61</f>
        <v>1120391.69101873</v>
      </c>
      <c r="M61" s="67" t="n">
        <f aca="false">J61-K61</f>
        <v>50992.5664684798</v>
      </c>
      <c r="N61" s="157" t="n">
        <f aca="false">SUM(central_v5_m!C49:J49)</f>
        <v>4333732.2085283</v>
      </c>
      <c r="O61" s="7"/>
      <c r="P61" s="7"/>
      <c r="Q61" s="67" t="n">
        <f aca="false">I61*5.5017049523</f>
        <v>141112410.39183</v>
      </c>
      <c r="R61" s="67"/>
      <c r="S61" s="67"/>
      <c r="T61" s="7"/>
      <c r="U61" s="7"/>
      <c r="V61" s="67" t="n">
        <f aca="false">K61*5.5017049523</f>
        <v>9070989.12686732</v>
      </c>
      <c r="W61" s="67" t="n">
        <f aca="false">M61*5.5017049523</f>
        <v>280546.055470122</v>
      </c>
      <c r="X61" s="67" t="n">
        <f aca="false">N61*5.1890047538+L61*5.5017049523</f>
        <v>28651821.546743</v>
      </c>
      <c r="Y61" s="67" t="n">
        <f aca="false">N61*5.1890047538</f>
        <v>22487757.0317495</v>
      </c>
      <c r="Z61" s="67" t="n">
        <f aca="false">L61*5.5017049523</f>
        <v>6164064.51499352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28220305.6871348</v>
      </c>
      <c r="G62" s="155" t="n">
        <f aca="false">central_v2_m!E50+temporary_pension_bonus_central!B50</f>
        <v>27058530.0349616</v>
      </c>
      <c r="H62" s="8" t="n">
        <f aca="false">F62-J62</f>
        <v>26481735.3330548</v>
      </c>
      <c r="I62" s="8" t="n">
        <f aca="false">G62-K62</f>
        <v>25372116.791504</v>
      </c>
      <c r="J62" s="155" t="n">
        <f aca="false">central_v2_m!J50</f>
        <v>1738570.35408</v>
      </c>
      <c r="K62" s="155" t="n">
        <f aca="false">central_v2_m!K50</f>
        <v>1686413.2434576</v>
      </c>
      <c r="L62" s="8" t="n">
        <f aca="false">H62-I62</f>
        <v>1109618.54155077</v>
      </c>
      <c r="M62" s="8" t="n">
        <f aca="false">J62-K62</f>
        <v>52157.1106224007</v>
      </c>
      <c r="N62" s="155" t="n">
        <f aca="false">SUM(central_v5_m!C50:J50)</f>
        <v>5119698.99652916</v>
      </c>
      <c r="O62" s="5"/>
      <c r="P62" s="5"/>
      <c r="Q62" s="8" t="n">
        <f aca="false">I62*5.5017049523</f>
        <v>139589900.602152</v>
      </c>
      <c r="R62" s="8"/>
      <c r="S62" s="8"/>
      <c r="T62" s="5"/>
      <c r="U62" s="5"/>
      <c r="V62" s="8" t="n">
        <f aca="false">K62*5.5017049523</f>
        <v>9278148.09315498</v>
      </c>
      <c r="W62" s="8" t="n">
        <f aca="false">M62*5.5017049523</f>
        <v>286953.033808921</v>
      </c>
      <c r="X62" s="8" t="n">
        <f aca="false">N62*5.1890047538+L62*5.5017049523</f>
        <v>32670936.2562287</v>
      </c>
      <c r="Y62" s="8" t="n">
        <f aca="false">N62*5.1890047538</f>
        <v>26566142.4310149</v>
      </c>
      <c r="Z62" s="8" t="n">
        <f aca="false">L62*5.5017049523</f>
        <v>6104793.82521378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28712773.6726083</v>
      </c>
      <c r="G63" s="157" t="n">
        <f aca="false">central_v2_m!E51+temporary_pension_bonus_central!B51</f>
        <v>27531526.7339761</v>
      </c>
      <c r="H63" s="67" t="n">
        <f aca="false">F63-J63</f>
        <v>26895241.8238083</v>
      </c>
      <c r="I63" s="67" t="n">
        <f aca="false">G63-K63</f>
        <v>25768520.8406401</v>
      </c>
      <c r="J63" s="157" t="n">
        <f aca="false">central_v2_m!J51</f>
        <v>1817531.8488</v>
      </c>
      <c r="K63" s="157" t="n">
        <f aca="false">central_v2_m!K51</f>
        <v>1763005.893336</v>
      </c>
      <c r="L63" s="67" t="n">
        <f aca="false">H63-I63</f>
        <v>1126720.98316821</v>
      </c>
      <c r="M63" s="67" t="n">
        <f aca="false">J63-K63</f>
        <v>54525.9554640001</v>
      </c>
      <c r="N63" s="157" t="n">
        <f aca="false">SUM(central_v5_m!C51:J51)</f>
        <v>4245441.13814594</v>
      </c>
      <c r="O63" s="7"/>
      <c r="P63" s="7"/>
      <c r="Q63" s="67" t="n">
        <f aca="false">I63*5.5017049523</f>
        <v>141770798.722395</v>
      </c>
      <c r="R63" s="67"/>
      <c r="S63" s="67"/>
      <c r="T63" s="7"/>
      <c r="U63" s="7"/>
      <c r="V63" s="67" t="n">
        <f aca="false">K63*5.5017049523</f>
        <v>9699538.25430076</v>
      </c>
      <c r="W63" s="67" t="n">
        <f aca="false">M63*5.5017049523</f>
        <v>299985.719205179</v>
      </c>
      <c r="X63" s="67" t="n">
        <f aca="false">N63*5.1890047538+L63*5.5017049523</f>
        <v>28228500.6607742</v>
      </c>
      <c r="Y63" s="67" t="n">
        <f aca="false">N63*5.1890047538</f>
        <v>22029614.2478174</v>
      </c>
      <c r="Z63" s="67" t="n">
        <f aca="false">L63*5.5017049523</f>
        <v>6198886.41295685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28488141.1130748</v>
      </c>
      <c r="G64" s="157" t="n">
        <f aca="false">central_v2_m!E52+temporary_pension_bonus_central!B52</f>
        <v>27314839.0739841</v>
      </c>
      <c r="H64" s="67" t="n">
        <f aca="false">F64-J64</f>
        <v>26609641.5664028</v>
      </c>
      <c r="I64" s="67" t="n">
        <f aca="false">G64-K64</f>
        <v>25492694.5137123</v>
      </c>
      <c r="J64" s="157" t="n">
        <f aca="false">central_v2_m!J52</f>
        <v>1878499.546672</v>
      </c>
      <c r="K64" s="157" t="n">
        <f aca="false">central_v2_m!K52</f>
        <v>1822144.56027184</v>
      </c>
      <c r="L64" s="67" t="n">
        <f aca="false">H64-I64</f>
        <v>1116947.05269049</v>
      </c>
      <c r="M64" s="67" t="n">
        <f aca="false">J64-K64</f>
        <v>56354.9864001595</v>
      </c>
      <c r="N64" s="157" t="n">
        <f aca="false">SUM(central_v5_m!C52:J52)</f>
        <v>4155644.66136905</v>
      </c>
      <c r="O64" s="7"/>
      <c r="P64" s="7"/>
      <c r="Q64" s="67" t="n">
        <f aca="false">I64*5.5017049523</f>
        <v>140253283.653562</v>
      </c>
      <c r="R64" s="67"/>
      <c r="S64" s="67"/>
      <c r="T64" s="7"/>
      <c r="U64" s="7"/>
      <c r="V64" s="67" t="n">
        <f aca="false">K64*5.5017049523</f>
        <v>10024901.7510541</v>
      </c>
      <c r="W64" s="67" t="n">
        <f aca="false">M64*5.5017049523</f>
        <v>310048.507764557</v>
      </c>
      <c r="X64" s="67" t="n">
        <f aca="false">N64*5.1890047538+L64*5.5017049523</f>
        <v>27708773.0341918</v>
      </c>
      <c r="Y64" s="67" t="n">
        <f aca="false">N64*5.1890047538</f>
        <v>21563659.9029476</v>
      </c>
      <c r="Z64" s="67" t="n">
        <f aca="false">L64*5.5017049523</f>
        <v>6145113.13124419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29092700.4146861</v>
      </c>
      <c r="G65" s="157" t="n">
        <f aca="false">central_v2_m!E53+temporary_pension_bonus_central!B53</f>
        <v>27895085.8422594</v>
      </c>
      <c r="H65" s="67" t="n">
        <f aca="false">F65-J65</f>
        <v>27094698.2748461</v>
      </c>
      <c r="I65" s="67" t="n">
        <f aca="false">G65-K65</f>
        <v>25957023.7666146</v>
      </c>
      <c r="J65" s="157" t="n">
        <f aca="false">central_v2_m!J53</f>
        <v>1998002.13984</v>
      </c>
      <c r="K65" s="157" t="n">
        <f aca="false">central_v2_m!K53</f>
        <v>1938062.0756448</v>
      </c>
      <c r="L65" s="67" t="n">
        <f aca="false">H65-I65</f>
        <v>1137674.5082315</v>
      </c>
      <c r="M65" s="67" t="n">
        <f aca="false">J65-K65</f>
        <v>59940.0641952003</v>
      </c>
      <c r="N65" s="157" t="n">
        <f aca="false">SUM(central_v5_m!C53:J53)</f>
        <v>4276285.88392147</v>
      </c>
      <c r="O65" s="7"/>
      <c r="P65" s="7"/>
      <c r="Q65" s="67" t="n">
        <f aca="false">I65*5.5017049523</f>
        <v>142807886.203752</v>
      </c>
      <c r="R65" s="67"/>
      <c r="S65" s="67"/>
      <c r="T65" s="7"/>
      <c r="U65" s="7"/>
      <c r="V65" s="67" t="n">
        <f aca="false">K65*5.5017049523</f>
        <v>10662645.7194398</v>
      </c>
      <c r="W65" s="67" t="n">
        <f aca="false">M65*5.5017049523</f>
        <v>329772.548023914</v>
      </c>
      <c r="X65" s="67" t="n">
        <f aca="false">N65*5.1890047538+L65*5.5017049523</f>
        <v>28448817.256319</v>
      </c>
      <c r="Y65" s="67" t="n">
        <f aca="false">N65*5.1890047538</f>
        <v>22189667.7802763</v>
      </c>
      <c r="Z65" s="67" t="n">
        <f aca="false">L65*5.5017049523</f>
        <v>6259149.4760427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28925107.5794015</v>
      </c>
      <c r="G66" s="155" t="n">
        <f aca="false">central_v2_m!E54+temporary_pension_bonus_central!B54</f>
        <v>27733110.826104</v>
      </c>
      <c r="H66" s="8" t="n">
        <f aca="false">F66-J66</f>
        <v>26860835.1955775</v>
      </c>
      <c r="I66" s="8" t="n">
        <f aca="false">G66-K66</f>
        <v>25730766.6137947</v>
      </c>
      <c r="J66" s="155" t="n">
        <f aca="false">central_v2_m!J54</f>
        <v>2064272.383824</v>
      </c>
      <c r="K66" s="155" t="n">
        <f aca="false">central_v2_m!K54</f>
        <v>2002344.21230928</v>
      </c>
      <c r="L66" s="8" t="n">
        <f aca="false">H66-I66</f>
        <v>1130068.58178279</v>
      </c>
      <c r="M66" s="8" t="n">
        <f aca="false">J66-K66</f>
        <v>61928.1715147202</v>
      </c>
      <c r="N66" s="155" t="n">
        <f aca="false">SUM(central_v5_m!C54:J54)</f>
        <v>5069257.7844052</v>
      </c>
      <c r="O66" s="5"/>
      <c r="P66" s="5"/>
      <c r="Q66" s="8" t="n">
        <f aca="false">I66*5.5017049523</f>
        <v>141563086.10559</v>
      </c>
      <c r="R66" s="8"/>
      <c r="S66" s="8"/>
      <c r="T66" s="5"/>
      <c r="U66" s="5"/>
      <c r="V66" s="8" t="n">
        <f aca="false">K66*5.5017049523</f>
        <v>11016307.0690712</v>
      </c>
      <c r="W66" s="8" t="n">
        <f aca="false">M66*5.5017049523</f>
        <v>340710.52790942</v>
      </c>
      <c r="X66" s="8" t="n">
        <f aca="false">N66*5.1890047538+L66*5.5017049523</f>
        <v>32521706.6543492</v>
      </c>
      <c r="Y66" s="8" t="n">
        <f aca="false">N66*5.1890047538</f>
        <v>26304402.7415162</v>
      </c>
      <c r="Z66" s="8" t="n">
        <f aca="false">L66*5.5017049523</f>
        <v>6217303.91283302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29665726.8144707</v>
      </c>
      <c r="G67" s="157" t="n">
        <f aca="false">central_v2_m!E55+temporary_pension_bonus_central!B55</f>
        <v>28442136.4119569</v>
      </c>
      <c r="H67" s="67" t="n">
        <f aca="false">F67-J67</f>
        <v>27484349.8226467</v>
      </c>
      <c r="I67" s="67" t="n">
        <f aca="false">G67-K67</f>
        <v>26326200.7298876</v>
      </c>
      <c r="J67" s="157" t="n">
        <f aca="false">central_v2_m!J55</f>
        <v>2181376.991824</v>
      </c>
      <c r="K67" s="157" t="n">
        <f aca="false">central_v2_m!K55</f>
        <v>2115935.68206928</v>
      </c>
      <c r="L67" s="67" t="n">
        <f aca="false">H67-I67</f>
        <v>1158149.0927591</v>
      </c>
      <c r="M67" s="67" t="n">
        <f aca="false">J67-K67</f>
        <v>65441.30975472</v>
      </c>
      <c r="N67" s="157" t="n">
        <f aca="false">SUM(central_v5_m!C55:J55)</f>
        <v>4237284.86936758</v>
      </c>
      <c r="O67" s="7"/>
      <c r="P67" s="7"/>
      <c r="Q67" s="67" t="n">
        <f aca="false">I67*5.5017049523</f>
        <v>144838988.930867</v>
      </c>
      <c r="R67" s="67"/>
      <c r="S67" s="67"/>
      <c r="T67" s="7"/>
      <c r="U67" s="7"/>
      <c r="V67" s="67" t="n">
        <f aca="false">K67*5.5017049523</f>
        <v>11641253.8207888</v>
      </c>
      <c r="W67" s="67" t="n">
        <f aca="false">M67*5.5017049523</f>
        <v>360038.777962541</v>
      </c>
      <c r="X67" s="67" t="n">
        <f aca="false">N67*5.1890047538+L67*5.5017049523</f>
        <v>28359085.9294876</v>
      </c>
      <c r="Y67" s="67" t="n">
        <f aca="false">N67*5.1890047538</f>
        <v>21987291.3303532</v>
      </c>
      <c r="Z67" s="67" t="n">
        <f aca="false">L67*5.5017049523</f>
        <v>6371794.59913447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29461804.088959</v>
      </c>
      <c r="G68" s="157" t="n">
        <f aca="false">central_v2_m!E56+temporary_pension_bonus_central!B56</f>
        <v>28246865.2636922</v>
      </c>
      <c r="H68" s="67" t="n">
        <f aca="false">F68-J68</f>
        <v>27193989.902607</v>
      </c>
      <c r="I68" s="67" t="n">
        <f aca="false">G68-K68</f>
        <v>26047085.5029308</v>
      </c>
      <c r="J68" s="157" t="n">
        <f aca="false">central_v2_m!J56</f>
        <v>2267814.186352</v>
      </c>
      <c r="K68" s="157" t="n">
        <f aca="false">central_v2_m!K56</f>
        <v>2199779.76076144</v>
      </c>
      <c r="L68" s="67" t="n">
        <f aca="false">H68-I68</f>
        <v>1146904.39967621</v>
      </c>
      <c r="M68" s="67" t="n">
        <f aca="false">J68-K68</f>
        <v>68034.4255905598</v>
      </c>
      <c r="N68" s="157" t="n">
        <f aca="false">SUM(central_v5_m!C56:J56)</f>
        <v>4149772.49032886</v>
      </c>
      <c r="O68" s="7"/>
      <c r="P68" s="7"/>
      <c r="Q68" s="67" t="n">
        <f aca="false">I68*5.5017049523</f>
        <v>143303379.304456</v>
      </c>
      <c r="R68" s="67"/>
      <c r="S68" s="67"/>
      <c r="T68" s="7"/>
      <c r="U68" s="7"/>
      <c r="V68" s="67" t="n">
        <f aca="false">K68*5.5017049523</f>
        <v>12102539.2037505</v>
      </c>
      <c r="W68" s="67" t="n">
        <f aca="false">M68*5.5017049523</f>
        <v>374305.336198469</v>
      </c>
      <c r="X68" s="67" t="n">
        <f aca="false">N68*5.1890047538+L68*5.5017049523</f>
        <v>27843118.7950182</v>
      </c>
      <c r="Y68" s="67" t="n">
        <f aca="false">N68*5.1890047538</f>
        <v>21533189.1795049</v>
      </c>
      <c r="Z68" s="67" t="n">
        <f aca="false">L68*5.5017049523</f>
        <v>6309929.61551327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30137476.808957</v>
      </c>
      <c r="G69" s="157" t="n">
        <f aca="false">central_v2_m!E57+temporary_pension_bonus_central!B57</f>
        <v>28893551.6497195</v>
      </c>
      <c r="H69" s="67" t="n">
        <f aca="false">F69-J69</f>
        <v>27703216.398333</v>
      </c>
      <c r="I69" s="67" t="n">
        <f aca="false">G69-K69</f>
        <v>26532319.0514142</v>
      </c>
      <c r="J69" s="157" t="n">
        <f aca="false">central_v2_m!J57</f>
        <v>2434260.410624</v>
      </c>
      <c r="K69" s="157" t="n">
        <f aca="false">central_v2_m!K57</f>
        <v>2361232.59830528</v>
      </c>
      <c r="L69" s="67" t="n">
        <f aca="false">H69-I69</f>
        <v>1170897.34691873</v>
      </c>
      <c r="M69" s="67" t="n">
        <f aca="false">J69-K69</f>
        <v>73027.8123187199</v>
      </c>
      <c r="N69" s="157" t="n">
        <f aca="false">SUM(central_v5_m!C57:J57)</f>
        <v>4228690.06583374</v>
      </c>
      <c r="O69" s="7"/>
      <c r="P69" s="7"/>
      <c r="Q69" s="67" t="n">
        <f aca="false">I69*5.5017049523</f>
        <v>145972991.121169</v>
      </c>
      <c r="R69" s="67"/>
      <c r="S69" s="67"/>
      <c r="T69" s="7"/>
      <c r="U69" s="7"/>
      <c r="V69" s="67" t="n">
        <f aca="false">K69*5.5017049523</f>
        <v>12990805.0796284</v>
      </c>
      <c r="W69" s="67" t="n">
        <f aca="false">M69*5.5017049523</f>
        <v>401777.476689536</v>
      </c>
      <c r="X69" s="67" t="n">
        <f aca="false">N69*5.1890047538+L69*5.5017049523</f>
        <v>28384624.5861358</v>
      </c>
      <c r="Y69" s="67" t="n">
        <f aca="false">N69*5.1890047538</f>
        <v>21942692.8539581</v>
      </c>
      <c r="Z69" s="67" t="n">
        <f aca="false">L69*5.5017049523</f>
        <v>6441931.73217772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29895366.7476735</v>
      </c>
      <c r="G70" s="155" t="n">
        <f aca="false">central_v2_m!E58+temporary_pension_bonus_central!B58</f>
        <v>28660964.2300436</v>
      </c>
      <c r="H70" s="8" t="n">
        <f aca="false">F70-J70</f>
        <v>27407399.6063775</v>
      </c>
      <c r="I70" s="8" t="n">
        <f aca="false">G70-K70</f>
        <v>26247636.1029865</v>
      </c>
      <c r="J70" s="155" t="n">
        <f aca="false">central_v2_m!J58</f>
        <v>2487967.141296</v>
      </c>
      <c r="K70" s="155" t="n">
        <f aca="false">central_v2_m!K58</f>
        <v>2413328.12705712</v>
      </c>
      <c r="L70" s="8" t="n">
        <f aca="false">H70-I70</f>
        <v>1159763.50339097</v>
      </c>
      <c r="M70" s="8" t="n">
        <f aca="false">J70-K70</f>
        <v>74639.0142388809</v>
      </c>
      <c r="N70" s="155" t="n">
        <f aca="false">SUM(central_v5_m!C58:J58)</f>
        <v>5112619.34972798</v>
      </c>
      <c r="O70" s="5"/>
      <c r="P70" s="5"/>
      <c r="Q70" s="8" t="n">
        <f aca="false">I70*5.5017049523</f>
        <v>144406749.533969</v>
      </c>
      <c r="R70" s="8"/>
      <c r="S70" s="8"/>
      <c r="T70" s="5"/>
      <c r="U70" s="5"/>
      <c r="V70" s="8" t="n">
        <f aca="false">K70*5.5017049523</f>
        <v>13277419.308155</v>
      </c>
      <c r="W70" s="8" t="n">
        <f aca="false">M70*5.5017049523</f>
        <v>410641.834272842</v>
      </c>
      <c r="X70" s="8" t="n">
        <f aca="false">N70*5.1890047538+L70*5.5017049523</f>
        <v>32910082.7202113</v>
      </c>
      <c r="Y70" s="8" t="n">
        <f aca="false">N70*5.1890047538</f>
        <v>26529406.1101084</v>
      </c>
      <c r="Z70" s="8" t="n">
        <f aca="false">L70*5.5017049523</f>
        <v>6380676.61010291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30560757.6349915</v>
      </c>
      <c r="G71" s="157" t="n">
        <f aca="false">central_v2_m!E59+temporary_pension_bonus_central!B59</f>
        <v>29298949.7692724</v>
      </c>
      <c r="H71" s="67" t="n">
        <f aca="false">F71-J71</f>
        <v>-2582715481.36501</v>
      </c>
      <c r="I71" s="67" t="n">
        <f aca="false">G71-K71</f>
        <v>26764071.8174424</v>
      </c>
      <c r="J71" s="157" t="n">
        <f aca="false">central_v2_m!J59</f>
        <v>2613276239</v>
      </c>
      <c r="K71" s="157" t="n">
        <f aca="false">central_v2_m!K59</f>
        <v>2534877.95183</v>
      </c>
      <c r="L71" s="67" t="n">
        <f aca="false">H71-I71</f>
        <v>-2609479553.18245</v>
      </c>
      <c r="M71" s="67" t="n">
        <f aca="false">J71-K71</f>
        <v>2610741361.04817</v>
      </c>
      <c r="N71" s="157" t="n">
        <f aca="false">SUM(central_v5_m!C59:J59)</f>
        <v>4219523.64078568</v>
      </c>
      <c r="O71" s="7"/>
      <c r="P71" s="7"/>
      <c r="Q71" s="67" t="n">
        <f aca="false">I71*5.5017049523</f>
        <v>147248026.461736</v>
      </c>
      <c r="R71" s="67"/>
      <c r="S71" s="67"/>
      <c r="T71" s="7"/>
      <c r="U71" s="7"/>
      <c r="V71" s="67" t="n">
        <f aca="false">K71*5.5017049523</f>
        <v>13946150.5810592</v>
      </c>
      <c r="W71" s="67" t="n">
        <f aca="false">M71*5.5017049523</f>
        <v>14363528675.2532</v>
      </c>
      <c r="X71" s="67" t="n">
        <f aca="false">N71*5.1890047538+L71*5.5017049523</f>
        <v>-14334691452.4387</v>
      </c>
      <c r="Y71" s="67" t="n">
        <f aca="false">N71*5.1890047538</f>
        <v>21895128.2308084</v>
      </c>
      <c r="Z71" s="67" t="n">
        <f aca="false">L71*5.5017049523</f>
        <v>-14356586580.6695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30303576.5137207</v>
      </c>
      <c r="G72" s="157" t="n">
        <f aca="false">central_v2_m!E60+temporary_pension_bonus_central!B60</f>
        <v>29051678.0781472</v>
      </c>
      <c r="H72" s="67" t="n">
        <f aca="false">F72-J72</f>
        <v>27666306.5481367</v>
      </c>
      <c r="I72" s="67" t="n">
        <f aca="false">G72-K72</f>
        <v>26493526.2115307</v>
      </c>
      <c r="J72" s="157" t="n">
        <f aca="false">central_v2_m!J60</f>
        <v>2637269.965584</v>
      </c>
      <c r="K72" s="157" t="n">
        <f aca="false">central_v2_m!K60</f>
        <v>2558151.86661648</v>
      </c>
      <c r="L72" s="67" t="n">
        <f aca="false">H72-I72</f>
        <v>1172780.33660592</v>
      </c>
      <c r="M72" s="67" t="n">
        <f aca="false">J72-K72</f>
        <v>79118.0989675205</v>
      </c>
      <c r="N72" s="157" t="n">
        <f aca="false">SUM(central_v5_m!C60:J60)</f>
        <v>4133546.39598138</v>
      </c>
      <c r="O72" s="7"/>
      <c r="P72" s="7"/>
      <c r="Q72" s="67" t="n">
        <f aca="false">I72*5.5017049523</f>
        <v>145759564.361868</v>
      </c>
      <c r="R72" s="67"/>
      <c r="S72" s="67"/>
      <c r="T72" s="7"/>
      <c r="U72" s="7"/>
      <c r="V72" s="67" t="n">
        <f aca="false">K72*5.5017049523</f>
        <v>14074196.7932994</v>
      </c>
      <c r="W72" s="67" t="n">
        <f aca="false">M72*5.5017049523</f>
        <v>435284.436906169</v>
      </c>
      <c r="X72" s="67" t="n">
        <f aca="false">N72*5.1890047538+L72*5.5017049523</f>
        <v>27901283.2846651</v>
      </c>
      <c r="Y72" s="67" t="n">
        <f aca="false">N72*5.1890047538</f>
        <v>21448991.8988002</v>
      </c>
      <c r="Z72" s="67" t="n">
        <f aca="false">L72*5.5017049523</f>
        <v>6452291.38586486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30979621.1043153</v>
      </c>
      <c r="G73" s="157" t="n">
        <f aca="false">central_v2_m!E61+temporary_pension_bonus_central!B61</f>
        <v>29699490.6914863</v>
      </c>
      <c r="H73" s="67" t="n">
        <f aca="false">F73-J73</f>
        <v>28230989.6014673</v>
      </c>
      <c r="I73" s="67" t="n">
        <f aca="false">G73-K73</f>
        <v>27033318.1337237</v>
      </c>
      <c r="J73" s="157" t="n">
        <f aca="false">central_v2_m!J61</f>
        <v>2748631.502848</v>
      </c>
      <c r="K73" s="157" t="n">
        <f aca="false">central_v2_m!K61</f>
        <v>2666172.55776256</v>
      </c>
      <c r="L73" s="67" t="n">
        <f aca="false">H73-I73</f>
        <v>1197671.4677436</v>
      </c>
      <c r="M73" s="67" t="n">
        <f aca="false">J73-K73</f>
        <v>82458.9450854398</v>
      </c>
      <c r="N73" s="157" t="n">
        <f aca="false">SUM(central_v5_m!C61:J61)</f>
        <v>4210866.83350073</v>
      </c>
      <c r="O73" s="7"/>
      <c r="P73" s="7"/>
      <c r="Q73" s="67" t="n">
        <f aca="false">I73*5.5017049523</f>
        <v>148729340.253409</v>
      </c>
      <c r="R73" s="67"/>
      <c r="S73" s="67"/>
      <c r="T73" s="7"/>
      <c r="U73" s="7"/>
      <c r="V73" s="67" t="n">
        <f aca="false">K73*5.5017049523</f>
        <v>14668494.7647286</v>
      </c>
      <c r="W73" s="67" t="n">
        <f aca="false">M73*5.5017049523</f>
        <v>453664.786537998</v>
      </c>
      <c r="X73" s="67" t="n">
        <f aca="false">N73*5.1890047538+L73*5.5017049523</f>
        <v>28439443.0619674</v>
      </c>
      <c r="Y73" s="67" t="n">
        <f aca="false">N73*5.1890047538</f>
        <v>21850208.016654</v>
      </c>
      <c r="Z73" s="67" t="n">
        <f aca="false">L73*5.5017049523</f>
        <v>6589235.04531338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30693771.9914925</v>
      </c>
      <c r="G74" s="155" t="n">
        <f aca="false">central_v2_m!E62+temporary_pension_bonus_central!B62</f>
        <v>29424566.1553191</v>
      </c>
      <c r="H74" s="8" t="n">
        <f aca="false">F74-J74</f>
        <v>27891500.5392925</v>
      </c>
      <c r="I74" s="8" t="n">
        <f aca="false">G74-K74</f>
        <v>26706362.8466851</v>
      </c>
      <c r="J74" s="155" t="n">
        <f aca="false">central_v2_m!J62</f>
        <v>2802271.4522</v>
      </c>
      <c r="K74" s="155" t="n">
        <f aca="false">central_v2_m!K62</f>
        <v>2718203.308634</v>
      </c>
      <c r="L74" s="8" t="n">
        <f aca="false">H74-I74</f>
        <v>1185137.69260743</v>
      </c>
      <c r="M74" s="8" t="n">
        <f aca="false">J74-K74</f>
        <v>84068.1435659998</v>
      </c>
      <c r="N74" s="155" t="n">
        <f aca="false">SUM(central_v5_m!C62:J62)</f>
        <v>5018348.41728932</v>
      </c>
      <c r="O74" s="5"/>
      <c r="P74" s="5"/>
      <c r="Q74" s="8" t="n">
        <f aca="false">I74*5.5017049523</f>
        <v>146930528.731528</v>
      </c>
      <c r="R74" s="8"/>
      <c r="S74" s="8"/>
      <c r="T74" s="5"/>
      <c r="U74" s="5"/>
      <c r="V74" s="8" t="n">
        <f aca="false">K74*5.5017049523</f>
        <v>14954752.6044699</v>
      </c>
      <c r="W74" s="8" t="n">
        <f aca="false">M74*5.5017049523</f>
        <v>462518.121787729</v>
      </c>
      <c r="X74" s="8" t="n">
        <f aca="false">N74*5.1890047538+L74*5.5017049523</f>
        <v>32560511.7061146</v>
      </c>
      <c r="Y74" s="8" t="n">
        <f aca="false">N74*5.1890047538</f>
        <v>26040233.793539</v>
      </c>
      <c r="Z74" s="8" t="n">
        <f aca="false">L74*5.5017049523</f>
        <v>6520277.91257567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31377371.8345373</v>
      </c>
      <c r="G75" s="157" t="n">
        <f aca="false">central_v2_m!E63+temporary_pension_bonus_central!B63</f>
        <v>30078913.7121136</v>
      </c>
      <c r="H75" s="67" t="n">
        <f aca="false">F75-J75</f>
        <v>28445747.5201373</v>
      </c>
      <c r="I75" s="67" t="n">
        <f aca="false">G75-K75</f>
        <v>27235238.1271456</v>
      </c>
      <c r="J75" s="157" t="n">
        <f aca="false">central_v2_m!J63</f>
        <v>2931624.3144</v>
      </c>
      <c r="K75" s="157" t="n">
        <f aca="false">central_v2_m!K63</f>
        <v>2843675.584968</v>
      </c>
      <c r="L75" s="67" t="n">
        <f aca="false">H75-I75</f>
        <v>1210509.39299176</v>
      </c>
      <c r="M75" s="67" t="n">
        <f aca="false">J75-K75</f>
        <v>87948.7294319999</v>
      </c>
      <c r="N75" s="157" t="n">
        <f aca="false">SUM(central_v5_m!C63:J63)</f>
        <v>4189518.02706741</v>
      </c>
      <c r="O75" s="7"/>
      <c r="P75" s="7"/>
      <c r="Q75" s="67" t="n">
        <f aca="false">I75*5.5017049523</f>
        <v>149840244.481186</v>
      </c>
      <c r="R75" s="67"/>
      <c r="S75" s="67"/>
      <c r="T75" s="7"/>
      <c r="U75" s="7"/>
      <c r="V75" s="67" t="n">
        <f aca="false">K75*5.5017049523</f>
        <v>15645064.048553</v>
      </c>
      <c r="W75" s="67" t="n">
        <f aca="false">M75*5.5017049523</f>
        <v>483867.960264526</v>
      </c>
      <c r="X75" s="67" t="n">
        <f aca="false">N75*5.1890047538+L75*5.5017049523</f>
        <v>28399294.480812</v>
      </c>
      <c r="Y75" s="67" t="n">
        <f aca="false">N75*5.1890047538</f>
        <v>21739428.9585836</v>
      </c>
      <c r="Z75" s="67" t="n">
        <f aca="false">L75*5.5017049523</f>
        <v>6659865.52222843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31149813.0930604</v>
      </c>
      <c r="G76" s="157" t="n">
        <f aca="false">central_v2_m!E64+temporary_pension_bonus_central!B64</f>
        <v>29859093.8645549</v>
      </c>
      <c r="H76" s="67" t="n">
        <f aca="false">F76-J76</f>
        <v>28199411.4493324</v>
      </c>
      <c r="I76" s="67" t="n">
        <f aca="false">G76-K76</f>
        <v>26997204.2701387</v>
      </c>
      <c r="J76" s="157" t="n">
        <f aca="false">central_v2_m!J64</f>
        <v>2950401.643728</v>
      </c>
      <c r="K76" s="157" t="n">
        <f aca="false">central_v2_m!K64</f>
        <v>2861889.59441616</v>
      </c>
      <c r="L76" s="67" t="n">
        <f aca="false">H76-I76</f>
        <v>1202207.17919365</v>
      </c>
      <c r="M76" s="67" t="n">
        <f aca="false">J76-K76</f>
        <v>88512.0493118395</v>
      </c>
      <c r="N76" s="157" t="n">
        <f aca="false">SUM(central_v5_m!C64:J64)</f>
        <v>4160208.18819486</v>
      </c>
      <c r="O76" s="7"/>
      <c r="P76" s="7"/>
      <c r="Q76" s="67" t="n">
        <f aca="false">I76*5.5017049523</f>
        <v>148530652.431277</v>
      </c>
      <c r="R76" s="67"/>
      <c r="S76" s="67"/>
      <c r="T76" s="7"/>
      <c r="U76" s="7"/>
      <c r="V76" s="67" t="n">
        <f aca="false">K76*5.5017049523</f>
        <v>15745272.1545352</v>
      </c>
      <c r="W76" s="67" t="n">
        <f aca="false">M76*5.5017049523</f>
        <v>486967.180037169</v>
      </c>
      <c r="X76" s="67" t="n">
        <f aca="false">N76*5.1890047538+L76*5.5017049523</f>
        <v>28201529.2568012</v>
      </c>
      <c r="Y76" s="67" t="n">
        <f aca="false">N76*5.1890047538</f>
        <v>21587340.0653408</v>
      </c>
      <c r="Z76" s="67" t="n">
        <f aca="false">L76*5.5017049523</f>
        <v>6614189.19146033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31862609.6249555</v>
      </c>
      <c r="G77" s="157" t="n">
        <f aca="false">central_v2_m!E65+temporary_pension_bonus_central!B65</f>
        <v>30542363.643083</v>
      </c>
      <c r="H77" s="67" t="n">
        <f aca="false">F77-J77</f>
        <v>28803947.4962035</v>
      </c>
      <c r="I77" s="67" t="n">
        <f aca="false">G77-K77</f>
        <v>27575461.3781935</v>
      </c>
      <c r="J77" s="157" t="n">
        <f aca="false">central_v2_m!J65</f>
        <v>3058662.128752</v>
      </c>
      <c r="K77" s="157" t="n">
        <f aca="false">central_v2_m!K65</f>
        <v>2966902.26488944</v>
      </c>
      <c r="L77" s="67" t="n">
        <f aca="false">H77-I77</f>
        <v>1228486.11800992</v>
      </c>
      <c r="M77" s="67" t="n">
        <f aca="false">J77-K77</f>
        <v>91759.8638625601</v>
      </c>
      <c r="N77" s="157" t="n">
        <f aca="false">SUM(central_v5_m!C65:J65)</f>
        <v>4230661.87100507</v>
      </c>
      <c r="O77" s="7"/>
      <c r="P77" s="7"/>
      <c r="Q77" s="67" t="n">
        <f aca="false">I77*5.5017049523</f>
        <v>151712052.426365</v>
      </c>
      <c r="R77" s="67"/>
      <c r="S77" s="67"/>
      <c r="T77" s="7"/>
      <c r="U77" s="7"/>
      <c r="V77" s="67" t="n">
        <f aca="false">K77*5.5017049523</f>
        <v>16323020.8837323</v>
      </c>
      <c r="W77" s="67" t="n">
        <f aca="false">M77*5.5017049523</f>
        <v>504835.697435021</v>
      </c>
      <c r="X77" s="67" t="n">
        <f aca="false">N77*5.1890047538+L77*5.5017049523</f>
        <v>28711692.7196527</v>
      </c>
      <c r="Y77" s="67" t="n">
        <f aca="false">N77*5.1890047538</f>
        <v>21952924.5603657</v>
      </c>
      <c r="Z77" s="67" t="n">
        <f aca="false">L77*5.5017049523</f>
        <v>6758768.15928699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31584339.6238419</v>
      </c>
      <c r="G78" s="155" t="n">
        <f aca="false">central_v2_m!E66+temporary_pension_bonus_central!B66</f>
        <v>30274969.4087809</v>
      </c>
      <c r="H78" s="8" t="n">
        <f aca="false">F78-J78</f>
        <v>28466398.2002499</v>
      </c>
      <c r="I78" s="8" t="n">
        <f aca="false">G78-K78</f>
        <v>27250566.2278966</v>
      </c>
      <c r="J78" s="155" t="n">
        <f aca="false">central_v2_m!J66</f>
        <v>3117941.423592</v>
      </c>
      <c r="K78" s="155" t="n">
        <f aca="false">central_v2_m!K66</f>
        <v>3024403.18088424</v>
      </c>
      <c r="L78" s="8" t="n">
        <f aca="false">H78-I78</f>
        <v>1215831.97235324</v>
      </c>
      <c r="M78" s="8" t="n">
        <f aca="false">J78-K78</f>
        <v>93538.2427077596</v>
      </c>
      <c r="N78" s="155" t="n">
        <f aca="false">SUM(central_v5_m!C66:J66)</f>
        <v>5124384.3609904</v>
      </c>
      <c r="O78" s="5"/>
      <c r="P78" s="5"/>
      <c r="Q78" s="8" t="n">
        <f aca="false">I78*5.5017049523</f>
        <v>149924575.168998</v>
      </c>
      <c r="R78" s="8"/>
      <c r="S78" s="8"/>
      <c r="T78" s="5"/>
      <c r="U78" s="5"/>
      <c r="V78" s="8" t="n">
        <f aca="false">K78*5.5017049523</f>
        <v>16639373.9580227</v>
      </c>
      <c r="W78" s="8" t="n">
        <f aca="false">M78*5.5017049523</f>
        <v>514619.81313472</v>
      </c>
      <c r="X78" s="8" t="n">
        <f aca="false">N78*5.1890047538+L78*5.5017049523</f>
        <v>33279603.592938</v>
      </c>
      <c r="Y78" s="8" t="n">
        <f aca="false">N78*5.1890047538</f>
        <v>26590454.8094775</v>
      </c>
      <c r="Z78" s="8" t="n">
        <f aca="false">L78*5.5017049523</f>
        <v>6689148.78346049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32248668.841431</v>
      </c>
      <c r="G79" s="157" t="n">
        <f aca="false">central_v2_m!E67+temporary_pension_bonus_central!B67</f>
        <v>30910219.7463227</v>
      </c>
      <c r="H79" s="67" t="n">
        <f aca="false">F79-J79</f>
        <v>28996734.693399</v>
      </c>
      <c r="I79" s="67" t="n">
        <f aca="false">G79-K79</f>
        <v>27755843.6227316</v>
      </c>
      <c r="J79" s="157" t="n">
        <f aca="false">central_v2_m!J67</f>
        <v>3251934.148032</v>
      </c>
      <c r="K79" s="157" t="n">
        <f aca="false">central_v2_m!K67</f>
        <v>3154376.12359104</v>
      </c>
      <c r="L79" s="67" t="n">
        <f aca="false">H79-I79</f>
        <v>1240891.0706674</v>
      </c>
      <c r="M79" s="67" t="n">
        <f aca="false">J79-K79</f>
        <v>97558.02444096</v>
      </c>
      <c r="N79" s="157" t="n">
        <f aca="false">SUM(central_v5_m!C67:J67)</f>
        <v>4195385.70396703</v>
      </c>
      <c r="O79" s="7"/>
      <c r="P79" s="7"/>
      <c r="Q79" s="67" t="n">
        <f aca="false">I79*5.5017049523</f>
        <v>152704462.314447</v>
      </c>
      <c r="R79" s="67"/>
      <c r="S79" s="67"/>
      <c r="T79" s="7"/>
      <c r="U79" s="7"/>
      <c r="V79" s="67" t="n">
        <f aca="false">K79*5.5017049523</f>
        <v>17354446.7405777</v>
      </c>
      <c r="W79" s="67" t="n">
        <f aca="false">M79*5.5017049523</f>
        <v>536735.466203434</v>
      </c>
      <c r="X79" s="67" t="n">
        <f aca="false">N79*5.1890047538+L79*5.5017049523</f>
        <v>28596892.9106652</v>
      </c>
      <c r="Y79" s="67" t="n">
        <f aca="false">N79*5.1890047538</f>
        <v>21769876.3619095</v>
      </c>
      <c r="Z79" s="67" t="n">
        <f aca="false">L79*5.5017049523</f>
        <v>6827016.54875571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31937092.4276938</v>
      </c>
      <c r="G80" s="157" t="n">
        <f aca="false">central_v2_m!E68+temporary_pension_bonus_central!B68</f>
        <v>30610144.9450519</v>
      </c>
      <c r="H80" s="67" t="n">
        <f aca="false">F80-J80</f>
        <v>28661127.3823258</v>
      </c>
      <c r="I80" s="67" t="n">
        <f aca="false">G80-K80</f>
        <v>27432458.8510449</v>
      </c>
      <c r="J80" s="157" t="n">
        <f aca="false">central_v2_m!J68</f>
        <v>3275965.045368</v>
      </c>
      <c r="K80" s="157" t="n">
        <f aca="false">central_v2_m!K68</f>
        <v>3177686.09400696</v>
      </c>
      <c r="L80" s="67" t="n">
        <f aca="false">H80-I80</f>
        <v>1228668.53128088</v>
      </c>
      <c r="M80" s="67" t="n">
        <f aca="false">J80-K80</f>
        <v>98278.9513610406</v>
      </c>
      <c r="N80" s="157" t="n">
        <f aca="false">SUM(central_v5_m!C68:J68)</f>
        <v>4238620.59089111</v>
      </c>
      <c r="O80" s="7"/>
      <c r="P80" s="7"/>
      <c r="Q80" s="67" t="n">
        <f aca="false">I80*5.5017049523</f>
        <v>150925294.71456</v>
      </c>
      <c r="R80" s="67"/>
      <c r="S80" s="67"/>
      <c r="T80" s="7"/>
      <c r="U80" s="7"/>
      <c r="V80" s="67" t="n">
        <f aca="false">K80*5.5017049523</f>
        <v>17482691.3202529</v>
      </c>
      <c r="W80" s="67" t="n">
        <f aca="false">M80*5.5017049523</f>
        <v>540701.793409888</v>
      </c>
      <c r="X80" s="67" t="n">
        <f aca="false">N80*5.1890047538+L80*5.5017049523</f>
        <v>28753994.1389717</v>
      </c>
      <c r="Y80" s="67" t="n">
        <f aca="false">N80*5.1890047538</f>
        <v>21994222.3956885</v>
      </c>
      <c r="Z80" s="67" t="n">
        <f aca="false">L80*5.5017049523</f>
        <v>6759771.74328318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32657239.2255483</v>
      </c>
      <c r="G81" s="157" t="n">
        <f aca="false">central_v2_m!E69+temporary_pension_bonus_central!B69</f>
        <v>31301287.619034</v>
      </c>
      <c r="H81" s="67" t="n">
        <f aca="false">F81-J81</f>
        <v>29188075.9416763</v>
      </c>
      <c r="I81" s="67" t="n">
        <f aca="false">G81-K81</f>
        <v>27936199.2336782</v>
      </c>
      <c r="J81" s="157" t="n">
        <f aca="false">central_v2_m!J69</f>
        <v>3469163.283872</v>
      </c>
      <c r="K81" s="157" t="n">
        <f aca="false">central_v2_m!K69</f>
        <v>3365088.38535584</v>
      </c>
      <c r="L81" s="67" t="n">
        <f aca="false">H81-I81</f>
        <v>1251876.7079981</v>
      </c>
      <c r="M81" s="67" t="n">
        <f aca="false">J81-K81</f>
        <v>104074.898516159</v>
      </c>
      <c r="N81" s="157" t="n">
        <f aca="false">SUM(central_v5_m!C69:J69)</f>
        <v>4324551.29731226</v>
      </c>
      <c r="O81" s="7"/>
      <c r="P81" s="7"/>
      <c r="Q81" s="67" t="n">
        <f aca="false">I81*5.5017049523</f>
        <v>153696725.672367</v>
      </c>
      <c r="R81" s="67"/>
      <c r="S81" s="67"/>
      <c r="T81" s="7"/>
      <c r="U81" s="7"/>
      <c r="V81" s="67" t="n">
        <f aca="false">K81*5.5017049523</f>
        <v>18513723.4346394</v>
      </c>
      <c r="W81" s="67" t="n">
        <f aca="false">M81*5.5017049523</f>
        <v>572589.384576472</v>
      </c>
      <c r="X81" s="67" t="n">
        <f aca="false">N81*5.1890047538+L81*5.5017049523</f>
        <v>29327573.5238675</v>
      </c>
      <c r="Y81" s="67" t="n">
        <f aca="false">N81*5.1890047538</f>
        <v>22440117.2398053</v>
      </c>
      <c r="Z81" s="67" t="n">
        <f aca="false">L81*5.5017049523</f>
        <v>6887456.28406219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32396003.5854125</v>
      </c>
      <c r="G82" s="155" t="n">
        <f aca="false">central_v2_m!E70+temporary_pension_bonus_central!B70</f>
        <v>31050490.5019119</v>
      </c>
      <c r="H82" s="8" t="n">
        <f aca="false">F82-J82</f>
        <v>28867524.0129965</v>
      </c>
      <c r="I82" s="8" t="n">
        <f aca="false">G82-K82</f>
        <v>27627865.3166684</v>
      </c>
      <c r="J82" s="155" t="n">
        <f aca="false">central_v2_m!J70</f>
        <v>3528479.572416</v>
      </c>
      <c r="K82" s="155" t="n">
        <f aca="false">central_v2_m!K70</f>
        <v>3422625.18524352</v>
      </c>
      <c r="L82" s="8" t="n">
        <f aca="false">H82-I82</f>
        <v>1239658.69632806</v>
      </c>
      <c r="M82" s="8" t="n">
        <f aca="false">J82-K82</f>
        <v>105854.387172481</v>
      </c>
      <c r="N82" s="155" t="n">
        <f aca="false">SUM(central_v5_m!C70:J70)</f>
        <v>4998159.46471492</v>
      </c>
      <c r="O82" s="5"/>
      <c r="P82" s="5"/>
      <c r="Q82" s="8" t="n">
        <f aca="false">I82*5.5017049523</f>
        <v>152000363.434192</v>
      </c>
      <c r="R82" s="8"/>
      <c r="S82" s="8"/>
      <c r="T82" s="5"/>
      <c r="U82" s="5"/>
      <c r="V82" s="8" t="n">
        <f aca="false">K82*5.5017049523</f>
        <v>18830273.931521</v>
      </c>
      <c r="W82" s="8" t="n">
        <f aca="false">M82*5.5017049523</f>
        <v>582379.606129518</v>
      </c>
      <c r="X82" s="8" t="n">
        <f aca="false">N82*5.1890047538+L82*5.5017049523</f>
        <v>32755709.611406</v>
      </c>
      <c r="Y82" s="8" t="n">
        <f aca="false">N82*5.1890047538</f>
        <v>25935473.2226562</v>
      </c>
      <c r="Z82" s="8" t="n">
        <f aca="false">L82*5.5017049523</f>
        <v>6820236.38874986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33174752.6101092</v>
      </c>
      <c r="G83" s="157" t="n">
        <f aca="false">central_v2_m!E71+temporary_pension_bonus_central!B71</f>
        <v>31796190.9763617</v>
      </c>
      <c r="H83" s="67" t="n">
        <f aca="false">F83-J83</f>
        <v>29469328.5534372</v>
      </c>
      <c r="I83" s="67" t="n">
        <f aca="false">G83-K83</f>
        <v>28201929.6413898</v>
      </c>
      <c r="J83" s="157" t="n">
        <f aca="false">central_v2_m!J71</f>
        <v>3705424.056672</v>
      </c>
      <c r="K83" s="157" t="n">
        <f aca="false">central_v2_m!K71</f>
        <v>3594261.33497184</v>
      </c>
      <c r="L83" s="67" t="n">
        <f aca="false">H83-I83</f>
        <v>1267398.91204739</v>
      </c>
      <c r="M83" s="67" t="n">
        <f aca="false">J83-K83</f>
        <v>111162.721700159</v>
      </c>
      <c r="N83" s="157" t="n">
        <f aca="false">SUM(central_v5_m!C71:J71)</f>
        <v>4306923.09267305</v>
      </c>
      <c r="O83" s="7"/>
      <c r="P83" s="7"/>
      <c r="Q83" s="67" t="n">
        <f aca="false">I83*5.5017049523</f>
        <v>155158695.972451</v>
      </c>
      <c r="R83" s="67"/>
      <c r="S83" s="67"/>
      <c r="T83" s="7"/>
      <c r="U83" s="7"/>
      <c r="V83" s="67" t="n">
        <f aca="false">K83*5.5017049523</f>
        <v>19774565.386475</v>
      </c>
      <c r="W83" s="67" t="n">
        <f aca="false">M83*5.5017049523</f>
        <v>611584.496488911</v>
      </c>
      <c r="X83" s="67" t="n">
        <f aca="false">N83*5.1890047538+L83*5.5017049523</f>
        <v>29321499.2730822</v>
      </c>
      <c r="Y83" s="67" t="n">
        <f aca="false">N83*5.1890047538</f>
        <v>22348644.4021315</v>
      </c>
      <c r="Z83" s="67" t="n">
        <f aca="false">L83*5.5017049523</f>
        <v>6972854.87095074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33021138.1818249</v>
      </c>
      <c r="G84" s="157" t="n">
        <f aca="false">central_v2_m!E72+temporary_pension_bonus_central!B72</f>
        <v>31648214.16345</v>
      </c>
      <c r="H84" s="67" t="n">
        <f aca="false">F84-J84</f>
        <v>29215413.5230729</v>
      </c>
      <c r="I84" s="67" t="n">
        <f aca="false">G84-K84</f>
        <v>27956661.2444606</v>
      </c>
      <c r="J84" s="157" t="n">
        <f aca="false">central_v2_m!J72</f>
        <v>3805724.658752</v>
      </c>
      <c r="K84" s="157" t="n">
        <f aca="false">central_v2_m!K72</f>
        <v>3691552.91898944</v>
      </c>
      <c r="L84" s="67" t="n">
        <f aca="false">H84-I84</f>
        <v>1258752.27861232</v>
      </c>
      <c r="M84" s="67" t="n">
        <f aca="false">J84-K84</f>
        <v>114171.73976256</v>
      </c>
      <c r="N84" s="157" t="n">
        <f aca="false">SUM(central_v5_m!C72:J72)</f>
        <v>4181163.27672129</v>
      </c>
      <c r="O84" s="7"/>
      <c r="P84" s="7"/>
      <c r="Q84" s="67" t="n">
        <f aca="false">I84*5.5017049523</f>
        <v>153809301.618422</v>
      </c>
      <c r="R84" s="67"/>
      <c r="S84" s="67"/>
      <c r="T84" s="7"/>
      <c r="U84" s="7"/>
      <c r="V84" s="67" t="n">
        <f aca="false">K84*5.5017049523</f>
        <v>20309834.9760817</v>
      </c>
      <c r="W84" s="67" t="n">
        <f aca="false">M84*5.5017049523</f>
        <v>628139.226064386</v>
      </c>
      <c r="X84" s="67" t="n">
        <f aca="false">N84*5.1890047538+L84*5.5017049523</f>
        <v>28621359.7642811</v>
      </c>
      <c r="Y84" s="67" t="n">
        <f aca="false">N84*5.1890047538</f>
        <v>21696076.1193208</v>
      </c>
      <c r="Z84" s="67" t="n">
        <f aca="false">L84*5.5017049523</f>
        <v>6925283.64496031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33678592.9027948</v>
      </c>
      <c r="G85" s="157" t="n">
        <f aca="false">central_v2_m!E73+temporary_pension_bonus_central!B73</f>
        <v>32277709.579784</v>
      </c>
      <c r="H85" s="67" t="n">
        <f aca="false">F85-J85</f>
        <v>29729935.9773308</v>
      </c>
      <c r="I85" s="67" t="n">
        <f aca="false">G85-K85</f>
        <v>28447512.3620839</v>
      </c>
      <c r="J85" s="157" t="n">
        <f aca="false">central_v2_m!J73</f>
        <v>3948656.925464</v>
      </c>
      <c r="K85" s="157" t="n">
        <f aca="false">central_v2_m!K73</f>
        <v>3830197.21770008</v>
      </c>
      <c r="L85" s="67" t="n">
        <f aca="false">H85-I85</f>
        <v>1282423.61524689</v>
      </c>
      <c r="M85" s="67" t="n">
        <f aca="false">J85-K85</f>
        <v>118459.707763921</v>
      </c>
      <c r="N85" s="157" t="n">
        <f aca="false">SUM(central_v5_m!C73:J73)</f>
        <v>4325806.73882348</v>
      </c>
      <c r="O85" s="7"/>
      <c r="P85" s="7"/>
      <c r="Q85" s="67" t="n">
        <f aca="false">I85*5.5017049523</f>
        <v>156509819.643093</v>
      </c>
      <c r="R85" s="67"/>
      <c r="S85" s="67"/>
      <c r="T85" s="7"/>
      <c r="U85" s="7"/>
      <c r="V85" s="67" t="n">
        <f aca="false">K85*5.5017049523</f>
        <v>21072615.0009062</v>
      </c>
      <c r="W85" s="67" t="n">
        <f aca="false">M85*5.5017049523</f>
        <v>651730.360852772</v>
      </c>
      <c r="X85" s="67" t="n">
        <f aca="false">N85*5.1890047538+L85*5.5017049523</f>
        <v>29502148.0867254</v>
      </c>
      <c r="Y85" s="67" t="n">
        <f aca="false">N85*5.1890047538</f>
        <v>22446631.7317751</v>
      </c>
      <c r="Z85" s="67" t="n">
        <f aca="false">L85*5.5017049523</f>
        <v>7055516.3549503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33259569.3570109</v>
      </c>
      <c r="G86" s="155" t="n">
        <f aca="false">central_v2_m!E74+temporary_pension_bonus_central!B74</f>
        <v>31877040.7439217</v>
      </c>
      <c r="H86" s="8" t="n">
        <f aca="false">F86-J86</f>
        <v>29255050.8059229</v>
      </c>
      <c r="I86" s="8" t="n">
        <f aca="false">G86-K86</f>
        <v>27992657.7493663</v>
      </c>
      <c r="J86" s="155" t="n">
        <f aca="false">central_v2_m!J74</f>
        <v>4004518.551088</v>
      </c>
      <c r="K86" s="155" t="n">
        <f aca="false">central_v2_m!K74</f>
        <v>3884382.99455536</v>
      </c>
      <c r="L86" s="8" t="n">
        <f aca="false">H86-I86</f>
        <v>1262393.05655655</v>
      </c>
      <c r="M86" s="8" t="n">
        <f aca="false">J86-K86</f>
        <v>120135.55653264</v>
      </c>
      <c r="N86" s="155" t="n">
        <f aca="false">SUM(central_v5_m!C74:J74)</f>
        <v>5182227.38909978</v>
      </c>
      <c r="O86" s="5"/>
      <c r="P86" s="5"/>
      <c r="Q86" s="8" t="n">
        <f aca="false">I86*5.5017049523</f>
        <v>154007343.767728</v>
      </c>
      <c r="R86" s="8"/>
      <c r="S86" s="8"/>
      <c r="T86" s="5"/>
      <c r="U86" s="5"/>
      <c r="V86" s="8" t="n">
        <f aca="false">K86*5.5017049523</f>
        <v>21370729.1577751</v>
      </c>
      <c r="W86" s="8" t="n">
        <f aca="false">M86*5.5017049523</f>
        <v>660950.386322942</v>
      </c>
      <c r="X86" s="8" t="n">
        <f aca="false">N86*5.1890047538+L86*5.5017049523</f>
        <v>33835916.6883176</v>
      </c>
      <c r="Y86" s="8" t="n">
        <f aca="false">N86*5.1890047538</f>
        <v>26890602.5573113</v>
      </c>
      <c r="Z86" s="8" t="n">
        <f aca="false">L86*5.5017049523</f>
        <v>6945314.13100628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33844925.4418776</v>
      </c>
      <c r="G87" s="157" t="n">
        <f aca="false">central_v2_m!E75+temporary_pension_bonus_central!B75</f>
        <v>32437772.5483423</v>
      </c>
      <c r="H87" s="67" t="n">
        <f aca="false">F87-J87</f>
        <v>29646161.2640856</v>
      </c>
      <c r="I87" s="67" t="n">
        <f aca="false">G87-K87</f>
        <v>28364971.295884</v>
      </c>
      <c r="J87" s="157" t="n">
        <f aca="false">central_v2_m!J75</f>
        <v>4198764.177792</v>
      </c>
      <c r="K87" s="157" t="n">
        <f aca="false">central_v2_m!K75</f>
        <v>4072801.25245824</v>
      </c>
      <c r="L87" s="67" t="n">
        <f aca="false">H87-I87</f>
        <v>1281189.96820159</v>
      </c>
      <c r="M87" s="67" t="n">
        <f aca="false">J87-K87</f>
        <v>125962.925333761</v>
      </c>
      <c r="N87" s="157" t="n">
        <f aca="false">SUM(central_v5_m!C75:J75)</f>
        <v>4334108.15186549</v>
      </c>
      <c r="O87" s="7"/>
      <c r="P87" s="7"/>
      <c r="Q87" s="67" t="n">
        <f aca="false">I87*5.5017049523</f>
        <v>156055703.050413</v>
      </c>
      <c r="R87" s="67"/>
      <c r="S87" s="67"/>
      <c r="T87" s="7"/>
      <c r="U87" s="7"/>
      <c r="V87" s="67" t="n">
        <f aca="false">K87*5.5017049523</f>
        <v>22407350.8203831</v>
      </c>
      <c r="W87" s="67" t="n">
        <f aca="false">M87*5.5017049523</f>
        <v>693010.850114946</v>
      </c>
      <c r="X87" s="67" t="n">
        <f aca="false">N87*5.1890047538+L87*5.5017049523</f>
        <v>29538436.9964051</v>
      </c>
      <c r="Y87" s="67" t="n">
        <f aca="false">N87*5.1890047538</f>
        <v>22489707.8035134</v>
      </c>
      <c r="Z87" s="67" t="n">
        <f aca="false">L87*5.5017049523</f>
        <v>7048729.19289174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33483935.5838994</v>
      </c>
      <c r="G88" s="157" t="n">
        <f aca="false">central_v2_m!E76+temporary_pension_bonus_central!B76</f>
        <v>32091536.0210967</v>
      </c>
      <c r="H88" s="67" t="n">
        <f aca="false">F88-J88</f>
        <v>29250902.5360194</v>
      </c>
      <c r="I88" s="67" t="n">
        <f aca="false">G88-K88</f>
        <v>27985493.9646531</v>
      </c>
      <c r="J88" s="157" t="n">
        <f aca="false">central_v2_m!J76</f>
        <v>4233033.04788</v>
      </c>
      <c r="K88" s="157" t="n">
        <f aca="false">central_v2_m!K76</f>
        <v>4106042.0564436</v>
      </c>
      <c r="L88" s="67" t="n">
        <f aca="false">H88-I88</f>
        <v>1265408.57136631</v>
      </c>
      <c r="M88" s="67" t="n">
        <f aca="false">J88-K88</f>
        <v>126990.9914364</v>
      </c>
      <c r="N88" s="157" t="n">
        <f aca="false">SUM(central_v5_m!C76:J76)</f>
        <v>4187036.84527194</v>
      </c>
      <c r="O88" s="7"/>
      <c r="P88" s="7"/>
      <c r="Q88" s="67" t="n">
        <f aca="false">I88*5.5017049523</f>
        <v>153967930.737894</v>
      </c>
      <c r="R88" s="67"/>
      <c r="S88" s="67"/>
      <c r="T88" s="7"/>
      <c r="U88" s="7"/>
      <c r="V88" s="67" t="n">
        <f aca="false">K88*5.5017049523</f>
        <v>22590231.9162878</v>
      </c>
      <c r="W88" s="67" t="n">
        <f aca="false">M88*5.5017049523</f>
        <v>698666.966483129</v>
      </c>
      <c r="X88" s="67" t="n">
        <f aca="false">N88*5.1890047538+L88*5.5017049523</f>
        <v>28688458.6982207</v>
      </c>
      <c r="Y88" s="67" t="n">
        <f aca="false">N88*5.1890047538</f>
        <v>21726554.0944518</v>
      </c>
      <c r="Z88" s="67" t="n">
        <f aca="false">L88*5.5017049523</f>
        <v>6961904.60376888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34170320.0980583</v>
      </c>
      <c r="G89" s="157" t="n">
        <f aca="false">central_v2_m!E77+temporary_pension_bonus_central!B77</f>
        <v>32749449.0638392</v>
      </c>
      <c r="H89" s="67" t="n">
        <f aca="false">F89-J89</f>
        <v>29746583.5682183</v>
      </c>
      <c r="I89" s="67" t="n">
        <f aca="false">G89-K89</f>
        <v>28458424.6298944</v>
      </c>
      <c r="J89" s="157" t="n">
        <f aca="false">central_v2_m!J77</f>
        <v>4423736.52984</v>
      </c>
      <c r="K89" s="157" t="n">
        <f aca="false">central_v2_m!K77</f>
        <v>4291024.4339448</v>
      </c>
      <c r="L89" s="67" t="n">
        <f aca="false">H89-I89</f>
        <v>1288158.93832384</v>
      </c>
      <c r="M89" s="67" t="n">
        <f aca="false">J89-K89</f>
        <v>132712.0958952</v>
      </c>
      <c r="N89" s="157" t="n">
        <f aca="false">SUM(central_v5_m!C77:J77)</f>
        <v>4216011.57702032</v>
      </c>
      <c r="O89" s="7"/>
      <c r="P89" s="7"/>
      <c r="Q89" s="67" t="n">
        <f aca="false">I89*5.5017049523</f>
        <v>156569855.720946</v>
      </c>
      <c r="R89" s="67"/>
      <c r="S89" s="67"/>
      <c r="T89" s="7"/>
      <c r="U89" s="7"/>
      <c r="V89" s="67" t="n">
        <f aca="false">K89*5.5017049523</f>
        <v>23607950.3786744</v>
      </c>
      <c r="W89" s="67" t="n">
        <f aca="false">M89*5.5017049523</f>
        <v>730142.795216735</v>
      </c>
      <c r="X89" s="67" t="n">
        <f aca="false">N89*5.1890047538+L89*5.5017049523</f>
        <v>28963974.52556</v>
      </c>
      <c r="Y89" s="67" t="n">
        <f aca="false">N89*5.1890047538</f>
        <v>21876904.1152343</v>
      </c>
      <c r="Z89" s="67" t="n">
        <f aca="false">L89*5.5017049523</f>
        <v>7087070.41032576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33825062.4615305</v>
      </c>
      <c r="G90" s="155" t="n">
        <f aca="false">central_v2_m!E78+temporary_pension_bonus_central!B78</f>
        <v>32419025.9383503</v>
      </c>
      <c r="H90" s="8" t="n">
        <f aca="false">F90-J90</f>
        <v>29470062.7209545</v>
      </c>
      <c r="I90" s="8" t="n">
        <f aca="false">G90-K90</f>
        <v>28194676.1899916</v>
      </c>
      <c r="J90" s="155" t="n">
        <f aca="false">central_v2_m!J78</f>
        <v>4354999.740576</v>
      </c>
      <c r="K90" s="155" t="n">
        <f aca="false">central_v2_m!K78</f>
        <v>4224349.74835872</v>
      </c>
      <c r="L90" s="8" t="n">
        <f aca="false">H90-I90</f>
        <v>1275386.53096292</v>
      </c>
      <c r="M90" s="8" t="n">
        <f aca="false">J90-K90</f>
        <v>130649.992217282</v>
      </c>
      <c r="N90" s="155" t="n">
        <f aca="false">SUM(central_v5_m!C78:J78)</f>
        <v>5079982.14184802</v>
      </c>
      <c r="O90" s="5"/>
      <c r="P90" s="5"/>
      <c r="Q90" s="8" t="n">
        <f aca="false">I90*5.5017049523</f>
        <v>155118789.622972</v>
      </c>
      <c r="R90" s="8"/>
      <c r="S90" s="8"/>
      <c r="T90" s="5"/>
      <c r="U90" s="5"/>
      <c r="V90" s="8" t="n">
        <f aca="false">K90*5.5017049523</f>
        <v>23241125.9307924</v>
      </c>
      <c r="W90" s="8" t="n">
        <f aca="false">M90*5.5017049523</f>
        <v>718797.709199776</v>
      </c>
      <c r="X90" s="8" t="n">
        <f aca="false">N90*5.1890047538+L90*5.5017049523</f>
        <v>33376851.8767639</v>
      </c>
      <c r="Y90" s="8" t="n">
        <f aca="false">N90*5.1890047538</f>
        <v>26360051.4832685</v>
      </c>
      <c r="Z90" s="8" t="n">
        <f aca="false">L90*5.5017049523</f>
        <v>7016800.3934954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34538785.2457393</v>
      </c>
      <c r="G91" s="157" t="n">
        <f aca="false">central_v2_m!E79+temporary_pension_bonus_central!B79</f>
        <v>33103486.7418137</v>
      </c>
      <c r="H91" s="67" t="n">
        <f aca="false">F91-J91</f>
        <v>30007079.3458273</v>
      </c>
      <c r="I91" s="67" t="n">
        <f aca="false">G91-K91</f>
        <v>28707732.0188991</v>
      </c>
      <c r="J91" s="157" t="n">
        <f aca="false">central_v2_m!J79</f>
        <v>4531705.899912</v>
      </c>
      <c r="K91" s="157" t="n">
        <f aca="false">central_v2_m!K79</f>
        <v>4395754.72291464</v>
      </c>
      <c r="L91" s="67" t="n">
        <f aca="false">H91-I91</f>
        <v>1299347.32692826</v>
      </c>
      <c r="M91" s="67" t="n">
        <f aca="false">J91-K91</f>
        <v>135951.17699736</v>
      </c>
      <c r="N91" s="157" t="n">
        <f aca="false">SUM(central_v5_m!C79:J79)</f>
        <v>4288092.3367581</v>
      </c>
      <c r="O91" s="7"/>
      <c r="P91" s="7"/>
      <c r="Q91" s="67" t="n">
        <f aca="false">I91*5.5017049523</f>
        <v>157941471.417678</v>
      </c>
      <c r="R91" s="67"/>
      <c r="S91" s="67"/>
      <c r="T91" s="7"/>
      <c r="U91" s="7"/>
      <c r="V91" s="67" t="n">
        <f aca="false">K91*5.5017049523</f>
        <v>24184145.5281556</v>
      </c>
      <c r="W91" s="67" t="n">
        <f aca="false">M91*5.5017049523</f>
        <v>747963.263757389</v>
      </c>
      <c r="X91" s="67" t="n">
        <f aca="false">N91*5.1890047538+L91*5.5017049523</f>
        <v>29399557.1434901</v>
      </c>
      <c r="Y91" s="67" t="n">
        <f aca="false">N91*5.1890047538</f>
        <v>22250931.5201711</v>
      </c>
      <c r="Z91" s="67" t="n">
        <f aca="false">L91*5.5017049523</f>
        <v>7148625.62331898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34118866.806058</v>
      </c>
      <c r="G92" s="157" t="n">
        <f aca="false">central_v2_m!E80+temporary_pension_bonus_central!B80</f>
        <v>32700053.6536193</v>
      </c>
      <c r="H92" s="67" t="n">
        <f aca="false">F92-J92</f>
        <v>29621456.551098</v>
      </c>
      <c r="I92" s="67" t="n">
        <f aca="false">G92-K92</f>
        <v>28337565.7063081</v>
      </c>
      <c r="J92" s="157" t="n">
        <f aca="false">central_v2_m!J80</f>
        <v>4497410.25496</v>
      </c>
      <c r="K92" s="157" t="n">
        <f aca="false">central_v2_m!K80</f>
        <v>4362487.9473112</v>
      </c>
      <c r="L92" s="67" t="n">
        <f aca="false">H92-I92</f>
        <v>1283890.84478981</v>
      </c>
      <c r="M92" s="67" t="n">
        <f aca="false">J92-K92</f>
        <v>134922.307648801</v>
      </c>
      <c r="N92" s="157" t="n">
        <f aca="false">SUM(central_v5_m!C80:J80)</f>
        <v>4160210.14595301</v>
      </c>
      <c r="O92" s="7"/>
      <c r="P92" s="7"/>
      <c r="Q92" s="67" t="n">
        <f aca="false">I92*5.5017049523</f>
        <v>155904925.582522</v>
      </c>
      <c r="R92" s="67"/>
      <c r="S92" s="67"/>
      <c r="T92" s="7"/>
      <c r="U92" s="7"/>
      <c r="V92" s="67" t="n">
        <f aca="false">K92*5.5017049523</f>
        <v>24001121.5440711</v>
      </c>
      <c r="W92" s="67" t="n">
        <f aca="false">M92*5.5017049523</f>
        <v>742302.728167154</v>
      </c>
      <c r="X92" s="67" t="n">
        <f aca="false">N92*5.1890047538+L92*5.5017049523</f>
        <v>28650938.8431499</v>
      </c>
      <c r="Y92" s="67" t="n">
        <f aca="false">N92*5.1890047538</f>
        <v>21587350.2241571</v>
      </c>
      <c r="Z92" s="67" t="n">
        <f aca="false">L92*5.5017049523</f>
        <v>7063588.61899273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34862487.2711225</v>
      </c>
      <c r="G93" s="157" t="n">
        <f aca="false">central_v2_m!E81+temporary_pension_bonus_central!B81</f>
        <v>33412983.8417394</v>
      </c>
      <c r="H93" s="67" t="n">
        <f aca="false">F93-J93</f>
        <v>30207543.2431545</v>
      </c>
      <c r="I93" s="67" t="n">
        <f aca="false">G93-K93</f>
        <v>28897688.1346105</v>
      </c>
      <c r="J93" s="157" t="n">
        <f aca="false">central_v2_m!J81</f>
        <v>4654944.027968</v>
      </c>
      <c r="K93" s="157" t="n">
        <f aca="false">central_v2_m!K81</f>
        <v>4515295.70712896</v>
      </c>
      <c r="L93" s="67" t="n">
        <f aca="false">H93-I93</f>
        <v>1309855.10854405</v>
      </c>
      <c r="M93" s="67" t="n">
        <f aca="false">J93-K93</f>
        <v>139648.32083904</v>
      </c>
      <c r="N93" s="157" t="n">
        <f aca="false">SUM(central_v5_m!C81:J81)</f>
        <v>4218772.35460431</v>
      </c>
      <c r="O93" s="7"/>
      <c r="P93" s="7"/>
      <c r="Q93" s="67" t="n">
        <f aca="false">I93*5.5017049523</f>
        <v>158986553.920207</v>
      </c>
      <c r="R93" s="67"/>
      <c r="S93" s="67"/>
      <c r="T93" s="7"/>
      <c r="U93" s="7"/>
      <c r="V93" s="67" t="n">
        <f aca="false">K93*5.5017049523</f>
        <v>24841824.7530103</v>
      </c>
      <c r="W93" s="67" t="n">
        <f aca="false">M93*5.5017049523</f>
        <v>768303.858340526</v>
      </c>
      <c r="X93" s="67" t="n">
        <f aca="false">N93*5.1890047538+L93*5.5017049523</f>
        <v>29097666.1407141</v>
      </c>
      <c r="Y93" s="67" t="n">
        <f aca="false">N93*5.1890047538</f>
        <v>21891229.8032418</v>
      </c>
      <c r="Z93" s="67" t="n">
        <f aca="false">L93*5.5017049523</f>
        <v>7206436.33747226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34620968.8832663</v>
      </c>
      <c r="G94" s="155" t="n">
        <f aca="false">central_v2_m!E82+temporary_pension_bonus_central!B82</f>
        <v>33181801.5235018</v>
      </c>
      <c r="H94" s="8" t="n">
        <f aca="false">F94-J94</f>
        <v>29893200.2547383</v>
      </c>
      <c r="I94" s="8" t="n">
        <f aca="false">G94-K94</f>
        <v>28595865.9538296</v>
      </c>
      <c r="J94" s="155" t="n">
        <f aca="false">central_v2_m!J82</f>
        <v>4727768.628528</v>
      </c>
      <c r="K94" s="155" t="n">
        <f aca="false">central_v2_m!K82</f>
        <v>4585935.56967216</v>
      </c>
      <c r="L94" s="8" t="n">
        <f aca="false">H94-I94</f>
        <v>1297334.30090871</v>
      </c>
      <c r="M94" s="8" t="n">
        <f aca="false">J94-K94</f>
        <v>141833.05885584</v>
      </c>
      <c r="N94" s="155" t="n">
        <f aca="false">SUM(central_v5_m!C82:J82)</f>
        <v>4969889.2403007</v>
      </c>
      <c r="O94" s="5"/>
      <c r="P94" s="5"/>
      <c r="Q94" s="8" t="n">
        <f aca="false">I94*5.5017049523</f>
        <v>157326017.333491</v>
      </c>
      <c r="R94" s="8"/>
      <c r="S94" s="8"/>
      <c r="T94" s="5"/>
      <c r="U94" s="5"/>
      <c r="V94" s="8" t="n">
        <f aca="false">K94*5.5017049523</f>
        <v>25230464.434594</v>
      </c>
      <c r="W94" s="8" t="n">
        <f aca="false">M94*5.5017049523</f>
        <v>780323.642307032</v>
      </c>
      <c r="X94" s="8" t="n">
        <f aca="false">N94*5.1890047538+L94*5.5017049523</f>
        <v>32926329.4418779</v>
      </c>
      <c r="Y94" s="8" t="n">
        <f aca="false">N94*5.1890047538</f>
        <v>25788778.8937798</v>
      </c>
      <c r="Z94" s="8" t="n">
        <f aca="false">L94*5.5017049523</f>
        <v>7137550.54809809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35255954.3714117</v>
      </c>
      <c r="G95" s="157" t="n">
        <f aca="false">central_v2_m!E83+temporary_pension_bonus_central!B83</f>
        <v>33791125.8206113</v>
      </c>
      <c r="H95" s="67" t="n">
        <f aca="false">F95-J95</f>
        <v>30441192.2501957</v>
      </c>
      <c r="I95" s="67" t="n">
        <f aca="false">G95-K95</f>
        <v>29120806.5630318</v>
      </c>
      <c r="J95" s="157" t="n">
        <f aca="false">central_v2_m!J83</f>
        <v>4814762.121216</v>
      </c>
      <c r="K95" s="157" t="n">
        <f aca="false">central_v2_m!K83</f>
        <v>4670319.25757952</v>
      </c>
      <c r="L95" s="67" t="n">
        <f aca="false">H95-I95</f>
        <v>1320385.68716396</v>
      </c>
      <c r="M95" s="67" t="n">
        <f aca="false">J95-K95</f>
        <v>144442.86363648</v>
      </c>
      <c r="N95" s="157" t="n">
        <f aca="false">SUM(central_v5_m!C83:J83)</f>
        <v>4238910.38296375</v>
      </c>
      <c r="O95" s="7"/>
      <c r="P95" s="7"/>
      <c r="Q95" s="67" t="n">
        <f aca="false">I95*5.5017049523</f>
        <v>160214085.682802</v>
      </c>
      <c r="R95" s="67"/>
      <c r="S95" s="67"/>
      <c r="T95" s="7"/>
      <c r="U95" s="7"/>
      <c r="V95" s="67" t="n">
        <f aca="false">K95*5.5017049523</f>
        <v>25694718.5882473</v>
      </c>
      <c r="W95" s="67" t="n">
        <f aca="false">M95*5.5017049523</f>
        <v>794682.018193214</v>
      </c>
      <c r="X95" s="67" t="n">
        <f aca="false">N95*5.1890047538+L95*5.5017049523</f>
        <v>29260098.6021471</v>
      </c>
      <c r="Y95" s="67" t="n">
        <f aca="false">N95*5.1890047538</f>
        <v>21995726.1281311</v>
      </c>
      <c r="Z95" s="67" t="n">
        <f aca="false">L95*5.5017049523</f>
        <v>7264372.47401602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34968625.0417377</v>
      </c>
      <c r="G96" s="157" t="n">
        <f aca="false">central_v2_m!E84+temporary_pension_bonus_central!B84</f>
        <v>33516709.2225005</v>
      </c>
      <c r="H96" s="67" t="n">
        <f aca="false">F96-J96</f>
        <v>30188263.7233377</v>
      </c>
      <c r="I96" s="67" t="n">
        <f aca="false">G96-K96</f>
        <v>28879758.7436525</v>
      </c>
      <c r="J96" s="157" t="n">
        <f aca="false">central_v2_m!J84</f>
        <v>4780361.3184</v>
      </c>
      <c r="K96" s="157" t="n">
        <f aca="false">central_v2_m!K84</f>
        <v>4636950.478848</v>
      </c>
      <c r="L96" s="67" t="n">
        <f aca="false">H96-I96</f>
        <v>1308504.97968521</v>
      </c>
      <c r="M96" s="67" t="n">
        <f aca="false">J96-K96</f>
        <v>143410.839551998</v>
      </c>
      <c r="N96" s="157" t="n">
        <f aca="false">SUM(central_v5_m!C84:J84)</f>
        <v>4020770.46740512</v>
      </c>
      <c r="O96" s="7"/>
      <c r="P96" s="7"/>
      <c r="Q96" s="67" t="n">
        <f aca="false">I96*5.5017049523</f>
        <v>158887911.701182</v>
      </c>
      <c r="R96" s="67"/>
      <c r="S96" s="67"/>
      <c r="T96" s="7"/>
      <c r="U96" s="7"/>
      <c r="V96" s="67" t="n">
        <f aca="false">K96*5.5017049523</f>
        <v>25511133.4130479</v>
      </c>
      <c r="W96" s="67" t="n">
        <f aca="false">M96*5.5017049523</f>
        <v>789004.12617673</v>
      </c>
      <c r="X96" s="67" t="n">
        <f aca="false">N96*5.1890047538+L96*5.5017049523</f>
        <v>28062805.3961471</v>
      </c>
      <c r="Y96" s="67" t="n">
        <f aca="false">N96*5.1890047538</f>
        <v>20863797.0693038</v>
      </c>
      <c r="Z96" s="67" t="n">
        <f aca="false">L96*5.5017049523</f>
        <v>7199008.32684331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35574693.2187365</v>
      </c>
      <c r="G97" s="157" t="n">
        <f aca="false">central_v2_m!E85+temporary_pension_bonus_central!B85</f>
        <v>34098412.3530795</v>
      </c>
      <c r="H97" s="67" t="n">
        <f aca="false">F97-J97</f>
        <v>30686798.7091685</v>
      </c>
      <c r="I97" s="67" t="n">
        <f aca="false">G97-K97</f>
        <v>29357154.6787986</v>
      </c>
      <c r="J97" s="157" t="n">
        <f aca="false">central_v2_m!J85</f>
        <v>4887894.509568</v>
      </c>
      <c r="K97" s="157" t="n">
        <f aca="false">central_v2_m!K85</f>
        <v>4741257.67428096</v>
      </c>
      <c r="L97" s="67" t="n">
        <f aca="false">H97-I97</f>
        <v>1329644.03036995</v>
      </c>
      <c r="M97" s="67" t="n">
        <f aca="false">J97-K97</f>
        <v>146636.835287041</v>
      </c>
      <c r="N97" s="157" t="n">
        <f aca="false">SUM(central_v5_m!C85:J85)</f>
        <v>4074484.46430897</v>
      </c>
      <c r="O97" s="7"/>
      <c r="P97" s="7"/>
      <c r="Q97" s="67" t="n">
        <f aca="false">I97*5.5017049523</f>
        <v>161514403.281783</v>
      </c>
      <c r="R97" s="67"/>
      <c r="S97" s="67"/>
      <c r="T97" s="7"/>
      <c r="U97" s="7"/>
      <c r="V97" s="67" t="n">
        <f aca="false">K97*5.5017049523</f>
        <v>26085000.8267219</v>
      </c>
      <c r="W97" s="67" t="n">
        <f aca="false">M97*5.5017049523</f>
        <v>806752.602888313</v>
      </c>
      <c r="X97" s="67" t="n">
        <f aca="false">N97*5.1890047538+L97*5.5017049523</f>
        <v>28457828.401266</v>
      </c>
      <c r="Y97" s="67" t="n">
        <f aca="false">N97*5.1890047538</f>
        <v>21142519.2545835</v>
      </c>
      <c r="Z97" s="67" t="n">
        <f aca="false">L97*5.5017049523</f>
        <v>7315309.1466825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35244284.7895711</v>
      </c>
      <c r="G98" s="155" t="n">
        <f aca="false">central_v2_m!E86+temporary_pension_bonus_central!B86</f>
        <v>33782366.359963</v>
      </c>
      <c r="H98" s="8" t="n">
        <f aca="false">F98-J98</f>
        <v>30289126.6921151</v>
      </c>
      <c r="I98" s="8" t="n">
        <f aca="false">G98-K98</f>
        <v>28975863.0054307</v>
      </c>
      <c r="J98" s="155" t="n">
        <f aca="false">central_v2_m!J86</f>
        <v>4955158.097456</v>
      </c>
      <c r="K98" s="155" t="n">
        <f aca="false">central_v2_m!K86</f>
        <v>4806503.35453232</v>
      </c>
      <c r="L98" s="8" t="n">
        <f aca="false">H98-I98</f>
        <v>1313263.68668445</v>
      </c>
      <c r="M98" s="8" t="n">
        <f aca="false">J98-K98</f>
        <v>148654.742923681</v>
      </c>
      <c r="N98" s="155" t="n">
        <f aca="false">SUM(central_v5_m!C86:J86)</f>
        <v>4988382.90917482</v>
      </c>
      <c r="O98" s="5"/>
      <c r="P98" s="5"/>
      <c r="Q98" s="8" t="n">
        <f aca="false">I98*5.5017049523</f>
        <v>159416648.994144</v>
      </c>
      <c r="R98" s="8"/>
      <c r="S98" s="8"/>
      <c r="T98" s="5"/>
      <c r="U98" s="5"/>
      <c r="V98" s="8" t="n">
        <f aca="false">K98*5.5017049523</f>
        <v>26443963.308877</v>
      </c>
      <c r="W98" s="8" t="n">
        <f aca="false">M98*5.5017049523</f>
        <v>817854.535326097</v>
      </c>
      <c r="X98" s="8" t="n">
        <f aca="false">N98*5.1890047538+L98*5.5017049523</f>
        <v>33109931.9581904</v>
      </c>
      <c r="Y98" s="8" t="n">
        <f aca="false">N98*5.1890047538</f>
        <v>25884742.6294828</v>
      </c>
      <c r="Z98" s="8" t="n">
        <f aca="false">L98*5.5017049523</f>
        <v>7225189.32870758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35914030.6330043</v>
      </c>
      <c r="G99" s="157" t="n">
        <f aca="false">central_v2_m!E87+temporary_pension_bonus_central!B87</f>
        <v>34426131.074435</v>
      </c>
      <c r="H99" s="67" t="n">
        <f aca="false">F99-J99</f>
        <v>30777523.0370043</v>
      </c>
      <c r="I99" s="67" t="n">
        <f aca="false">G99-K99</f>
        <v>29443718.706315</v>
      </c>
      <c r="J99" s="157" t="n">
        <f aca="false">central_v2_m!J87</f>
        <v>5136507.596</v>
      </c>
      <c r="K99" s="157" t="n">
        <f aca="false">central_v2_m!K87</f>
        <v>4982412.36812</v>
      </c>
      <c r="L99" s="67" t="n">
        <f aca="false">H99-I99</f>
        <v>1333804.33068933</v>
      </c>
      <c r="M99" s="67" t="n">
        <f aca="false">J99-K99</f>
        <v>154095.227880001</v>
      </c>
      <c r="N99" s="157" t="n">
        <f aca="false">SUM(central_v5_m!C87:J87)</f>
        <v>4204052.524736</v>
      </c>
      <c r="O99" s="7"/>
      <c r="P99" s="7"/>
      <c r="Q99" s="67" t="n">
        <f aca="false">I99*5.5017049523</f>
        <v>161990653.020661</v>
      </c>
      <c r="R99" s="67"/>
      <c r="S99" s="67"/>
      <c r="T99" s="7"/>
      <c r="U99" s="7"/>
      <c r="V99" s="67" t="n">
        <f aca="false">K99*5.5017049523</f>
        <v>27411762.8000866</v>
      </c>
      <c r="W99" s="67" t="n">
        <f aca="false">M99*5.5017049523</f>
        <v>847786.478353199</v>
      </c>
      <c r="X99" s="67" t="n">
        <f aca="false">N99*5.1890047538+L99*5.5017049523</f>
        <v>29153046.4276327</v>
      </c>
      <c r="Y99" s="67" t="n">
        <f aca="false">N99*5.1890047538</f>
        <v>21814848.53608</v>
      </c>
      <c r="Z99" s="67" t="n">
        <f aca="false">L99*5.5017049523</f>
        <v>7338197.89155269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35583578.265547</v>
      </c>
      <c r="G100" s="157" t="n">
        <f aca="false">central_v2_m!E88+temporary_pension_bonus_central!B88</f>
        <v>34109952.5649999</v>
      </c>
      <c r="H100" s="67" t="n">
        <f aca="false">F100-J100</f>
        <v>30452182.147387</v>
      </c>
      <c r="I100" s="67" t="n">
        <f aca="false">G100-K100</f>
        <v>29132498.3303847</v>
      </c>
      <c r="J100" s="157" t="n">
        <f aca="false">central_v2_m!J88</f>
        <v>5131396.11816</v>
      </c>
      <c r="K100" s="157" t="n">
        <f aca="false">central_v2_m!K88</f>
        <v>4977454.2346152</v>
      </c>
      <c r="L100" s="67" t="n">
        <f aca="false">H100-I100</f>
        <v>1319683.81700228</v>
      </c>
      <c r="M100" s="67" t="n">
        <f aca="false">J100-K100</f>
        <v>153941.883544801</v>
      </c>
      <c r="N100" s="157" t="n">
        <f aca="false">SUM(central_v5_m!C88:J88)</f>
        <v>4066245.85407883</v>
      </c>
      <c r="O100" s="7"/>
      <c r="P100" s="7"/>
      <c r="Q100" s="67" t="n">
        <f aca="false">I100*5.5017049523</f>
        <v>160278410.337149</v>
      </c>
      <c r="R100" s="67"/>
      <c r="S100" s="67"/>
      <c r="T100" s="7"/>
      <c r="U100" s="7"/>
      <c r="V100" s="67" t="n">
        <f aca="false">K100*5.5017049523</f>
        <v>27384484.6124291</v>
      </c>
      <c r="W100" s="67" t="n">
        <f aca="false">M100*5.5017049523</f>
        <v>846942.823064821</v>
      </c>
      <c r="X100" s="67" t="n">
        <f aca="false">N100*5.1890047538+L100*5.5017049523</f>
        <v>28360280.0584062</v>
      </c>
      <c r="Y100" s="67" t="n">
        <f aca="false">N100*5.1890047538</f>
        <v>21099769.0669346</v>
      </c>
      <c r="Z100" s="67" t="n">
        <f aca="false">L100*5.5017049523</f>
        <v>7260510.99147162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36286016.4403613</v>
      </c>
      <c r="G101" s="157" t="n">
        <f aca="false">central_v2_m!E89+temporary_pension_bonus_central!B89</f>
        <v>34783554.6483912</v>
      </c>
      <c r="H101" s="67" t="n">
        <f aca="false">F101-J101</f>
        <v>30951153.0030573</v>
      </c>
      <c r="I101" s="67" t="n">
        <f aca="false">G101-K101</f>
        <v>29608737.1142063</v>
      </c>
      <c r="J101" s="157" t="n">
        <f aca="false">central_v2_m!J89</f>
        <v>5334863.437304</v>
      </c>
      <c r="K101" s="157" t="n">
        <f aca="false">central_v2_m!K89</f>
        <v>5174817.53418488</v>
      </c>
      <c r="L101" s="67" t="n">
        <f aca="false">H101-I101</f>
        <v>1342415.88885102</v>
      </c>
      <c r="M101" s="67" t="n">
        <f aca="false">J101-K101</f>
        <v>160045.903119118</v>
      </c>
      <c r="N101" s="157" t="n">
        <f aca="false">SUM(central_v5_m!C89:J89)</f>
        <v>4164690.55426212</v>
      </c>
      <c r="O101" s="7"/>
      <c r="P101" s="7"/>
      <c r="Q101" s="67" t="n">
        <f aca="false">I101*5.5017049523</f>
        <v>162898535.612578</v>
      </c>
      <c r="R101" s="67"/>
      <c r="S101" s="67"/>
      <c r="T101" s="7"/>
      <c r="U101" s="7"/>
      <c r="V101" s="67" t="n">
        <f aca="false">K101*5.5017049523</f>
        <v>28470319.2550738</v>
      </c>
      <c r="W101" s="67" t="n">
        <f aca="false">M101*5.5017049523</f>
        <v>880525.337785777</v>
      </c>
      <c r="X101" s="67" t="n">
        <f aca="false">N101*5.1890047538+L101*5.5017049523</f>
        <v>28996175.22791</v>
      </c>
      <c r="Y101" s="67" t="n">
        <f aca="false">N101*5.1890047538</f>
        <v>21610599.0841721</v>
      </c>
      <c r="Z101" s="67" t="n">
        <f aca="false">L101*5.5017049523</f>
        <v>7385576.14373785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35885291.6638016</v>
      </c>
      <c r="G102" s="155" t="n">
        <f aca="false">central_v2_m!E90+temporary_pension_bonus_central!B90</f>
        <v>34401352.2195221</v>
      </c>
      <c r="H102" s="8" t="n">
        <f aca="false">F102-J102</f>
        <v>30495054.5592416</v>
      </c>
      <c r="I102" s="8" t="n">
        <f aca="false">G102-K102</f>
        <v>29172822.2280989</v>
      </c>
      <c r="J102" s="155" t="n">
        <f aca="false">central_v2_m!J90</f>
        <v>5390237.10456</v>
      </c>
      <c r="K102" s="155" t="n">
        <f aca="false">central_v2_m!K90</f>
        <v>5228529.9914232</v>
      </c>
      <c r="L102" s="8" t="n">
        <f aca="false">H102-I102</f>
        <v>1322232.33114275</v>
      </c>
      <c r="M102" s="8" t="n">
        <f aca="false">J102-K102</f>
        <v>161707.113136801</v>
      </c>
      <c r="N102" s="155" t="n">
        <f aca="false">SUM(central_v5_m!C90:J90)</f>
        <v>4985111.90951471</v>
      </c>
      <c r="O102" s="5"/>
      <c r="P102" s="5"/>
      <c r="Q102" s="8" t="n">
        <f aca="false">I102*5.5017049523</f>
        <v>160500260.524899</v>
      </c>
      <c r="R102" s="8"/>
      <c r="S102" s="8"/>
      <c r="T102" s="5"/>
      <c r="U102" s="5"/>
      <c r="V102" s="8" t="n">
        <f aca="false">K102*5.5017049523</f>
        <v>28765829.3470621</v>
      </c>
      <c r="W102" s="8" t="n">
        <f aca="false">M102*5.5017049523</f>
        <v>889664.825166874</v>
      </c>
      <c r="X102" s="8" t="n">
        <f aca="false">N102*5.1890047538+L102*5.5017049523</f>
        <v>33142301.5610361</v>
      </c>
      <c r="Y102" s="8" t="n">
        <f aca="false">N102*5.1890047538</f>
        <v>25867769.3966968</v>
      </c>
      <c r="Z102" s="8" t="n">
        <f aca="false">L102*5.5017049523</f>
        <v>7274532.16433924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36583564.131246</v>
      </c>
      <c r="G103" s="157" t="n">
        <f aca="false">central_v2_m!E91+temporary_pension_bonus_central!B91</f>
        <v>35070682.656392</v>
      </c>
      <c r="H103" s="67" t="n">
        <f aca="false">F103-J103</f>
        <v>31004099.567742</v>
      </c>
      <c r="I103" s="67" t="n">
        <f aca="false">G103-K103</f>
        <v>29658602.0297931</v>
      </c>
      <c r="J103" s="157" t="n">
        <f aca="false">central_v2_m!J91</f>
        <v>5579464.563504</v>
      </c>
      <c r="K103" s="157" t="n">
        <f aca="false">central_v2_m!K91</f>
        <v>5412080.62659888</v>
      </c>
      <c r="L103" s="67" t="n">
        <f aca="false">H103-I103</f>
        <v>1345497.53794888</v>
      </c>
      <c r="M103" s="67" t="n">
        <f aca="false">J103-K103</f>
        <v>167383.936905121</v>
      </c>
      <c r="N103" s="157" t="n">
        <f aca="false">SUM(central_v5_m!C91:J91)</f>
        <v>4208092.1015531</v>
      </c>
      <c r="O103" s="7"/>
      <c r="P103" s="7"/>
      <c r="Q103" s="67" t="n">
        <f aca="false">I103*5.5017049523</f>
        <v>163172877.665608</v>
      </c>
      <c r="R103" s="67"/>
      <c r="S103" s="67"/>
      <c r="T103" s="7"/>
      <c r="U103" s="7"/>
      <c r="V103" s="67" t="n">
        <f aca="false">K103*5.5017049523</f>
        <v>29775670.7856059</v>
      </c>
      <c r="W103" s="67" t="n">
        <f aca="false">M103*5.5017049523</f>
        <v>920897.034606377</v>
      </c>
      <c r="X103" s="67" t="n">
        <f aca="false">N103*5.1890047538+L103*5.5017049523</f>
        <v>29238340.3872281</v>
      </c>
      <c r="Y103" s="67" t="n">
        <f aca="false">N103*5.1890047538</f>
        <v>21835809.9193873</v>
      </c>
      <c r="Z103" s="67" t="n">
        <f aca="false">L103*5.5017049523</f>
        <v>7402530.46784083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36253805.943353</v>
      </c>
      <c r="G104" s="157" t="n">
        <f aca="false">central_v2_m!E92+temporary_pension_bonus_central!B92</f>
        <v>34754254.9466274</v>
      </c>
      <c r="H104" s="67" t="n">
        <f aca="false">F104-J104</f>
        <v>30636944.444793</v>
      </c>
      <c r="I104" s="67" t="n">
        <f aca="false">G104-K104</f>
        <v>29305899.2930242</v>
      </c>
      <c r="J104" s="157" t="n">
        <f aca="false">central_v2_m!J92</f>
        <v>5616861.49856</v>
      </c>
      <c r="K104" s="157" t="n">
        <f aca="false">central_v2_m!K92</f>
        <v>5448355.6536032</v>
      </c>
      <c r="L104" s="67" t="n">
        <f aca="false">H104-I104</f>
        <v>1331045.15176876</v>
      </c>
      <c r="M104" s="67" t="n">
        <f aca="false">J104-K104</f>
        <v>168505.8449568</v>
      </c>
      <c r="N104" s="157" t="n">
        <f aca="false">SUM(central_v5_m!C92:J92)</f>
        <v>4085199.71837279</v>
      </c>
      <c r="O104" s="7"/>
      <c r="P104" s="7"/>
      <c r="Q104" s="67" t="n">
        <f aca="false">I104*5.5017049523</f>
        <v>161232411.272036</v>
      </c>
      <c r="R104" s="67"/>
      <c r="S104" s="67"/>
      <c r="T104" s="7"/>
      <c r="U104" s="7"/>
      <c r="V104" s="67" t="n">
        <f aca="false">K104*5.5017049523</f>
        <v>29975245.2813204</v>
      </c>
      <c r="W104" s="67" t="n">
        <f aca="false">M104*5.5017049523</f>
        <v>927069.441690325</v>
      </c>
      <c r="X104" s="67" t="n">
        <f aca="false">N104*5.1890047538+L104*5.5017049523</f>
        <v>28521138.4620799</v>
      </c>
      <c r="Y104" s="67" t="n">
        <f aca="false">N104*5.1890047538</f>
        <v>21198120.7588588</v>
      </c>
      <c r="Z104" s="67" t="n">
        <f aca="false">L104*5.5017049523</f>
        <v>7323017.70322109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36972873.2534092</v>
      </c>
      <c r="G105" s="157" t="n">
        <f aca="false">central_v2_m!E93+temporary_pension_bonus_central!B93</f>
        <v>35445271.1445514</v>
      </c>
      <c r="H105" s="67" t="n">
        <f aca="false">F105-J105</f>
        <v>31187693.7843532</v>
      </c>
      <c r="I105" s="67" t="n">
        <f aca="false">G105-K105</f>
        <v>29833647.059567</v>
      </c>
      <c r="J105" s="157" t="n">
        <f aca="false">central_v2_m!J93</f>
        <v>5785179.469056</v>
      </c>
      <c r="K105" s="157" t="n">
        <f aca="false">central_v2_m!K93</f>
        <v>5611624.08498432</v>
      </c>
      <c r="L105" s="67" t="n">
        <f aca="false">H105-I105</f>
        <v>1354046.72478619</v>
      </c>
      <c r="M105" s="67" t="n">
        <f aca="false">J105-K105</f>
        <v>173555.384071681</v>
      </c>
      <c r="N105" s="157" t="n">
        <f aca="false">SUM(central_v5_m!C93:J93)</f>
        <v>4245646.5161818</v>
      </c>
      <c r="O105" s="7"/>
      <c r="P105" s="7"/>
      <c r="Q105" s="67" t="n">
        <f aca="false">I105*5.5017049523</f>
        <v>164135923.77279</v>
      </c>
      <c r="R105" s="67"/>
      <c r="S105" s="67"/>
      <c r="T105" s="7"/>
      <c r="U105" s="7"/>
      <c r="V105" s="67" t="n">
        <f aca="false">K105*5.5017049523</f>
        <v>30873500.0188042</v>
      </c>
      <c r="W105" s="67" t="n">
        <f aca="false">M105*5.5017049523</f>
        <v>954850.516045494</v>
      </c>
      <c r="X105" s="67" t="n">
        <f aca="false">N105*5.1890047538+L105*5.5017049523</f>
        <v>29480245.5268236</v>
      </c>
      <c r="Y105" s="67" t="n">
        <f aca="false">N105*5.1890047538</f>
        <v>22030679.9554218</v>
      </c>
      <c r="Z105" s="67" t="n">
        <f aca="false">L105*5.5017049523</f>
        <v>7449565.57140177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36542064.0831567</v>
      </c>
      <c r="G106" s="155" t="n">
        <f aca="false">central_v2_m!E94+temporary_pension_bonus_central!B94</f>
        <v>35033316.1107102</v>
      </c>
      <c r="H106" s="8" t="n">
        <f aca="false">F106-J106</f>
        <v>30761775.8936367</v>
      </c>
      <c r="I106" s="8" t="n">
        <f aca="false">G106-K106</f>
        <v>29426436.5668758</v>
      </c>
      <c r="J106" s="155" t="n">
        <f aca="false">central_v2_m!J94</f>
        <v>5780288.18952</v>
      </c>
      <c r="K106" s="155" t="n">
        <f aca="false">central_v2_m!K94</f>
        <v>5606879.5438344</v>
      </c>
      <c r="L106" s="8" t="n">
        <f aca="false">H106-I106</f>
        <v>1335339.32676086</v>
      </c>
      <c r="M106" s="8" t="n">
        <f aca="false">J106-K106</f>
        <v>173408.6456856</v>
      </c>
      <c r="N106" s="155" t="n">
        <f aca="false">SUM(central_v5_m!C94:J94)</f>
        <v>4961948.97331823</v>
      </c>
      <c r="O106" s="5"/>
      <c r="P106" s="5"/>
      <c r="Q106" s="8" t="n">
        <f aca="false">I106*5.5017049523</f>
        <v>161895571.788523</v>
      </c>
      <c r="R106" s="8"/>
      <c r="S106" s="8"/>
      <c r="T106" s="5"/>
      <c r="U106" s="5"/>
      <c r="V106" s="8" t="n">
        <f aca="false">K106*5.5017049523</f>
        <v>30847396.9532633</v>
      </c>
      <c r="W106" s="8" t="n">
        <f aca="false">M106*5.5017049523</f>
        <v>954043.204740102</v>
      </c>
      <c r="X106" s="8" t="n">
        <f aca="false">N106*5.1890047538+L106*5.5017049523</f>
        <v>33094219.7977025</v>
      </c>
      <c r="Y106" s="8" t="n">
        <f aca="false">N106*5.1890047538</f>
        <v>25747576.8106613</v>
      </c>
      <c r="Z106" s="8" t="n">
        <f aca="false">L106*5.5017049523</f>
        <v>7346642.98704118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37179150.4943661</v>
      </c>
      <c r="G107" s="157" t="n">
        <f aca="false">central_v2_m!E95+temporary_pension_bonus_central!B95</f>
        <v>35644837.708781</v>
      </c>
      <c r="H107" s="67" t="n">
        <f aca="false">F107-J107</f>
        <v>31203809.2932141</v>
      </c>
      <c r="I107" s="67" t="n">
        <f aca="false">G107-K107</f>
        <v>29848756.7436636</v>
      </c>
      <c r="J107" s="157" t="n">
        <f aca="false">central_v2_m!J95</f>
        <v>5975341.201152</v>
      </c>
      <c r="K107" s="157" t="n">
        <f aca="false">central_v2_m!K95</f>
        <v>5796080.96511744</v>
      </c>
      <c r="L107" s="67" t="n">
        <f aca="false">H107-I107</f>
        <v>1355052.54955053</v>
      </c>
      <c r="M107" s="67" t="n">
        <f aca="false">J107-K107</f>
        <v>179260.23603456</v>
      </c>
      <c r="N107" s="157" t="n">
        <f aca="false">SUM(central_v5_m!C95:J95)</f>
        <v>4180445.1148928</v>
      </c>
      <c r="O107" s="7"/>
      <c r="P107" s="7"/>
      <c r="Q107" s="67" t="n">
        <f aca="false">I107*5.5017049523</f>
        <v>164219052.796612</v>
      </c>
      <c r="R107" s="67"/>
      <c r="S107" s="67"/>
      <c r="T107" s="7"/>
      <c r="U107" s="7"/>
      <c r="V107" s="67" t="n">
        <f aca="false">K107*5.5017049523</f>
        <v>31888327.3497184</v>
      </c>
      <c r="W107" s="67" t="n">
        <f aca="false">M107*5.5017049523</f>
        <v>986236.928341806</v>
      </c>
      <c r="X107" s="67" t="n">
        <f aca="false">N107*5.1890047538+L107*5.5017049523</f>
        <v>29147448.8966676</v>
      </c>
      <c r="Y107" s="67" t="n">
        <f aca="false">N107*5.1890047538</f>
        <v>21692349.5741787</v>
      </c>
      <c r="Z107" s="67" t="n">
        <f aca="false">L107*5.5017049523</f>
        <v>7455099.32248889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36806602.6581849</v>
      </c>
      <c r="G108" s="157" t="n">
        <f aca="false">central_v2_m!E96+temporary_pension_bonus_central!B96</f>
        <v>35287850.2338534</v>
      </c>
      <c r="H108" s="67" t="n">
        <f aca="false">F108-J108</f>
        <v>30854505.9248649</v>
      </c>
      <c r="I108" s="67" t="n">
        <f aca="false">G108-K108</f>
        <v>29514316.402533</v>
      </c>
      <c r="J108" s="157" t="n">
        <f aca="false">central_v2_m!J96</f>
        <v>5952096.73332</v>
      </c>
      <c r="K108" s="157" t="n">
        <f aca="false">central_v2_m!K96</f>
        <v>5773533.8313204</v>
      </c>
      <c r="L108" s="67" t="n">
        <f aca="false">H108-I108</f>
        <v>1340189.52233192</v>
      </c>
      <c r="M108" s="67" t="n">
        <f aca="false">J108-K108</f>
        <v>178562.901999599</v>
      </c>
      <c r="N108" s="157" t="n">
        <f aca="false">SUM(central_v5_m!C96:J96)</f>
        <v>4065122.66290769</v>
      </c>
      <c r="O108" s="7"/>
      <c r="P108" s="7"/>
      <c r="Q108" s="67" t="n">
        <f aca="false">I108*5.5017049523</f>
        <v>162379060.715565</v>
      </c>
      <c r="R108" s="67"/>
      <c r="S108" s="67"/>
      <c r="T108" s="7"/>
      <c r="U108" s="7"/>
      <c r="V108" s="67" t="n">
        <f aca="false">K108*5.5017049523</f>
        <v>31764279.672047</v>
      </c>
      <c r="W108" s="67" t="n">
        <f aca="false">M108*5.5017049523</f>
        <v>982400.402228255</v>
      </c>
      <c r="X108" s="67" t="n">
        <f aca="false">N108*5.1890047538+L108*5.5017049523</f>
        <v>28467268.1546422</v>
      </c>
      <c r="Y108" s="67" t="n">
        <f aca="false">N108*5.1890047538</f>
        <v>21093940.8226081</v>
      </c>
      <c r="Z108" s="67" t="n">
        <f aca="false">L108*5.5017049523</f>
        <v>7373327.33203407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37596683.7754452</v>
      </c>
      <c r="G109" s="157" t="n">
        <f aca="false">central_v2_m!E97+temporary_pension_bonus_central!B97</f>
        <v>36045666.0404312</v>
      </c>
      <c r="H109" s="67" t="n">
        <f aca="false">F109-J109</f>
        <v>31457960.1553572</v>
      </c>
      <c r="I109" s="67" t="n">
        <f aca="false">G109-K109</f>
        <v>30091104.1289459</v>
      </c>
      <c r="J109" s="157" t="n">
        <f aca="false">central_v2_m!J97</f>
        <v>6138723.620088</v>
      </c>
      <c r="K109" s="157" t="n">
        <f aca="false">central_v2_m!K97</f>
        <v>5954561.91148536</v>
      </c>
      <c r="L109" s="67" t="n">
        <f aca="false">H109-I109</f>
        <v>1366856.0264113</v>
      </c>
      <c r="M109" s="67" t="n">
        <f aca="false">J109-K109</f>
        <v>184161.70860264</v>
      </c>
      <c r="N109" s="157" t="n">
        <f aca="false">SUM(central_v5_m!C97:J97)</f>
        <v>4149589.82924115</v>
      </c>
      <c r="O109" s="7"/>
      <c r="P109" s="7"/>
      <c r="Q109" s="67" t="n">
        <f aca="false">I109*5.5017049523</f>
        <v>165552376.606396</v>
      </c>
      <c r="R109" s="67"/>
      <c r="S109" s="67"/>
      <c r="T109" s="7"/>
      <c r="U109" s="7"/>
      <c r="V109" s="67" t="n">
        <f aca="false">K109*5.5017049523</f>
        <v>32760242.757196</v>
      </c>
      <c r="W109" s="67" t="n">
        <f aca="false">M109*5.5017049523</f>
        <v>1013203.38424317</v>
      </c>
      <c r="X109" s="67" t="n">
        <f aca="false">N109*5.1890047538+L109*5.5017049523</f>
        <v>29052279.9198406</v>
      </c>
      <c r="Y109" s="67" t="n">
        <f aca="false">N109*5.1890047538</f>
        <v>21532241.3502525</v>
      </c>
      <c r="Z109" s="67" t="n">
        <f aca="false">L109*5.5017049523</f>
        <v>7520038.56958814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37341798.7140055</v>
      </c>
      <c r="G110" s="155" t="n">
        <f aca="false">central_v2_m!E98+temporary_pension_bonus_central!B98</f>
        <v>35803366.6740785</v>
      </c>
      <c r="H110" s="8" t="n">
        <f aca="false">F110-J110</f>
        <v>31176266.2608055</v>
      </c>
      <c r="I110" s="8" t="n">
        <f aca="false">G110-K110</f>
        <v>29822800.1944745</v>
      </c>
      <c r="J110" s="155" t="n">
        <f aca="false">central_v2_m!J98</f>
        <v>6165532.4532</v>
      </c>
      <c r="K110" s="155" t="n">
        <f aca="false">central_v2_m!K98</f>
        <v>5980566.479604</v>
      </c>
      <c r="L110" s="8" t="n">
        <f aca="false">H110-I110</f>
        <v>1353466.06633095</v>
      </c>
      <c r="M110" s="8" t="n">
        <f aca="false">J110-K110</f>
        <v>184965.973595999</v>
      </c>
      <c r="N110" s="155" t="n">
        <f aca="false">SUM(central_v5_m!C98:J98)</f>
        <v>4922949.03095185</v>
      </c>
      <c r="O110" s="5"/>
      <c r="P110" s="5"/>
      <c r="Q110" s="8" t="n">
        <f aca="false">I110*5.5017049523</f>
        <v>164076247.521394</v>
      </c>
      <c r="R110" s="8"/>
      <c r="S110" s="8"/>
      <c r="T110" s="5"/>
      <c r="U110" s="5"/>
      <c r="V110" s="8" t="n">
        <f aca="false">K110*5.5017049523</f>
        <v>32903312.2183967</v>
      </c>
      <c r="W110" s="8" t="n">
        <f aca="false">M110*5.5017049523</f>
        <v>1017628.2129401</v>
      </c>
      <c r="X110" s="8" t="n">
        <f aca="false">N110*5.1890047538+L110*5.5017049523</f>
        <v>32991576.8842273</v>
      </c>
      <c r="Y110" s="8" t="n">
        <f aca="false">N110*5.1890047538</f>
        <v>25545205.9243242</v>
      </c>
      <c r="Z110" s="8" t="n">
        <f aca="false">L110*5.5017049523</f>
        <v>7446370.95990301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38042853.1733092</v>
      </c>
      <c r="G111" s="157" t="n">
        <f aca="false">central_v2_m!E99+temporary_pension_bonus_central!B99</f>
        <v>36477359.5868916</v>
      </c>
      <c r="H111" s="67" t="n">
        <f aca="false">F111-J111</f>
        <v>31640840.4797172</v>
      </c>
      <c r="I111" s="67" t="n">
        <f aca="false">G111-K111</f>
        <v>30267407.2741074</v>
      </c>
      <c r="J111" s="157" t="n">
        <f aca="false">central_v2_m!J99</f>
        <v>6402012.693592</v>
      </c>
      <c r="K111" s="157" t="n">
        <f aca="false">central_v2_m!K99</f>
        <v>6209952.31278424</v>
      </c>
      <c r="L111" s="67" t="n">
        <f aca="false">H111-I111</f>
        <v>1373433.20560985</v>
      </c>
      <c r="M111" s="67" t="n">
        <f aca="false">J111-K111</f>
        <v>192060.38080776</v>
      </c>
      <c r="N111" s="157" t="n">
        <f aca="false">SUM(central_v5_m!C99:J99)</f>
        <v>4051744.41845803</v>
      </c>
      <c r="O111" s="7"/>
      <c r="P111" s="7"/>
      <c r="Q111" s="67" t="n">
        <f aca="false">I111*5.5017049523</f>
        <v>166522344.493238</v>
      </c>
      <c r="R111" s="67"/>
      <c r="S111" s="67"/>
      <c r="T111" s="7"/>
      <c r="U111" s="7"/>
      <c r="V111" s="67" t="n">
        <f aca="false">K111*5.5017049523</f>
        <v>34165325.3927919</v>
      </c>
      <c r="W111" s="67" t="n">
        <f aca="false">M111*5.5017049523</f>
        <v>1056659.54823068</v>
      </c>
      <c r="X111" s="67" t="n">
        <f aca="false">N111*5.1890047538+L111*5.5017049523</f>
        <v>28580745.3175183</v>
      </c>
      <c r="Y111" s="67" t="n">
        <f aca="false">N111*5.1890047538</f>
        <v>21024521.0485613</v>
      </c>
      <c r="Z111" s="67" t="n">
        <f aca="false">L111*5.5017049523</f>
        <v>7556224.26895696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37561108.6967139</v>
      </c>
      <c r="G112" s="157" t="n">
        <f aca="false">central_v2_m!E100+temporary_pension_bonus_central!B100</f>
        <v>36016135.2712677</v>
      </c>
      <c r="H112" s="67" t="n">
        <f aca="false">F112-J112</f>
        <v>31151304.3265539</v>
      </c>
      <c r="I112" s="67" t="n">
        <f aca="false">G112-K112</f>
        <v>29798625.0322125</v>
      </c>
      <c r="J112" s="157" t="n">
        <f aca="false">central_v2_m!J100</f>
        <v>6409804.37016</v>
      </c>
      <c r="K112" s="157" t="n">
        <f aca="false">central_v2_m!K100</f>
        <v>6217510.2390552</v>
      </c>
      <c r="L112" s="67" t="n">
        <f aca="false">H112-I112</f>
        <v>1352679.29434144</v>
      </c>
      <c r="M112" s="67" t="n">
        <f aca="false">J112-K112</f>
        <v>192294.131104799</v>
      </c>
      <c r="N112" s="157" t="n">
        <f aca="false">SUM(central_v5_m!C100:J100)</f>
        <v>4071454.87238822</v>
      </c>
      <c r="Q112" s="67" t="n">
        <f aca="false">I112*5.5017049523</f>
        <v>163943242.911454</v>
      </c>
      <c r="R112" s="67"/>
      <c r="S112" s="67"/>
      <c r="V112" s="67" t="n">
        <f aca="false">K112*5.5017049523</f>
        <v>34206906.873186</v>
      </c>
      <c r="W112" s="67" t="n">
        <f aca="false">M112*5.5017049523</f>
        <v>1057945.5733975</v>
      </c>
      <c r="X112" s="67" t="n">
        <f aca="false">N112*5.1890047538+L112*5.5017049523</f>
        <v>28568841.0602566</v>
      </c>
      <c r="Y112" s="67" t="n">
        <f aca="false">N112*5.1890047538</f>
        <v>21126798.6877046</v>
      </c>
      <c r="Z112" s="67" t="n">
        <f aca="false">L112*5.5017049523</f>
        <v>7442042.37255196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38349089.5617448</v>
      </c>
      <c r="G113" s="157" t="n">
        <f aca="false">central_v2_m!E101+temporary_pension_bonus_central!B101</f>
        <v>36772842.5964343</v>
      </c>
      <c r="H113" s="67" t="n">
        <f aca="false">F113-J113</f>
        <v>31757872.9371368</v>
      </c>
      <c r="I113" s="67" t="n">
        <f aca="false">G113-K113</f>
        <v>30379362.4705645</v>
      </c>
      <c r="J113" s="157" t="n">
        <f aca="false">central_v2_m!J101</f>
        <v>6591216.624608</v>
      </c>
      <c r="K113" s="157" t="n">
        <f aca="false">central_v2_m!K101</f>
        <v>6393480.12586976</v>
      </c>
      <c r="L113" s="67" t="n">
        <f aca="false">H113-I113</f>
        <v>1378510.46657228</v>
      </c>
      <c r="M113" s="67" t="n">
        <f aca="false">J113-K113</f>
        <v>197736.498738241</v>
      </c>
      <c r="N113" s="157" t="n">
        <f aca="false">SUM(central_v5_m!C101:J101)</f>
        <v>4204238.65894376</v>
      </c>
      <c r="Q113" s="67" t="n">
        <f aca="false">I113*5.5017049523</f>
        <v>167138288.952022</v>
      </c>
      <c r="R113" s="67"/>
      <c r="S113" s="67"/>
      <c r="V113" s="67" t="n">
        <f aca="false">K113*5.5017049523</f>
        <v>35175041.2709293</v>
      </c>
      <c r="W113" s="67" t="n">
        <f aca="false">M113*5.5017049523</f>
        <v>1087887.87435865</v>
      </c>
      <c r="X113" s="67" t="n">
        <f aca="false">N113*5.1890047538+L113*5.5017049523</f>
        <v>29399972.248107</v>
      </c>
      <c r="Y113" s="67" t="n">
        <f aca="false">N113*5.1890047538</f>
        <v>21815814.3873689</v>
      </c>
      <c r="Z113" s="67" t="n">
        <f aca="false">L113*5.5017049523</f>
        <v>7584157.8607381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38008096.2917896</v>
      </c>
      <c r="G114" s="155" t="n">
        <f aca="false">central_v2_m!E102+temporary_pension_bonus_central!B102</f>
        <v>36446186.681415</v>
      </c>
      <c r="H114" s="8" t="n">
        <f aca="false">F114-J114</f>
        <v>31451600.7288296</v>
      </c>
      <c r="I114" s="8" t="n">
        <f aca="false">G114-K114</f>
        <v>30086385.9853438</v>
      </c>
      <c r="J114" s="155" t="n">
        <f aca="false">central_v2_m!J102</f>
        <v>6556495.56296</v>
      </c>
      <c r="K114" s="155" t="n">
        <f aca="false">central_v2_m!K102</f>
        <v>6359800.6960712</v>
      </c>
      <c r="L114" s="8" t="n">
        <f aca="false">H114-I114</f>
        <v>1365214.74348582</v>
      </c>
      <c r="M114" s="8" t="n">
        <f aca="false">J114-K114</f>
        <v>196694.8668888</v>
      </c>
      <c r="N114" s="155" t="n">
        <f aca="false">SUM(central_v5_m!C102:J102)</f>
        <v>5051317.02967396</v>
      </c>
      <c r="O114" s="5"/>
      <c r="P114" s="5"/>
      <c r="Q114" s="8" t="n">
        <f aca="false">I114*5.5017049523</f>
        <v>165526418.772375</v>
      </c>
      <c r="R114" s="8"/>
      <c r="S114" s="8"/>
      <c r="T114" s="5"/>
      <c r="U114" s="5"/>
      <c r="V114" s="8" t="n">
        <f aca="false">K114*5.5017049523</f>
        <v>34989746.9852159</v>
      </c>
      <c r="W114" s="8" t="n">
        <f aca="false">M114*5.5017049523</f>
        <v>1082157.1232541</v>
      </c>
      <c r="X114" s="8" t="n">
        <f aca="false">N114*5.1890047538+L114*5.5017049523</f>
        <v>33722316.795118</v>
      </c>
      <c r="Y114" s="8" t="n">
        <f aca="false">N114*5.1890047538</f>
        <v>26211308.0799291</v>
      </c>
      <c r="Z114" s="8" t="n">
        <f aca="false">L114*5.5017049523</f>
        <v>7511008.71518889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38671123.3857797</v>
      </c>
      <c r="G115" s="157" t="n">
        <f aca="false">central_v2_m!E103+temporary_pension_bonus_central!B103</f>
        <v>37082621.3611252</v>
      </c>
      <c r="H115" s="67" t="n">
        <f aca="false">F115-J115</f>
        <v>31927427.0860837</v>
      </c>
      <c r="I115" s="67" t="n">
        <f aca="false">G115-K115</f>
        <v>30541235.9504201</v>
      </c>
      <c r="J115" s="157" t="n">
        <f aca="false">central_v2_m!J103</f>
        <v>6743696.299696</v>
      </c>
      <c r="K115" s="157" t="n">
        <f aca="false">central_v2_m!K103</f>
        <v>6541385.41070512</v>
      </c>
      <c r="L115" s="67" t="n">
        <f aca="false">H115-I115</f>
        <v>1386191.13566361</v>
      </c>
      <c r="M115" s="67" t="n">
        <f aca="false">J115-K115</f>
        <v>202310.888990879</v>
      </c>
      <c r="N115" s="157" t="n">
        <f aca="false">SUM(central_v5_m!C103:J103)</f>
        <v>4166191.64722168</v>
      </c>
      <c r="O115" s="7"/>
      <c r="P115" s="7"/>
      <c r="Q115" s="67" t="n">
        <f aca="false">I115*5.5017049523</f>
        <v>168028869.077789</v>
      </c>
      <c r="R115" s="67"/>
      <c r="S115" s="67"/>
      <c r="T115" s="7"/>
      <c r="U115" s="7"/>
      <c r="V115" s="67" t="n">
        <f aca="false">K115*5.5017049523</f>
        <v>35988772.5089793</v>
      </c>
      <c r="W115" s="67" t="n">
        <f aca="false">M115*5.5017049523</f>
        <v>1113054.81986533</v>
      </c>
      <c r="X115" s="67" t="n">
        <f aca="false">N115*5.1890047538+L115*5.5017049523</f>
        <v>29244802.89859</v>
      </c>
      <c r="Y115" s="67" t="n">
        <f aca="false">N115*5.1890047538</f>
        <v>21618388.2626751</v>
      </c>
      <c r="Z115" s="67" t="n">
        <f aca="false">L115*5.5017049523</f>
        <v>7626414.63591482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38232669.3265811</v>
      </c>
      <c r="G116" s="157" t="n">
        <f aca="false">central_v2_m!E104+temporary_pension_bonus_central!B104</f>
        <v>36664434.2521745</v>
      </c>
      <c r="H116" s="67" t="n">
        <f aca="false">F116-J116</f>
        <v>31493945.2423251</v>
      </c>
      <c r="I116" s="67" t="n">
        <f aca="false">G116-K116</f>
        <v>30127871.8904462</v>
      </c>
      <c r="J116" s="157" t="n">
        <f aca="false">central_v2_m!J104</f>
        <v>6738724.084256</v>
      </c>
      <c r="K116" s="157" t="n">
        <f aca="false">central_v2_m!K104</f>
        <v>6536562.36172832</v>
      </c>
      <c r="L116" s="67" t="n">
        <f aca="false">H116-I116</f>
        <v>1366073.35187889</v>
      </c>
      <c r="M116" s="67" t="n">
        <f aca="false">J116-K116</f>
        <v>202161.722527682</v>
      </c>
      <c r="N116" s="157" t="n">
        <f aca="false">SUM(central_v5_m!C104:J104)</f>
        <v>4109997.14614942</v>
      </c>
      <c r="O116" s="7"/>
      <c r="P116" s="7"/>
      <c r="Q116" s="67" t="n">
        <f aca="false">I116*5.5017049523</f>
        <v>165754661.981928</v>
      </c>
      <c r="R116" s="67"/>
      <c r="S116" s="67"/>
      <c r="T116" s="7"/>
      <c r="U116" s="7"/>
      <c r="V116" s="67" t="n">
        <f aca="false">K116*5.5017049523</f>
        <v>35962237.5165385</v>
      </c>
      <c r="W116" s="67" t="n">
        <f aca="false">M116*5.5017049523</f>
        <v>1112234.14999605</v>
      </c>
      <c r="X116" s="67" t="n">
        <f aca="false">N116*5.1890047538+L116*5.5017049523</f>
        <v>28842527.2547109</v>
      </c>
      <c r="Y116" s="67" t="n">
        <f aca="false">N116*5.1890047538</f>
        <v>21326794.7294738</v>
      </c>
      <c r="Z116" s="67" t="n">
        <f aca="false">L116*5.5017049523</f>
        <v>7515732.52523714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39182184.3568416</v>
      </c>
      <c r="G117" s="157" t="n">
        <f aca="false">central_v2_m!E105+temporary_pension_bonus_central!B105</f>
        <v>37573693.6891602</v>
      </c>
      <c r="H117" s="67" t="n">
        <f aca="false">F117-J117</f>
        <v>32272172.4237936</v>
      </c>
      <c r="I117" s="67" t="n">
        <f aca="false">G117-K117</f>
        <v>30870982.1141036</v>
      </c>
      <c r="J117" s="157" t="n">
        <f aca="false">central_v2_m!J105</f>
        <v>6910011.933048</v>
      </c>
      <c r="K117" s="157" t="n">
        <f aca="false">central_v2_m!K105</f>
        <v>6702711.57505656</v>
      </c>
      <c r="L117" s="67" t="n">
        <f aca="false">H117-I117</f>
        <v>1401190.30969002</v>
      </c>
      <c r="M117" s="67" t="n">
        <f aca="false">J117-K117</f>
        <v>207300.357991439</v>
      </c>
      <c r="N117" s="157" t="n">
        <f aca="false">SUM(central_v5_m!C105:J105)</f>
        <v>4178590.13279737</v>
      </c>
      <c r="O117" s="7"/>
      <c r="P117" s="7"/>
      <c r="Q117" s="67" t="n">
        <f aca="false">I117*5.5017049523</f>
        <v>169843035.179529</v>
      </c>
      <c r="R117" s="67"/>
      <c r="S117" s="67"/>
      <c r="T117" s="7"/>
      <c r="U117" s="7"/>
      <c r="V117" s="67" t="n">
        <f aca="false">K117*5.5017049523</f>
        <v>36876341.4663272</v>
      </c>
      <c r="W117" s="67" t="n">
        <f aca="false">M117*5.5017049523</f>
        <v>1140505.40617506</v>
      </c>
      <c r="X117" s="67" t="n">
        <f aca="false">N117*5.1890047538+L117*5.5017049523</f>
        <v>29391659.7292037</v>
      </c>
      <c r="Y117" s="67" t="n">
        <f aca="false">N117*5.1890047538</f>
        <v>21682724.0632673</v>
      </c>
      <c r="Z117" s="67" t="n">
        <f aca="false">L117*5.5017049523</f>
        <v>7708935.66593638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8" colorId="64" zoomScale="85" zoomScaleNormal="85" zoomScalePageLayoutView="100" workbookViewId="0">
      <selection pane="topLeft" activeCell="E112" activeCellId="1" sqref="B120:G146 E112"/>
    </sheetView>
  </sheetViews>
  <sheetFormatPr defaultColWidth="9.164062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17953668.1816836</v>
      </c>
      <c r="F9" s="157" t="n">
        <f aca="false">central_SIPA_income!I2</f>
        <v>134800.45223503</v>
      </c>
      <c r="G9" s="67" t="n">
        <f aca="false">E9-F9*0.7</f>
        <v>17859307.8651191</v>
      </c>
      <c r="H9" s="9"/>
      <c r="I9" s="168"/>
      <c r="J9" s="67" t="n">
        <f aca="false">G9*3.8235866717</f>
        <v>68286611.5188562</v>
      </c>
      <c r="K9" s="9"/>
      <c r="L9" s="168"/>
      <c r="M9" s="67" t="n">
        <f aca="false">F9*2.511711692</f>
        <v>338579.871965612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22152682.4046328</v>
      </c>
      <c r="F10" s="157" t="n">
        <f aca="false">central_SIPA_income!I3</f>
        <v>150985.42442227</v>
      </c>
      <c r="G10" s="67" t="n">
        <f aca="false">E10-F10*0.7</f>
        <v>22046992.6075372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84298587.0852476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379231.855842998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20199543.3656991</v>
      </c>
      <c r="F11" s="157" t="n">
        <f aca="false">central_SIPA_income!I4</f>
        <v>148953.76127285</v>
      </c>
      <c r="G11" s="67" t="n">
        <f aca="false">E11-F11*0.7</f>
        <v>20095275.7328081</v>
      </c>
      <c r="H11" s="9" t="n">
        <v>76520057</v>
      </c>
      <c r="I11" s="67"/>
      <c r="J11" s="67" t="n">
        <f aca="false">G11*3.8235866717</f>
        <v>76836028.4561015</v>
      </c>
      <c r="K11" s="9" t="n">
        <v>445064</v>
      </c>
      <c r="L11" s="67"/>
      <c r="M11" s="67" t="n">
        <f aca="false">F11*2.511711692</f>
        <v>374128.903756394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23771915.7454764</v>
      </c>
      <c r="F12" s="157" t="n">
        <f aca="false">central_SIPA_income!I5</f>
        <v>147052.88056226</v>
      </c>
      <c r="G12" s="67" t="n">
        <f aca="false">E12-F12*0.7</f>
        <v>23668978.7290828</v>
      </c>
      <c r="H12" s="9" t="n">
        <v>81658874</v>
      </c>
      <c r="I12" s="67"/>
      <c r="J12" s="67" t="n">
        <f aca="false">G12*3.8235866717</f>
        <v>90500391.6012717</v>
      </c>
      <c r="K12" s="9" t="n">
        <v>414371</v>
      </c>
      <c r="L12" s="67"/>
      <c r="M12" s="67" t="n">
        <f aca="false">F12*2.511711692</f>
        <v>369354.439450508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19348229.5885398</v>
      </c>
      <c r="F13" s="155" t="n">
        <f aca="false">central_SIPA_income!I6</f>
        <v>140981.8352241</v>
      </c>
      <c r="G13" s="8" t="n">
        <f aca="false">E13-F13*0.7</f>
        <v>19249542.3038829</v>
      </c>
      <c r="H13" s="8" t="n">
        <v>71384639</v>
      </c>
      <c r="I13" s="8"/>
      <c r="J13" s="8" t="n">
        <f aca="false">G13*3.8235866717</f>
        <v>73602293.3894521</v>
      </c>
      <c r="K13" s="6" t="n">
        <v>399060</v>
      </c>
      <c r="L13" s="8"/>
      <c r="M13" s="8" t="n">
        <f aca="false">F13*2.511711692</f>
        <v>354105.723891989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21948207.8093274</v>
      </c>
      <c r="F14" s="157" t="n">
        <f aca="false">central_SIPA_income!I7</f>
        <v>141101.21607922</v>
      </c>
      <c r="G14" s="67" t="n">
        <f aca="false">E14-F14*0.7</f>
        <v>21849436.9580719</v>
      </c>
      <c r="H14" s="67" t="n">
        <v>78650764</v>
      </c>
      <c r="I14" s="67"/>
      <c r="J14" s="67" t="n">
        <f aca="false">G14*3.8235866717</f>
        <v>83543215.9370332</v>
      </c>
      <c r="K14" s="9" t="n">
        <v>377742</v>
      </c>
      <c r="L14" s="67"/>
      <c r="M14" s="67" t="n">
        <f aca="false">F14*2.511711692</f>
        <v>354405.574181595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19289142.6717163</v>
      </c>
      <c r="F15" s="157" t="n">
        <f aca="false">central_SIPA_income!I8</f>
        <v>145506.61086559</v>
      </c>
      <c r="G15" s="67" t="n">
        <f aca="false">E15-F15*0.7</f>
        <v>19187288.0441104</v>
      </c>
      <c r="H15" s="67" t="n">
        <v>72210474</v>
      </c>
      <c r="I15" s="67"/>
      <c r="J15" s="67" t="n">
        <f aca="false">G15*3.8235866717</f>
        <v>73364258.8315292</v>
      </c>
      <c r="K15" s="9" t="n">
        <v>375488</v>
      </c>
      <c r="L15" s="67"/>
      <c r="M15" s="67" t="n">
        <f aca="false">F15*2.511711692</f>
        <v>365470.655774397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22549262.485449</v>
      </c>
      <c r="F16" s="157" t="n">
        <f aca="false">central_SIPA_income!I9</f>
        <v>151603.12978707</v>
      </c>
      <c r="G16" s="67" t="n">
        <f aca="false">E16-F16*0.7</f>
        <v>22443140.2945981</v>
      </c>
      <c r="H16" s="67" t="n">
        <v>79983678</v>
      </c>
      <c r="I16" s="67"/>
      <c r="J16" s="67" t="n">
        <f aca="false">G16*3.8235866717</f>
        <v>85813292.1015184</v>
      </c>
      <c r="K16" s="9" t="n">
        <v>355397</v>
      </c>
      <c r="L16" s="67"/>
      <c r="M16" s="67" t="n">
        <f aca="false">F16*2.511711692</f>
        <v>380783.353629977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19550133.6201074</v>
      </c>
      <c r="F17" s="155" t="n">
        <f aca="false">central_SIPA_income!I10</f>
        <v>123540.00252154</v>
      </c>
      <c r="G17" s="8" t="n">
        <f aca="false">E17-F17*0.7</f>
        <v>19463655.6183423</v>
      </c>
      <c r="H17" s="8" t="n">
        <v>74434596</v>
      </c>
      <c r="I17" s="8"/>
      <c r="J17" s="8" t="n">
        <f aca="false">G17*3.8235866717</f>
        <v>74420974.2048526</v>
      </c>
      <c r="K17" s="6" t="n">
        <v>462191</v>
      </c>
      <c r="L17" s="8"/>
      <c r="M17" s="8" t="n">
        <f aca="false">F17*2.511711692</f>
        <v>310296.868763062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23424699.4941924</v>
      </c>
      <c r="F18" s="157" t="n">
        <f aca="false">central_SIPA_income!I11</f>
        <v>132057.1620075</v>
      </c>
      <c r="G18" s="67" t="n">
        <f aca="false">E18-F18*0.7</f>
        <v>23332259.4807871</v>
      </c>
      <c r="H18" s="67" t="n">
        <v>80479757</v>
      </c>
      <c r="I18" s="67"/>
      <c r="J18" s="67" t="n">
        <f aca="false">G18*3.8235866717</f>
        <v>89212916.3713835</v>
      </c>
      <c r="K18" s="9" t="n">
        <v>458270</v>
      </c>
      <c r="L18" s="67"/>
      <c r="M18" s="67" t="n">
        <f aca="false">F18*2.511711692</f>
        <v>331689.517826576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20717094.8798317</v>
      </c>
      <c r="F19" s="157" t="n">
        <f aca="false">central_SIPA_income!I12</f>
        <v>137626.92618592</v>
      </c>
      <c r="G19" s="67" t="n">
        <f aca="false">E19-F19*0.7</f>
        <v>20620756.0315016</v>
      </c>
      <c r="H19" s="67" t="n">
        <v>73976782</v>
      </c>
      <c r="I19" s="67"/>
      <c r="J19" s="67" t="n">
        <f aca="false">G19*3.8235866717</f>
        <v>78845247.9224268</v>
      </c>
      <c r="K19" s="9" t="n">
        <v>489074</v>
      </c>
      <c r="L19" s="67"/>
      <c r="M19" s="67" t="n">
        <f aca="false">F19*2.511711692</f>
        <v>345679.159635196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24361320.2874749</v>
      </c>
      <c r="F20" s="157" t="n">
        <f aca="false">central_SIPA_income!I13</f>
        <v>142937.52449446</v>
      </c>
      <c r="G20" s="67" t="n">
        <f aca="false">E20-F20*0.7</f>
        <v>24261264.0203288</v>
      </c>
      <c r="H20" s="67" t="n">
        <v>82408987.5633976</v>
      </c>
      <c r="I20" s="67"/>
      <c r="J20" s="67" t="n">
        <f aca="false">G20*3.8235866717</f>
        <v>92765045.7467239</v>
      </c>
      <c r="K20" s="9"/>
      <c r="L20" s="67"/>
      <c r="M20" s="67" t="n">
        <f aca="false">F20*2.511711692</f>
        <v>359017.851498272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19430667.077756</v>
      </c>
      <c r="F21" s="155" t="n">
        <f aca="false">central_SIPA_income!I14</f>
        <v>126096.40071194</v>
      </c>
      <c r="G21" s="8" t="n">
        <f aca="false">E21-F21*0.7</f>
        <v>19342399.5972577</v>
      </c>
      <c r="H21" s="8"/>
      <c r="I21" s="8"/>
      <c r="J21" s="8" t="n">
        <f aca="false">G21*3.8235866717</f>
        <v>73957341.2987698</v>
      </c>
      <c r="K21" s="6"/>
      <c r="L21" s="8"/>
      <c r="M21" s="8" t="n">
        <f aca="false">F21*2.511711692</f>
        <v>316717.803987297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22047736.4232173</v>
      </c>
      <c r="F22" s="157" t="n">
        <f aca="false">central_SIPA_income!I15</f>
        <v>127601.4446999</v>
      </c>
      <c r="G22" s="67" t="n">
        <f aca="false">E22-F22*0.7</f>
        <v>21958415.4119273</v>
      </c>
      <c r="H22" s="67"/>
      <c r="I22" s="67"/>
      <c r="J22" s="67" t="n">
        <f aca="false">G22*3.8235866717</f>
        <v>83959904.5006973</v>
      </c>
      <c r="K22" s="9"/>
      <c r="L22" s="67"/>
      <c r="M22" s="67" t="n">
        <f aca="false">F22*2.511711692</f>
        <v>320498.04056883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18200469.4362879</v>
      </c>
      <c r="F23" s="157" t="n">
        <f aca="false">central_SIPA_income!I16</f>
        <v>117218.58313405</v>
      </c>
      <c r="G23" s="67" t="n">
        <f aca="false">E23-F23*0.7</f>
        <v>18118416.428094</v>
      </c>
      <c r="H23" s="67"/>
      <c r="I23" s="67"/>
      <c r="J23" s="67" t="n">
        <f aca="false">G23*3.8235866717</f>
        <v>69277335.5667707</v>
      </c>
      <c r="K23" s="9"/>
      <c r="L23" s="67"/>
      <c r="M23" s="67" t="n">
        <f aca="false">F23*2.511711692</f>
        <v>294419.285777467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19978196.7705451</v>
      </c>
      <c r="F24" s="157" t="n">
        <f aca="false">central_SIPA_income!I17</f>
        <v>114342.3652257</v>
      </c>
      <c r="G24" s="67" t="n">
        <f aca="false">E24-F24*0.7</f>
        <v>19898157.1148871</v>
      </c>
      <c r="H24" s="67"/>
      <c r="I24" s="67"/>
      <c r="J24" s="67" t="n">
        <f aca="false">G24*3.8235866717</f>
        <v>76082328.3358747</v>
      </c>
      <c r="K24" s="9"/>
      <c r="L24" s="67"/>
      <c r="M24" s="67" t="n">
        <f aca="false">F24*2.511711692</f>
        <v>287195.055628325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15914945.5660724</v>
      </c>
      <c r="F25" s="155" t="n">
        <f aca="false">central_SIPA_income!I18</f>
        <v>112353.81625417</v>
      </c>
      <c r="G25" s="8" t="n">
        <f aca="false">E25-F25*0.7</f>
        <v>15836297.8946945</v>
      </c>
      <c r="H25" s="8"/>
      <c r="I25" s="8"/>
      <c r="J25" s="8" t="n">
        <f aca="false">G25*3.8235866717</f>
        <v>60551457.5592245</v>
      </c>
      <c r="K25" s="6"/>
      <c r="L25" s="8"/>
      <c r="M25" s="8" t="n">
        <f aca="false">F25*2.511711692</f>
        <v>282200.393926418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18761045.6123749</v>
      </c>
      <c r="F26" s="157" t="n">
        <f aca="false">central_SIPA_income!I19</f>
        <v>108531.51612634</v>
      </c>
      <c r="G26" s="67" t="n">
        <f aca="false">E26-F26*0.7</f>
        <v>18685073.5510865</v>
      </c>
      <c r="H26" s="67" t="n">
        <v>1000</v>
      </c>
      <c r="I26" s="67"/>
      <c r="J26" s="67" t="n">
        <f aca="false">G26*3.8235866717</f>
        <v>71443998.1896684</v>
      </c>
      <c r="K26" s="9"/>
      <c r="L26" s="67"/>
      <c r="M26" s="67" t="n">
        <f aca="false">F26*2.511711692</f>
        <v>272599.878005015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15899993.9500923</v>
      </c>
      <c r="F27" s="157" t="n">
        <f aca="false">central_SIPA_income!I20</f>
        <v>102276.26657909</v>
      </c>
      <c r="G27" s="67" t="n">
        <f aca="false">E27-F27*0.7</f>
        <v>15828400.563487</v>
      </c>
      <c r="H27" s="67"/>
      <c r="I27" s="67"/>
      <c r="J27" s="67" t="n">
        <f aca="false">G27*3.8235866717</f>
        <v>60521261.4288776</v>
      </c>
      <c r="K27" s="9"/>
      <c r="L27" s="67"/>
      <c r="M27" s="67" t="n">
        <f aca="false">F27*2.511711692</f>
        <v>256888.494580809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18065548.3674633</v>
      </c>
      <c r="F28" s="157" t="n">
        <f aca="false">central_SIPA_income!I21</f>
        <v>105441.9473842</v>
      </c>
      <c r="G28" s="67" t="n">
        <f aca="false">E28-F28*0.7</f>
        <v>17991739.0042944</v>
      </c>
      <c r="H28" s="67"/>
      <c r="I28" s="67"/>
      <c r="J28" s="67" t="n">
        <f aca="false">G28*3.8235866717</f>
        <v>68792973.457525</v>
      </c>
      <c r="K28" s="9"/>
      <c r="L28" s="67"/>
      <c r="M28" s="67" t="n">
        <f aca="false">F28*2.511711692</f>
        <v>264839.772072144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16516152.6566696</v>
      </c>
      <c r="F29" s="155" t="n">
        <f aca="false">central_SIPA_income!I22</f>
        <v>113099.3429667</v>
      </c>
      <c r="G29" s="8" t="n">
        <f aca="false">E29-F29*0.7</f>
        <v>16436983.1165929</v>
      </c>
      <c r="H29" s="8"/>
      <c r="I29" s="8"/>
      <c r="J29" s="8" t="n">
        <f aca="false">G29*3.8235866717</f>
        <v>62848229.5675625</v>
      </c>
      <c r="K29" s="6"/>
      <c r="L29" s="8"/>
      <c r="M29" s="8" t="n">
        <f aca="false">F29*2.511711692</f>
        <v>284072.942086978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18835158.2711527</v>
      </c>
      <c r="F30" s="157" t="n">
        <f aca="false">central_SIPA_income!I23</f>
        <v>94756.6584691</v>
      </c>
      <c r="G30" s="67" t="n">
        <f aca="false">E30-F30*0.7</f>
        <v>18768828.6102243</v>
      </c>
      <c r="H30" s="67"/>
      <c r="I30" s="67"/>
      <c r="J30" s="67" t="n">
        <f aca="false">G30*3.8235866717</f>
        <v>71764242.9174752</v>
      </c>
      <c r="K30" s="9"/>
      <c r="L30" s="67"/>
      <c r="M30" s="67" t="n">
        <f aca="false">F30*2.511711692</f>
        <v>238001.406971689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16166983.6459132</v>
      </c>
      <c r="F31" s="157" t="n">
        <f aca="false">central_SIPA_income!I24</f>
        <v>91451.88517719</v>
      </c>
      <c r="G31" s="67" t="n">
        <f aca="false">E31-F31*0.7</f>
        <v>16102967.3262892</v>
      </c>
      <c r="H31" s="67"/>
      <c r="I31" s="67"/>
      <c r="J31" s="67" t="n">
        <f aca="false">G31*3.8235866717</f>
        <v>61571091.2436199</v>
      </c>
      <c r="K31" s="9"/>
      <c r="L31" s="67"/>
      <c r="M31" s="67" t="n">
        <f aca="false">F31*2.511711692</f>
        <v>229700.76925499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18909100.5367465</v>
      </c>
      <c r="F32" s="157" t="n">
        <f aca="false">central_SIPA_income!I25</f>
        <v>95329.12741414</v>
      </c>
      <c r="G32" s="67" t="n">
        <f aca="false">E32-F32*0.7</f>
        <v>18842370.1475566</v>
      </c>
      <c r="H32" s="67"/>
      <c r="I32" s="67"/>
      <c r="J32" s="67" t="n">
        <f aca="false">G32*3.8235866717</f>
        <v>72045435.3594355</v>
      </c>
      <c r="K32" s="9"/>
      <c r="L32" s="67"/>
      <c r="M32" s="67" t="n">
        <f aca="false">F32*2.511711692</f>
        <v>239439.283914253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16834692.9279614</v>
      </c>
      <c r="F33" s="155" t="n">
        <f aca="false">central_SIPA_income!I26</f>
        <v>101745.3984145</v>
      </c>
      <c r="G33" s="8" t="n">
        <f aca="false">E33-F33*0.7</f>
        <v>16763471.1490712</v>
      </c>
      <c r="H33" s="8"/>
      <c r="I33" s="8"/>
      <c r="J33" s="8" t="n">
        <f aca="false">G33*3.8235866717</f>
        <v>64096584.8570162</v>
      </c>
      <c r="K33" s="6"/>
      <c r="L33" s="8"/>
      <c r="M33" s="8" t="n">
        <f aca="false">F33*2.511711692</f>
        <v>255555.106804898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20190065.284822</v>
      </c>
      <c r="F34" s="157" t="n">
        <f aca="false">central_SIPA_income!I27</f>
        <v>99468.02943976</v>
      </c>
      <c r="G34" s="67" t="n">
        <f aca="false">E34-F34*0.7</f>
        <v>20120437.6642142</v>
      </c>
      <c r="H34" s="67"/>
      <c r="I34" s="67"/>
      <c r="J34" s="67" t="n">
        <f aca="false">G34*3.8235866717</f>
        <v>76932237.2816599</v>
      </c>
      <c r="K34" s="9"/>
      <c r="L34" s="67"/>
      <c r="M34" s="67" t="n">
        <f aca="false">F34*2.511711692</f>
        <v>249835.012524045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17760101.0667781</v>
      </c>
      <c r="F35" s="157" t="n">
        <f aca="false">central_SIPA_income!I28</f>
        <v>111625.91061351</v>
      </c>
      <c r="G35" s="67" t="n">
        <f aca="false">E35-F35*0.7</f>
        <v>17681962.9293486</v>
      </c>
      <c r="H35" s="67"/>
      <c r="I35" s="67"/>
      <c r="J35" s="67" t="n">
        <f aca="false">G35*3.8235866717</f>
        <v>67608517.786151</v>
      </c>
      <c r="K35" s="9"/>
      <c r="L35" s="67"/>
      <c r="M35" s="67" t="n">
        <f aca="false">F35*2.511711692</f>
        <v>280372.1048181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21347539.9965165</v>
      </c>
      <c r="F36" s="157" t="n">
        <f aca="false">central_SIPA_income!I29</f>
        <v>106286.40589691</v>
      </c>
      <c r="G36" s="67" t="n">
        <f aca="false">E36-F36*0.7</f>
        <v>21273139.5123887</v>
      </c>
      <c r="H36" s="67"/>
      <c r="I36" s="67"/>
      <c r="J36" s="67" t="n">
        <f aca="false">G36*3.8235866717</f>
        <v>81339692.704784</v>
      </c>
      <c r="K36" s="9"/>
      <c r="L36" s="67"/>
      <c r="M36" s="67" t="n">
        <f aca="false">F36*2.511711692</f>
        <v>266960.808391927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18658639.65011</v>
      </c>
      <c r="F37" s="155" t="n">
        <f aca="false">central_SIPA_income!I30</f>
        <v>113581.44674726</v>
      </c>
      <c r="G37" s="8" t="n">
        <f aca="false">E37-F37*0.7</f>
        <v>18579132.6373869</v>
      </c>
      <c r="H37" s="8"/>
      <c r="I37" s="8"/>
      <c r="J37" s="8" t="n">
        <f aca="false">G37*3.8235866717</f>
        <v>71038923.9240592</v>
      </c>
      <c r="K37" s="6"/>
      <c r="L37" s="8"/>
      <c r="M37" s="8" t="n">
        <f aca="false">F37*2.511711692</f>
        <v>285283.847789368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21983832.6894503</v>
      </c>
      <c r="F38" s="157" t="n">
        <f aca="false">central_SIPA_income!I31</f>
        <v>112706.59363918</v>
      </c>
      <c r="G38" s="67" t="n">
        <f aca="false">E38-F38*0.7</f>
        <v>21904938.0739029</v>
      </c>
      <c r="H38" s="67"/>
      <c r="I38" s="67"/>
      <c r="J38" s="67" t="n">
        <f aca="false">G38*3.8235866717</f>
        <v>83755429.2637888</v>
      </c>
      <c r="K38" s="9"/>
      <c r="L38" s="67"/>
      <c r="M38" s="67" t="n">
        <f aca="false">F38*2.511711692</f>
        <v>283086.469009021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19305976.5172131</v>
      </c>
      <c r="F39" s="157" t="n">
        <f aca="false">central_SIPA_income!I32</f>
        <v>113815.69275199</v>
      </c>
      <c r="G39" s="67" t="n">
        <f aca="false">E39-F39*0.7</f>
        <v>19226305.5322867</v>
      </c>
      <c r="H39" s="67"/>
      <c r="I39" s="67"/>
      <c r="J39" s="67" t="n">
        <f aca="false">G39*3.8235866717</f>
        <v>73513445.5792833</v>
      </c>
      <c r="K39" s="9"/>
      <c r="L39" s="67"/>
      <c r="M39" s="67" t="n">
        <f aca="false">F39*2.511711692</f>
        <v>285872.206218253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22695392.0612989</v>
      </c>
      <c r="F40" s="157" t="n">
        <f aca="false">central_SIPA_income!I33</f>
        <v>107785.74933056</v>
      </c>
      <c r="G40" s="67" t="n">
        <f aca="false">E40-F40*0.7</f>
        <v>22619942.0367675</v>
      </c>
      <c r="H40" s="67"/>
      <c r="I40" s="67"/>
      <c r="J40" s="67" t="n">
        <f aca="false">G40*3.8235866717</f>
        <v>86489308.8864107</v>
      </c>
      <c r="K40" s="9"/>
      <c r="L40" s="67"/>
      <c r="M40" s="67" t="n">
        <f aca="false">F40*2.511711692</f>
        <v>270726.726824549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19939562.9442342</v>
      </c>
      <c r="F41" s="155" t="n">
        <f aca="false">central_SIPA_income!I34</f>
        <v>110910.11846553</v>
      </c>
      <c r="G41" s="8" t="n">
        <f aca="false">E41-F41*0.7</f>
        <v>19861925.8613083</v>
      </c>
      <c r="H41" s="8"/>
      <c r="I41" s="8"/>
      <c r="J41" s="8" t="n">
        <f aca="false">G41*3.8235866717</f>
        <v>75943794.9975919</v>
      </c>
      <c r="K41" s="6"/>
      <c r="L41" s="8"/>
      <c r="M41" s="8" t="n">
        <f aca="false">F41*2.511711692</f>
        <v>278574.241310977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23162163.0170708</v>
      </c>
      <c r="F42" s="157" t="n">
        <f aca="false">central_SIPA_income!I35</f>
        <v>109158.1642337</v>
      </c>
      <c r="G42" s="67" t="n">
        <f aca="false">E42-F42*0.7</f>
        <v>23085752.3021072</v>
      </c>
      <c r="H42" s="67"/>
      <c r="I42" s="67"/>
      <c r="J42" s="67" t="n">
        <f aca="false">G42*3.8235866717</f>
        <v>88270374.8085047</v>
      </c>
      <c r="K42" s="9"/>
      <c r="L42" s="67"/>
      <c r="M42" s="67" t="n">
        <f aca="false">F42*2.511711692</f>
        <v>274173.83738304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20286192.3494428</v>
      </c>
      <c r="F43" s="157" t="n">
        <f aca="false">central_SIPA_income!I36</f>
        <v>115815.10328089</v>
      </c>
      <c r="G43" s="67" t="n">
        <f aca="false">E43-F43*0.7</f>
        <v>20205121.7771462</v>
      </c>
      <c r="H43" s="67"/>
      <c r="I43" s="67"/>
      <c r="J43" s="67" t="n">
        <f aca="false">G43*3.8235866717</f>
        <v>77256034.3271716</v>
      </c>
      <c r="K43" s="9"/>
      <c r="L43" s="67"/>
      <c r="M43" s="67" t="n">
        <f aca="false">F43*2.511711692</f>
        <v>290894.149020799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23902282.8738617</v>
      </c>
      <c r="F44" s="157" t="n">
        <f aca="false">central_SIPA_income!I37</f>
        <v>111118.1803037</v>
      </c>
      <c r="G44" s="67" t="n">
        <f aca="false">E44-F44*0.7</f>
        <v>23824500.1476492</v>
      </c>
      <c r="H44" s="67"/>
      <c r="I44" s="67"/>
      <c r="J44" s="67" t="n">
        <f aca="false">G44*3.8235866717</f>
        <v>91095041.224466</v>
      </c>
      <c r="K44" s="9"/>
      <c r="L44" s="67"/>
      <c r="M44" s="67" t="n">
        <f aca="false">F44*2.511711692</f>
        <v>279096.832662567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21012904.5912375</v>
      </c>
      <c r="F45" s="155" t="n">
        <f aca="false">central_SIPA_income!I38</f>
        <v>113394.13395448</v>
      </c>
      <c r="G45" s="8" t="n">
        <f aca="false">E45-F45*0.7</f>
        <v>20933528.6974694</v>
      </c>
      <c r="H45" s="8"/>
      <c r="I45" s="8"/>
      <c r="J45" s="8" t="n">
        <f aca="false">G45*3.8235866717</f>
        <v>80041161.3192933</v>
      </c>
      <c r="K45" s="6"/>
      <c r="L45" s="8"/>
      <c r="M45" s="8" t="n">
        <f aca="false">F45*2.511711692</f>
        <v>284813.372057682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24611113.6335662</v>
      </c>
      <c r="F46" s="157" t="n">
        <f aca="false">central_SIPA_income!I39</f>
        <v>111199.18817157</v>
      </c>
      <c r="G46" s="67" t="n">
        <f aca="false">E46-F46*0.7</f>
        <v>24533274.2018461</v>
      </c>
      <c r="H46" s="67"/>
      <c r="I46" s="67"/>
      <c r="J46" s="67" t="n">
        <f aca="false">G46*3.8235866717</f>
        <v>93805100.2513404</v>
      </c>
      <c r="K46" s="9"/>
      <c r="L46" s="67"/>
      <c r="M46" s="67" t="n">
        <f aca="false">F46*2.511711692</f>
        <v>279300.30107144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21505271.5847251</v>
      </c>
      <c r="F47" s="157" t="n">
        <f aca="false">central_SIPA_income!I40</f>
        <v>117560.95946278</v>
      </c>
      <c r="G47" s="67" t="n">
        <f aca="false">E47-F47*0.7</f>
        <v>21422978.9131011</v>
      </c>
      <c r="H47" s="67"/>
      <c r="I47" s="67"/>
      <c r="J47" s="67" t="n">
        <f aca="false">G47*3.8235866717</f>
        <v>81912616.6402436</v>
      </c>
      <c r="K47" s="9"/>
      <c r="L47" s="67"/>
      <c r="M47" s="67" t="n">
        <f aca="false">F47*2.511711692</f>
        <v>295279.236405403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25049537.7023414</v>
      </c>
      <c r="F48" s="157" t="n">
        <f aca="false">central_SIPA_income!I41</f>
        <v>114871.11229222</v>
      </c>
      <c r="G48" s="67" t="n">
        <f aca="false">E48-F48*0.7</f>
        <v>24969127.9237368</v>
      </c>
      <c r="H48" s="67"/>
      <c r="I48" s="67"/>
      <c r="J48" s="67" t="n">
        <f aca="false">G48*3.8235866717</f>
        <v>95471624.7331724</v>
      </c>
      <c r="K48" s="9"/>
      <c r="L48" s="67"/>
      <c r="M48" s="67" t="n">
        <f aca="false">F48*2.511711692</f>
        <v>288523.115817414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21857207.8956256</v>
      </c>
      <c r="F49" s="155" t="n">
        <f aca="false">central_SIPA_income!I42</f>
        <v>117995.93461007</v>
      </c>
      <c r="G49" s="8" t="n">
        <f aca="false">E49-F49*0.7</f>
        <v>21774610.7413986</v>
      </c>
      <c r="H49" s="8"/>
      <c r="I49" s="8"/>
      <c r="J49" s="8" t="n">
        <f aca="false">G49*3.8235866717</f>
        <v>83257111.4122672</v>
      </c>
      <c r="K49" s="6"/>
      <c r="L49" s="8"/>
      <c r="M49" s="8" t="n">
        <f aca="false">F49*2.511711692</f>
        <v>296371.76856858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25559350.271748</v>
      </c>
      <c r="F50" s="157" t="n">
        <f aca="false">central_SIPA_income!I43</f>
        <v>118016.97465004</v>
      </c>
      <c r="G50" s="67" t="n">
        <f aca="false">E50-F50*0.7</f>
        <v>25476738.389493</v>
      </c>
      <c r="H50" s="67"/>
      <c r="I50" s="67"/>
      <c r="J50" s="67" t="n">
        <f aca="false">G50*3.8235866717</f>
        <v>97412517.344453</v>
      </c>
      <c r="K50" s="9"/>
      <c r="L50" s="67"/>
      <c r="M50" s="67" t="n">
        <f aca="false">F50*2.511711692</f>
        <v>296424.615082973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22538598.976139</v>
      </c>
      <c r="F51" s="157" t="n">
        <f aca="false">central_SIPA_income!I44</f>
        <v>119762.07098417</v>
      </c>
      <c r="G51" s="67" t="n">
        <f aca="false">E51-F51*0.7</f>
        <v>22454765.5264501</v>
      </c>
      <c r="H51" s="67"/>
      <c r="I51" s="67"/>
      <c r="J51" s="67" t="n">
        <f aca="false">G51*3.8235866717</f>
        <v>85857742.1830831</v>
      </c>
      <c r="K51" s="9"/>
      <c r="L51" s="67"/>
      <c r="M51" s="67" t="n">
        <f aca="false">F51*2.511711692</f>
        <v>300807.793949074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26265371.1359763</v>
      </c>
      <c r="F52" s="157" t="n">
        <f aca="false">central_SIPA_income!I45</f>
        <v>116365.14647604</v>
      </c>
      <c r="G52" s="67" t="n">
        <f aca="false">E52-F52*0.7</f>
        <v>26183915.5334431</v>
      </c>
      <c r="H52" s="67"/>
      <c r="I52" s="67"/>
      <c r="J52" s="67" t="n">
        <f aca="false">G52*3.8235866717</f>
        <v>100116470.446591</v>
      </c>
      <c r="K52" s="9"/>
      <c r="L52" s="67"/>
      <c r="M52" s="67" t="n">
        <f aca="false">F52*2.511711692</f>
        <v>292275.698945162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23109690.6881093</v>
      </c>
      <c r="F53" s="155" t="n">
        <f aca="false">central_SIPA_income!I46</f>
        <v>115312.13595338</v>
      </c>
      <c r="G53" s="8" t="n">
        <f aca="false">E53-F53*0.7</f>
        <v>23028972.1929419</v>
      </c>
      <c r="H53" s="8"/>
      <c r="I53" s="8"/>
      <c r="J53" s="8" t="n">
        <f aca="false">G53*3.8235866717</f>
        <v>88053271.1398826</v>
      </c>
      <c r="K53" s="6"/>
      <c r="L53" s="8"/>
      <c r="M53" s="8" t="n">
        <f aca="false">F53*2.511711692</f>
        <v>289630.840103598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26810928.2714072</v>
      </c>
      <c r="F54" s="157" t="n">
        <f aca="false">central_SIPA_income!I47</f>
        <v>112720.87604035</v>
      </c>
      <c r="G54" s="67" t="n">
        <f aca="false">E54-F54*0.7</f>
        <v>26732023.658179</v>
      </c>
      <c r="H54" s="67"/>
      <c r="I54" s="67"/>
      <c r="J54" s="67" t="n">
        <f aca="false">G54*3.8235866717</f>
        <v>102212209.366982</v>
      </c>
      <c r="K54" s="9"/>
      <c r="L54" s="67"/>
      <c r="M54" s="67" t="n">
        <f aca="false">F54*2.511711692</f>
        <v>283122.34228303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23392578.6596965</v>
      </c>
      <c r="F55" s="157" t="n">
        <f aca="false">central_SIPA_income!I48</f>
        <v>117379.93484848</v>
      </c>
      <c r="G55" s="67" t="n">
        <f aca="false">E55-F55*0.7</f>
        <v>23310412.7053026</v>
      </c>
      <c r="H55" s="67"/>
      <c r="I55" s="67"/>
      <c r="J55" s="67" t="n">
        <f aca="false">G55*3.8235866717</f>
        <v>89129383.3318213</v>
      </c>
      <c r="K55" s="9"/>
      <c r="L55" s="67"/>
      <c r="M55" s="67" t="n">
        <f aca="false">F55*2.511711692</f>
        <v>294824.554765125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27275508.6339601</v>
      </c>
      <c r="F56" s="157" t="n">
        <f aca="false">central_SIPA_income!I49</f>
        <v>118392.91554216</v>
      </c>
      <c r="G56" s="67" t="n">
        <f aca="false">E56-F56*0.7</f>
        <v>27192633.5930806</v>
      </c>
      <c r="H56" s="67"/>
      <c r="I56" s="67"/>
      <c r="J56" s="67" t="n">
        <f aca="false">G56*3.8235866717</f>
        <v>103973391.374925</v>
      </c>
      <c r="K56" s="9"/>
      <c r="L56" s="67"/>
      <c r="M56" s="67" t="n">
        <f aca="false">F56*2.511711692</f>
        <v>297368.870217212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23897711.4269508</v>
      </c>
      <c r="F57" s="155" t="n">
        <f aca="false">central_SIPA_income!I50</f>
        <v>118661.29660044</v>
      </c>
      <c r="G57" s="8" t="n">
        <f aca="false">E57-F57*0.7</f>
        <v>23814648.5193305</v>
      </c>
      <c r="H57" s="8"/>
      <c r="I57" s="8"/>
      <c r="J57" s="8" t="n">
        <f aca="false">G57*3.8235866717</f>
        <v>91057372.6697321</v>
      </c>
      <c r="K57" s="6"/>
      <c r="L57" s="8"/>
      <c r="M57" s="8" t="n">
        <f aca="false">F57*2.511711692</f>
        <v>298042.966059205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27866061.1602714</v>
      </c>
      <c r="F58" s="157" t="n">
        <f aca="false">central_SIPA_income!I51</f>
        <v>115756.76231042</v>
      </c>
      <c r="G58" s="67" t="n">
        <f aca="false">E58-F58*0.7</f>
        <v>27785031.4266541</v>
      </c>
      <c r="H58" s="67"/>
      <c r="I58" s="67"/>
      <c r="J58" s="67" t="n">
        <f aca="false">G58*3.8235866717</f>
        <v>106238475.83572</v>
      </c>
      <c r="K58" s="9"/>
      <c r="L58" s="67"/>
      <c r="M58" s="67" t="n">
        <f aca="false">F58*2.511711692</f>
        <v>290747.613323147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24397493.4662179</v>
      </c>
      <c r="F59" s="157" t="n">
        <f aca="false">central_SIPA_income!I52</f>
        <v>115697.65465883</v>
      </c>
      <c r="G59" s="67" t="n">
        <f aca="false">E59-F59*0.7</f>
        <v>24316505.1079567</v>
      </c>
      <c r="H59" s="67"/>
      <c r="I59" s="67"/>
      <c r="J59" s="67" t="n">
        <f aca="false">G59*3.8235866717</f>
        <v>92976264.8331084</v>
      </c>
      <c r="K59" s="9"/>
      <c r="L59" s="67"/>
      <c r="M59" s="67" t="n">
        <f aca="false">F59*2.511711692</f>
        <v>290599.151943562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28122529.6678776</v>
      </c>
      <c r="F60" s="157" t="n">
        <f aca="false">central_SIPA_income!I53</f>
        <v>118580.80750514</v>
      </c>
      <c r="G60" s="67" t="n">
        <f aca="false">E60-F60*0.7</f>
        <v>28039523.102624</v>
      </c>
      <c r="H60" s="67"/>
      <c r="I60" s="67"/>
      <c r="J60" s="67" t="n">
        <f aca="false">G60*3.8235866717</f>
        <v>107211546.816018</v>
      </c>
      <c r="K60" s="9"/>
      <c r="L60" s="67"/>
      <c r="M60" s="67" t="n">
        <f aca="false">F60*2.511711692</f>
        <v>297840.800657461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24954278.2391624</v>
      </c>
      <c r="F61" s="155" t="n">
        <f aca="false">central_SIPA_income!I54</f>
        <v>116389.26288114</v>
      </c>
      <c r="G61" s="8" t="n">
        <f aca="false">E61-F61*0.7</f>
        <v>24872805.7551456</v>
      </c>
      <c r="H61" s="8"/>
      <c r="I61" s="8"/>
      <c r="J61" s="8" t="n">
        <f aca="false">G61*3.8235866717</f>
        <v>95103328.5731579</v>
      </c>
      <c r="K61" s="6"/>
      <c r="L61" s="8"/>
      <c r="M61" s="8" t="n">
        <f aca="false">F61*2.511711692</f>
        <v>292336.272401821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28757490.6619242</v>
      </c>
      <c r="F62" s="157" t="n">
        <f aca="false">central_SIPA_income!I55</f>
        <v>116030.35926926</v>
      </c>
      <c r="G62" s="67" t="n">
        <f aca="false">E62-F62*0.7</f>
        <v>28676269.4104358</v>
      </c>
      <c r="H62" s="67"/>
      <c r="I62" s="67"/>
      <c r="J62" s="67" t="n">
        <f aca="false">G62*3.8235866717</f>
        <v>109646201.511821</v>
      </c>
      <c r="K62" s="9"/>
      <c r="L62" s="67"/>
      <c r="M62" s="67" t="n">
        <f aca="false">F62*2.511711692</f>
        <v>291434.810003561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25365891.9507301</v>
      </c>
      <c r="F63" s="157" t="n">
        <f aca="false">central_SIPA_income!I56</f>
        <v>120022.29821296</v>
      </c>
      <c r="G63" s="67" t="n">
        <f aca="false">E63-F63*0.7</f>
        <v>25281876.3419811</v>
      </c>
      <c r="H63" s="67"/>
      <c r="I63" s="67"/>
      <c r="J63" s="67" t="n">
        <f aca="false">G63*3.8235866717</f>
        <v>96667445.4167664</v>
      </c>
      <c r="K63" s="9"/>
      <c r="L63" s="67"/>
      <c r="M63" s="67" t="n">
        <f aca="false">F63*2.511711692</f>
        <v>301461.409722202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29235928.9833284</v>
      </c>
      <c r="F64" s="157" t="n">
        <f aca="false">central_SIPA_income!I57</f>
        <v>122963.76242382</v>
      </c>
      <c r="G64" s="67" t="n">
        <f aca="false">E64-F64*0.7</f>
        <v>29149854.3496317</v>
      </c>
      <c r="H64" s="67"/>
      <c r="I64" s="67"/>
      <c r="J64" s="67" t="n">
        <f aca="false">G64*3.8235866717</f>
        <v>111456994.573248</v>
      </c>
      <c r="K64" s="9"/>
      <c r="L64" s="67"/>
      <c r="M64" s="67" t="n">
        <f aca="false">F64*2.511711692</f>
        <v>308849.519772219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25910381.5881104</v>
      </c>
      <c r="F65" s="155" t="n">
        <f aca="false">central_SIPA_income!I58</f>
        <v>123779.02632677</v>
      </c>
      <c r="G65" s="8" t="n">
        <f aca="false">E65-F65*0.7</f>
        <v>25823736.2696817</v>
      </c>
      <c r="H65" s="8"/>
      <c r="I65" s="8"/>
      <c r="J65" s="8" t="n">
        <f aca="false">G65*3.8235866717</f>
        <v>98739293.8142508</v>
      </c>
      <c r="K65" s="6"/>
      <c r="L65" s="8"/>
      <c r="M65" s="8" t="n">
        <f aca="false">F65*2.511711692</f>
        <v>310897.227649324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30037127.303355</v>
      </c>
      <c r="F66" s="157" t="n">
        <f aca="false">central_SIPA_income!I59</f>
        <v>123748.5193135</v>
      </c>
      <c r="G66" s="67" t="n">
        <f aca="false">E66-F66*0.7</f>
        <v>29950503.3398356</v>
      </c>
      <c r="H66" s="67"/>
      <c r="I66" s="67"/>
      <c r="J66" s="67" t="n">
        <f aca="false">G66*3.8235866717</f>
        <v>114518345.380902</v>
      </c>
      <c r="K66" s="9"/>
      <c r="L66" s="67"/>
      <c r="M66" s="67" t="n">
        <f aca="false">F66*2.511711692</f>
        <v>310820.602827406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26321303.0923375</v>
      </c>
      <c r="F67" s="157" t="n">
        <f aca="false">central_SIPA_income!I60</f>
        <v>122957.88308101</v>
      </c>
      <c r="G67" s="67" t="n">
        <f aca="false">E67-F67*0.7</f>
        <v>26235232.5741808</v>
      </c>
      <c r="H67" s="67"/>
      <c r="I67" s="67"/>
      <c r="J67" s="67" t="n">
        <f aca="false">G67*3.8235866717</f>
        <v>100312685.599587</v>
      </c>
      <c r="K67" s="9"/>
      <c r="L67" s="67"/>
      <c r="M67" s="67" t="n">
        <f aca="false">F67*2.511711692</f>
        <v>308834.752558142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30519736.0274455</v>
      </c>
      <c r="F68" s="157" t="n">
        <f aca="false">central_SIPA_income!I61</f>
        <v>121548.78700226</v>
      </c>
      <c r="G68" s="67" t="n">
        <f aca="false">E68-F68*0.7</f>
        <v>30434651.8765439</v>
      </c>
      <c r="H68" s="67"/>
      <c r="I68" s="67"/>
      <c r="J68" s="67" t="n">
        <f aca="false">G68*3.8235866717</f>
        <v>116369529.272983</v>
      </c>
      <c r="K68" s="9"/>
      <c r="L68" s="67"/>
      <c r="M68" s="67" t="n">
        <f aca="false">F68*2.511711692</f>
        <v>305295.509461994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26388526.3645125</v>
      </c>
      <c r="F69" s="155" t="n">
        <f aca="false">central_SIPA_income!I62</f>
        <v>122047.79964604</v>
      </c>
      <c r="G69" s="8" t="n">
        <f aca="false">E69-F69*0.7</f>
        <v>26303092.9047603</v>
      </c>
      <c r="H69" s="8"/>
      <c r="I69" s="8"/>
      <c r="J69" s="8" t="n">
        <f aca="false">G69*3.8235866717</f>
        <v>100572155.455128</v>
      </c>
      <c r="K69" s="6"/>
      <c r="L69" s="8"/>
      <c r="M69" s="8" t="n">
        <f aca="false">F69*2.511711692</f>
        <v>306548.885353832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30865864.0460854</v>
      </c>
      <c r="F70" s="157" t="n">
        <f aca="false">central_SIPA_income!I63</f>
        <v>120700.94778633</v>
      </c>
      <c r="G70" s="67" t="n">
        <f aca="false">E70-F70*0.7</f>
        <v>30781373.3826349</v>
      </c>
      <c r="H70" s="67"/>
      <c r="I70" s="67"/>
      <c r="J70" s="67" t="n">
        <f aca="false">G70*3.8235866717</f>
        <v>117695249.002464</v>
      </c>
      <c r="K70" s="9"/>
      <c r="L70" s="67"/>
      <c r="M70" s="67" t="n">
        <f aca="false">F70*2.511711692</f>
        <v>303165.981790407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27061994.0162375</v>
      </c>
      <c r="F71" s="157" t="n">
        <f aca="false">central_SIPA_income!I64</f>
        <v>122561.38302307</v>
      </c>
      <c r="G71" s="67" t="n">
        <f aca="false">E71-F71*0.7</f>
        <v>26976201.0481214</v>
      </c>
      <c r="H71" s="67"/>
      <c r="I71" s="67"/>
      <c r="J71" s="67" t="n">
        <f aca="false">G71*3.8235866717</f>
        <v>103145842.780696</v>
      </c>
      <c r="K71" s="9"/>
      <c r="L71" s="67"/>
      <c r="M71" s="67" t="n">
        <f aca="false">F71*2.511711692</f>
        <v>307838.858726735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31241628.8713059</v>
      </c>
      <c r="F72" s="157" t="n">
        <f aca="false">central_SIPA_income!I65</f>
        <v>118483.33994003</v>
      </c>
      <c r="G72" s="67" t="n">
        <f aca="false">E72-F72*0.7</f>
        <v>31158690.5333479</v>
      </c>
      <c r="H72" s="67"/>
      <c r="I72" s="67"/>
      <c r="J72" s="67" t="n">
        <f aca="false">G72*3.8235866717</f>
        <v>119137953.830934</v>
      </c>
      <c r="K72" s="9"/>
      <c r="L72" s="67"/>
      <c r="M72" s="67" t="n">
        <f aca="false">F72*2.511711692</f>
        <v>297595.990234584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27395446.2477757</v>
      </c>
      <c r="F73" s="155" t="n">
        <f aca="false">central_SIPA_income!I66</f>
        <v>120986.6193665</v>
      </c>
      <c r="G73" s="8" t="n">
        <f aca="false">E73-F73*0.7</f>
        <v>27310755.6142191</v>
      </c>
      <c r="H73" s="8"/>
      <c r="I73" s="8"/>
      <c r="J73" s="8" t="n">
        <f aca="false">G73*3.8235866717</f>
        <v>104425041.160584</v>
      </c>
      <c r="K73" s="6"/>
      <c r="L73" s="8"/>
      <c r="M73" s="8" t="n">
        <f aca="false">F73*2.511711692</f>
        <v>303883.506438392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31702091.2827381</v>
      </c>
      <c r="F74" s="157" t="n">
        <f aca="false">central_SIPA_income!I67</f>
        <v>124584.78139799</v>
      </c>
      <c r="G74" s="67" t="n">
        <f aca="false">E74-F74*0.7</f>
        <v>31614881.9357595</v>
      </c>
      <c r="H74" s="67"/>
      <c r="I74" s="67"/>
      <c r="J74" s="67" t="n">
        <f aca="false">G74*3.8235866717</f>
        <v>120882241.196939</v>
      </c>
      <c r="K74" s="9"/>
      <c r="L74" s="67"/>
      <c r="M74" s="67" t="n">
        <f aca="false">F74*2.511711692</f>
        <v>312921.052082596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27692544.6630258</v>
      </c>
      <c r="F75" s="157" t="n">
        <f aca="false">central_SIPA_income!I68</f>
        <v>123273.97268511</v>
      </c>
      <c r="G75" s="67" t="n">
        <f aca="false">E75-F75*0.7</f>
        <v>27606252.8821462</v>
      </c>
      <c r="H75" s="67"/>
      <c r="I75" s="67"/>
      <c r="J75" s="67" t="n">
        <f aca="false">G75*3.8235866717</f>
        <v>105554900.575754</v>
      </c>
      <c r="K75" s="9"/>
      <c r="L75" s="67"/>
      <c r="M75" s="67" t="n">
        <f aca="false">F75*2.511711692</f>
        <v>309628.678512479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32176029.1613612</v>
      </c>
      <c r="F76" s="157" t="n">
        <f aca="false">central_SIPA_income!I69</f>
        <v>122227.61629782</v>
      </c>
      <c r="G76" s="67" t="n">
        <f aca="false">E76-F76*0.7</f>
        <v>32090469.8299527</v>
      </c>
      <c r="H76" s="67"/>
      <c r="I76" s="67"/>
      <c r="J76" s="67" t="n">
        <f aca="false">G76*3.8235866717</f>
        <v>122700692.730398</v>
      </c>
      <c r="K76" s="9"/>
      <c r="L76" s="67"/>
      <c r="M76" s="67" t="n">
        <f aca="false">F76*2.511711692</f>
        <v>307000.532940524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28192967.0359077</v>
      </c>
      <c r="F77" s="155" t="n">
        <f aca="false">central_SIPA_income!I70</f>
        <v>126535.37769146</v>
      </c>
      <c r="G77" s="8" t="n">
        <f aca="false">E77-F77*0.7</f>
        <v>28104392.2715237</v>
      </c>
      <c r="H77" s="8"/>
      <c r="I77" s="8"/>
      <c r="J77" s="8" t="n">
        <f aca="false">G77*3.8235866717</f>
        <v>107459579.705627</v>
      </c>
      <c r="K77" s="6"/>
      <c r="L77" s="8"/>
      <c r="M77" s="8" t="n">
        <f aca="false">F77*2.511711692</f>
        <v>317820.387599276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32661797.2379655</v>
      </c>
      <c r="F78" s="157" t="n">
        <f aca="false">central_SIPA_income!I71</f>
        <v>123907.85938702</v>
      </c>
      <c r="G78" s="67" t="n">
        <f aca="false">E78-F78*0.7</f>
        <v>32575061.7363946</v>
      </c>
      <c r="H78" s="67"/>
      <c r="I78" s="67"/>
      <c r="J78" s="67" t="n">
        <f aca="false">G78*3.8235866717</f>
        <v>124553571.885083</v>
      </c>
      <c r="K78" s="9"/>
      <c r="L78" s="67"/>
      <c r="M78" s="67" t="n">
        <f aca="false">F78*2.511711692</f>
        <v>311220.81915307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28437170.117466</v>
      </c>
      <c r="F79" s="157" t="n">
        <f aca="false">central_SIPA_income!I72</f>
        <v>127712.45064895</v>
      </c>
      <c r="G79" s="67" t="n">
        <f aca="false">E79-F79*0.7</f>
        <v>28347771.4020117</v>
      </c>
      <c r="H79" s="67"/>
      <c r="I79" s="67"/>
      <c r="J79" s="67" t="n">
        <f aca="false">G79*3.8235866717</f>
        <v>108390160.90513</v>
      </c>
      <c r="K79" s="9"/>
      <c r="L79" s="67"/>
      <c r="M79" s="67" t="n">
        <f aca="false">F79*2.511711692</f>
        <v>320776.855508941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32947416.6728035</v>
      </c>
      <c r="F80" s="157" t="n">
        <f aca="false">central_SIPA_income!I73</f>
        <v>124336.6192499</v>
      </c>
      <c r="G80" s="67" t="n">
        <f aca="false">E80-F80*0.7</f>
        <v>32860381.0393286</v>
      </c>
      <c r="H80" s="67"/>
      <c r="I80" s="67"/>
      <c r="J80" s="67" t="n">
        <f aca="false">G80*3.8235866717</f>
        <v>125644514.96896</v>
      </c>
      <c r="K80" s="9"/>
      <c r="L80" s="67"/>
      <c r="M80" s="67" t="n">
        <f aca="false">F80*2.511711692</f>
        <v>312297.740313726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28919623.729799</v>
      </c>
      <c r="F81" s="155" t="n">
        <f aca="false">central_SIPA_income!I74</f>
        <v>121910.60088245</v>
      </c>
      <c r="G81" s="8" t="n">
        <f aca="false">E81-F81*0.7</f>
        <v>28834286.3091813</v>
      </c>
      <c r="H81" s="8"/>
      <c r="I81" s="8"/>
      <c r="J81" s="8" t="n">
        <f aca="false">G81*3.8235866717</f>
        <v>110250392.819767</v>
      </c>
      <c r="K81" s="6"/>
      <c r="L81" s="8"/>
      <c r="M81" s="8" t="n">
        <f aca="false">F81*2.511711692</f>
        <v>306204.281615195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33610445.4355712</v>
      </c>
      <c r="F82" s="157" t="n">
        <f aca="false">central_SIPA_income!I75</f>
        <v>122299.0961887</v>
      </c>
      <c r="G82" s="67" t="n">
        <f aca="false">E82-F82*0.7</f>
        <v>33524836.0682391</v>
      </c>
      <c r="H82" s="67"/>
      <c r="I82" s="67"/>
      <c r="J82" s="67" t="n">
        <f aca="false">G82*3.8235866717</f>
        <v>128185116.361447</v>
      </c>
      <c r="K82" s="9"/>
      <c r="L82" s="67"/>
      <c r="M82" s="67" t="n">
        <f aca="false">F82*2.511711692</f>
        <v>307180.06981819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29407551.8274371</v>
      </c>
      <c r="F83" s="157" t="n">
        <f aca="false">central_SIPA_income!I76</f>
        <v>123181.87298475</v>
      </c>
      <c r="G83" s="67" t="n">
        <f aca="false">E83-F83*0.7</f>
        <v>29321324.5163478</v>
      </c>
      <c r="H83" s="67"/>
      <c r="I83" s="67"/>
      <c r="J83" s="67" t="n">
        <f aca="false">G83*3.8235866717</f>
        <v>112112625.617298</v>
      </c>
      <c r="K83" s="9"/>
      <c r="L83" s="67"/>
      <c r="M83" s="67" t="n">
        <f aca="false">F83*2.511711692</f>
        <v>309397.350618256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33962511.0895382</v>
      </c>
      <c r="F84" s="157" t="n">
        <f aca="false">central_SIPA_income!I77</f>
        <v>125681.4244063</v>
      </c>
      <c r="G84" s="67" t="n">
        <f aca="false">E84-F84*0.7</f>
        <v>33874534.0924537</v>
      </c>
      <c r="H84" s="67"/>
      <c r="I84" s="67"/>
      <c r="J84" s="67" t="n">
        <f aca="false">G84*3.8235866717</f>
        <v>129522217.065953</v>
      </c>
      <c r="K84" s="9"/>
      <c r="L84" s="67"/>
      <c r="M84" s="67" t="n">
        <f aca="false">F84*2.511711692</f>
        <v>315675.503148518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29608612.8846559</v>
      </c>
      <c r="F85" s="155" t="n">
        <f aca="false">central_SIPA_income!I78</f>
        <v>132089.72783793</v>
      </c>
      <c r="G85" s="8" t="n">
        <f aca="false">E85-F85*0.7</f>
        <v>29516150.0751693</v>
      </c>
      <c r="H85" s="8"/>
      <c r="I85" s="8"/>
      <c r="J85" s="8" t="n">
        <f aca="false">G85*3.8235866717</f>
        <v>112857558.027314</v>
      </c>
      <c r="K85" s="6"/>
      <c r="L85" s="8"/>
      <c r="M85" s="8" t="n">
        <f aca="false">F85*2.511711692</f>
        <v>331771.313803627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34370517.0923977</v>
      </c>
      <c r="F86" s="157" t="n">
        <f aca="false">central_SIPA_income!I79</f>
        <v>130782.4309296</v>
      </c>
      <c r="G86" s="67" t="n">
        <f aca="false">E86-F86*0.7</f>
        <v>34278969.3907469</v>
      </c>
      <c r="H86" s="67"/>
      <c r="I86" s="67"/>
      <c r="J86" s="67" t="n">
        <f aca="false">G86*3.8235866717</f>
        <v>131068610.482072</v>
      </c>
      <c r="K86" s="9"/>
      <c r="L86" s="67"/>
      <c r="M86" s="67" t="n">
        <f aca="false">F86*2.511711692</f>
        <v>328487.760874059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30056732.1751367</v>
      </c>
      <c r="F87" s="157" t="n">
        <f aca="false">central_SIPA_income!I80</f>
        <v>126971.54289606</v>
      </c>
      <c r="G87" s="67" t="n">
        <f aca="false">E87-F87*0.7</f>
        <v>29967852.0951095</v>
      </c>
      <c r="H87" s="67"/>
      <c r="I87" s="67"/>
      <c r="J87" s="67" t="n">
        <f aca="false">G87*3.8235866717</f>
        <v>114584679.850338</v>
      </c>
      <c r="K87" s="9"/>
      <c r="L87" s="67"/>
      <c r="M87" s="67" t="n">
        <f aca="false">F87*2.511711692</f>
        <v>318915.908843313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34861859.2096871</v>
      </c>
      <c r="F88" s="157" t="n">
        <f aca="false">central_SIPA_income!I81</f>
        <v>127450.55528524</v>
      </c>
      <c r="G88" s="67" t="n">
        <f aca="false">E88-F88*0.7</f>
        <v>34772643.8209874</v>
      </c>
      <c r="H88" s="67"/>
      <c r="I88" s="67"/>
      <c r="J88" s="67" t="n">
        <f aca="false">G88*3.8235866717</f>
        <v>132956217.453699</v>
      </c>
      <c r="K88" s="9"/>
      <c r="L88" s="67"/>
      <c r="M88" s="67" t="n">
        <f aca="false">F88*2.511711692</f>
        <v>320119.04986183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30292097.6186112</v>
      </c>
      <c r="F89" s="155" t="n">
        <f aca="false">central_SIPA_income!I82</f>
        <v>129620.24798954</v>
      </c>
      <c r="G89" s="8" t="n">
        <f aca="false">E89-F89*0.7</f>
        <v>30201363.4450185</v>
      </c>
      <c r="H89" s="8"/>
      <c r="I89" s="8"/>
      <c r="J89" s="8" t="n">
        <f aca="false">G89*3.8235866717</f>
        <v>115477530.73554</v>
      </c>
      <c r="K89" s="6"/>
      <c r="L89" s="8"/>
      <c r="M89" s="8" t="n">
        <f aca="false">F89*2.511711692</f>
        <v>325568.692395267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35066036.7106148</v>
      </c>
      <c r="F90" s="157" t="n">
        <f aca="false">central_SIPA_income!I83</f>
        <v>130357.44156082</v>
      </c>
      <c r="G90" s="67" t="n">
        <f aca="false">E90-F90*0.7</f>
        <v>34974786.5015222</v>
      </c>
      <c r="H90" s="67"/>
      <c r="I90" s="67"/>
      <c r="J90" s="67" t="n">
        <f aca="false">G90*3.8235866717</f>
        <v>133729127.512773</v>
      </c>
      <c r="K90" s="9"/>
      <c r="L90" s="67"/>
      <c r="M90" s="67" t="n">
        <f aca="false">F90*2.511711692</f>
        <v>327420.310107518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30451620.2419611</v>
      </c>
      <c r="F91" s="157" t="n">
        <f aca="false">central_SIPA_income!I84</f>
        <v>134692.83313816</v>
      </c>
      <c r="G91" s="67" t="n">
        <f aca="false">E91-F91*0.7</f>
        <v>30357335.2587643</v>
      </c>
      <c r="H91" s="67"/>
      <c r="I91" s="67"/>
      <c r="J91" s="67" t="n">
        <f aca="false">G91*3.8235866717</f>
        <v>116073902.48374</v>
      </c>
      <c r="K91" s="9"/>
      <c r="L91" s="67"/>
      <c r="M91" s="67" t="n">
        <f aca="false">F91*2.511711692</f>
        <v>338309.563821722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35318360.4994776</v>
      </c>
      <c r="F92" s="157" t="n">
        <f aca="false">central_SIPA_income!I85</f>
        <v>132560.13747678</v>
      </c>
      <c r="G92" s="67" t="n">
        <f aca="false">E92-F92*0.7</f>
        <v>35225568.4032439</v>
      </c>
      <c r="H92" s="67"/>
      <c r="I92" s="67"/>
      <c r="J92" s="67" t="n">
        <f aca="false">G92*3.8235866717</f>
        <v>134688013.8497</v>
      </c>
      <c r="K92" s="9"/>
      <c r="L92" s="67"/>
      <c r="M92" s="67" t="n">
        <f aca="false">F92*2.511711692</f>
        <v>332952.847193556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30933163.9029452</v>
      </c>
      <c r="F93" s="155" t="n">
        <f aca="false">central_SIPA_income!I86</f>
        <v>131903.56592582</v>
      </c>
      <c r="G93" s="8" t="n">
        <f aca="false">E93-F93*0.7</f>
        <v>30840831.4067972</v>
      </c>
      <c r="H93" s="8"/>
      <c r="I93" s="8"/>
      <c r="J93" s="8" t="n">
        <f aca="false">G93*3.8235866717</f>
        <v>117922591.911176</v>
      </c>
      <c r="K93" s="6"/>
      <c r="L93" s="8"/>
      <c r="M93" s="8" t="n">
        <f aca="false">F93*2.511711692</f>
        <v>331303.728752375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35799644.9841284</v>
      </c>
      <c r="F94" s="157" t="n">
        <f aca="false">central_SIPA_income!I87</f>
        <v>131704.73132893</v>
      </c>
      <c r="G94" s="67" t="n">
        <f aca="false">E94-F94*0.7</f>
        <v>35707451.6721981</v>
      </c>
      <c r="H94" s="67"/>
      <c r="I94" s="67"/>
      <c r="J94" s="67" t="n">
        <f aca="false">G94*3.8235866717</f>
        <v>136530536.294189</v>
      </c>
      <c r="K94" s="9"/>
      <c r="L94" s="67"/>
      <c r="M94" s="67" t="n">
        <f aca="false">F94*2.511711692</f>
        <v>330804.313570592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31254293.6155388</v>
      </c>
      <c r="F95" s="157" t="n">
        <f aca="false">central_SIPA_income!I88</f>
        <v>133336.06598243</v>
      </c>
      <c r="G95" s="67" t="n">
        <f aca="false">E95-F95*0.7</f>
        <v>31160958.3693511</v>
      </c>
      <c r="H95" s="67"/>
      <c r="I95" s="67"/>
      <c r="J95" s="67" t="n">
        <f aca="false">G95*3.8235866717</f>
        <v>119146625.098449</v>
      </c>
      <c r="K95" s="9"/>
      <c r="L95" s="67"/>
      <c r="M95" s="67" t="n">
        <f aca="false">F95*2.511711692</f>
        <v>334901.755893353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36074082.4403236</v>
      </c>
      <c r="F96" s="157" t="n">
        <f aca="false">central_SIPA_income!I89</f>
        <v>131233.58907364</v>
      </c>
      <c r="G96" s="67" t="n">
        <f aca="false">E96-F96*0.7</f>
        <v>35982218.9279721</v>
      </c>
      <c r="H96" s="67"/>
      <c r="I96" s="67"/>
      <c r="J96" s="67" t="n">
        <f aca="false">G96*3.8235866717</f>
        <v>137581132.711185</v>
      </c>
      <c r="K96" s="9"/>
      <c r="L96" s="67"/>
      <c r="M96" s="67" t="n">
        <f aca="false">F96*2.511711692</f>
        <v>329620.940059385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31699051.4942554</v>
      </c>
      <c r="F97" s="155" t="n">
        <f aca="false">central_SIPA_income!I90</f>
        <v>126473.53170735</v>
      </c>
      <c r="G97" s="8" t="n">
        <f aca="false">E97-F97*0.7</f>
        <v>31610520.0220603</v>
      </c>
      <c r="H97" s="8"/>
      <c r="I97" s="8"/>
      <c r="J97" s="8" t="n">
        <f aca="false">G97*3.8235866717</f>
        <v>120865563.041856</v>
      </c>
      <c r="K97" s="6"/>
      <c r="L97" s="8"/>
      <c r="M97" s="8" t="n">
        <f aca="false">F97*2.511711692</f>
        <v>317665.048317884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36471550.8427436</v>
      </c>
      <c r="F98" s="157" t="n">
        <f aca="false">central_SIPA_income!I91</f>
        <v>130541.59882267</v>
      </c>
      <c r="G98" s="67" t="n">
        <f aca="false">E98-F98*0.7</f>
        <v>36380171.7235677</v>
      </c>
      <c r="H98" s="67"/>
      <c r="I98" s="67"/>
      <c r="J98" s="67" t="n">
        <f aca="false">G98*3.8235866717</f>
        <v>139102739.716391</v>
      </c>
      <c r="K98" s="9"/>
      <c r="L98" s="67"/>
      <c r="M98" s="67" t="n">
        <f aca="false">F98*2.511711692</f>
        <v>327882.860055274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31903542.5689597</v>
      </c>
      <c r="F99" s="157" t="n">
        <f aca="false">central_SIPA_income!I92</f>
        <v>132116.34977875</v>
      </c>
      <c r="G99" s="67" t="n">
        <f aca="false">E99-F99*0.7</f>
        <v>31811061.1241146</v>
      </c>
      <c r="H99" s="67"/>
      <c r="I99" s="67"/>
      <c r="J99" s="67" t="n">
        <f aca="false">G99*3.8235866717</f>
        <v>121632349.326799</v>
      </c>
      <c r="K99" s="9"/>
      <c r="L99" s="67"/>
      <c r="M99" s="67" t="n">
        <f aca="false">F99*2.511711692</f>
        <v>331838.180443648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37030703.4459271</v>
      </c>
      <c r="F100" s="157" t="n">
        <f aca="false">central_SIPA_income!I93</f>
        <v>133289.48351908</v>
      </c>
      <c r="G100" s="67" t="n">
        <f aca="false">E100-F100*0.7</f>
        <v>36937400.8074637</v>
      </c>
      <c r="H100" s="67"/>
      <c r="I100" s="67"/>
      <c r="J100" s="67" t="n">
        <f aca="false">G100*3.8235866717</f>
        <v>141233353.414659</v>
      </c>
      <c r="K100" s="9"/>
      <c r="L100" s="67"/>
      <c r="M100" s="67" t="n">
        <f aca="false">F100*2.511711692</f>
        <v>334784.754175515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32566936.4462948</v>
      </c>
      <c r="F101" s="155" t="n">
        <f aca="false">central_SIPA_income!I94</f>
        <v>134383.10075104</v>
      </c>
      <c r="G101" s="8" t="n">
        <f aca="false">E101-F101*0.7</f>
        <v>32472868.2757691</v>
      </c>
      <c r="H101" s="8"/>
      <c r="I101" s="8"/>
      <c r="J101" s="8" t="n">
        <f aca="false">G101*3.8235866717</f>
        <v>124162826.3311</v>
      </c>
      <c r="K101" s="6"/>
      <c r="L101" s="8"/>
      <c r="M101" s="8" t="n">
        <f aca="false">F101*2.511711692</f>
        <v>337531.605363601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37396553.2918079</v>
      </c>
      <c r="F102" s="157" t="n">
        <f aca="false">central_SIPA_income!I95</f>
        <v>138559.68978432</v>
      </c>
      <c r="G102" s="67" t="n">
        <f aca="false">E102-F102*0.7</f>
        <v>37299561.5089589</v>
      </c>
      <c r="H102" s="67"/>
      <c r="I102" s="67"/>
      <c r="J102" s="67" t="n">
        <f aca="false">G102*3.8235866717</f>
        <v>142618106.24591</v>
      </c>
      <c r="K102" s="9"/>
      <c r="L102" s="67"/>
      <c r="M102" s="67" t="n">
        <f aca="false">F102*2.511711692</f>
        <v>348021.992871169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32982886.8181464</v>
      </c>
      <c r="F103" s="157" t="n">
        <f aca="false">central_SIPA_income!I96</f>
        <v>135722.93921102</v>
      </c>
      <c r="G103" s="67" t="n">
        <f aca="false">E103-F103*0.7</f>
        <v>32887880.7606987</v>
      </c>
      <c r="H103" s="67"/>
      <c r="I103" s="67"/>
      <c r="J103" s="67" t="n">
        <f aca="false">G103*3.8235866717</f>
        <v>125749662.537066</v>
      </c>
      <c r="K103" s="9"/>
      <c r="L103" s="67"/>
      <c r="M103" s="67" t="n">
        <f aca="false">F103*2.511711692</f>
        <v>340896.893288924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38304829.4968526</v>
      </c>
      <c r="F104" s="157" t="n">
        <f aca="false">central_SIPA_income!I97</f>
        <v>134923.48122722</v>
      </c>
      <c r="G104" s="67" t="n">
        <f aca="false">E104-F104*0.7</f>
        <v>38210383.0599936</v>
      </c>
      <c r="H104" s="67"/>
      <c r="I104" s="67"/>
      <c r="J104" s="67" t="n">
        <f aca="false">G104*3.8235866717</f>
        <v>146100711.388743</v>
      </c>
      <c r="K104" s="9"/>
      <c r="L104" s="67"/>
      <c r="M104" s="67" t="n">
        <f aca="false">F104*2.511711692</f>
        <v>338888.885323751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33583590.223948</v>
      </c>
      <c r="F105" s="155" t="n">
        <f aca="false">central_SIPA_income!I98</f>
        <v>136795.40107757</v>
      </c>
      <c r="G105" s="8" t="n">
        <f aca="false">E105-F105*0.7</f>
        <v>33487833.4431937</v>
      </c>
      <c r="H105" s="8"/>
      <c r="I105" s="8"/>
      <c r="J105" s="8" t="n">
        <f aca="false">G105*3.8235866717</f>
        <v>128043633.617505</v>
      </c>
      <c r="K105" s="6"/>
      <c r="L105" s="8"/>
      <c r="M105" s="8" t="n">
        <f aca="false">F105*2.511711692</f>
        <v>343590.608298362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38747975.624463</v>
      </c>
      <c r="F106" s="157" t="n">
        <f aca="false">central_SIPA_income!I99</f>
        <v>139846.10712477</v>
      </c>
      <c r="G106" s="67" t="n">
        <f aca="false">E106-F106*0.7</f>
        <v>38650083.3494757</v>
      </c>
      <c r="H106" s="67"/>
      <c r="I106" s="67"/>
      <c r="J106" s="67" t="n">
        <f aca="false">G106*3.8235866717</f>
        <v>147781943.555149</v>
      </c>
      <c r="K106" s="9"/>
      <c r="L106" s="67"/>
      <c r="M106" s="67" t="n">
        <f aca="false">F106*2.511711692</f>
        <v>351253.102345969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34038090.4925014</v>
      </c>
      <c r="F107" s="157" t="n">
        <f aca="false">central_SIPA_income!I100</f>
        <v>140498.04247593</v>
      </c>
      <c r="G107" s="67" t="n">
        <f aca="false">E107-F107*0.7</f>
        <v>33939741.8627683</v>
      </c>
      <c r="H107" s="67"/>
      <c r="I107" s="67"/>
      <c r="J107" s="67" t="n">
        <f aca="false">G107*3.8235866717</f>
        <v>129771544.627419</v>
      </c>
      <c r="K107" s="9"/>
      <c r="L107" s="67"/>
      <c r="M107" s="67" t="n">
        <f aca="false">F107*2.511711692</f>
        <v>352890.575989906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39341907.863927</v>
      </c>
      <c r="F108" s="157" t="n">
        <f aca="false">central_SIPA_income!I101</f>
        <v>133077.95497683</v>
      </c>
      <c r="G108" s="67" t="n">
        <f aca="false">E108-F108*0.7</f>
        <v>39248753.2954432</v>
      </c>
      <c r="H108" s="67"/>
      <c r="I108" s="67"/>
      <c r="J108" s="67" t="n">
        <f aca="false">G108*3.8235866717</f>
        <v>150071009.981298</v>
      </c>
      <c r="K108" s="9"/>
      <c r="L108" s="67"/>
      <c r="M108" s="67" t="n">
        <f aca="false">F108*2.511711692</f>
        <v>334253.455462753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34308256.8826111</v>
      </c>
      <c r="F109" s="155" t="n">
        <f aca="false">central_SIPA_income!I102</f>
        <v>131859.74483986</v>
      </c>
      <c r="G109" s="8" t="n">
        <f aca="false">E109-F109*0.7</f>
        <v>34215955.0612232</v>
      </c>
      <c r="H109" s="8"/>
      <c r="I109" s="8"/>
      <c r="J109" s="8" t="n">
        <f aca="false">G109*3.8235866717</f>
        <v>130827669.731579</v>
      </c>
      <c r="K109" s="6"/>
      <c r="L109" s="8"/>
      <c r="M109" s="8" t="n">
        <f aca="false">F109*2.511711692</f>
        <v>331193.662818413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39426407.9421791</v>
      </c>
      <c r="F110" s="157" t="n">
        <f aca="false">central_SIPA_income!I103</f>
        <v>134250.22771147</v>
      </c>
      <c r="G110" s="67" t="n">
        <f aca="false">E110-F110*0.7</f>
        <v>39332432.782781</v>
      </c>
      <c r="H110" s="67"/>
      <c r="I110" s="67"/>
      <c r="J110" s="67" t="n">
        <f aca="false">G110*3.8235866717</f>
        <v>150390965.753778</v>
      </c>
      <c r="K110" s="9"/>
      <c r="L110" s="67"/>
      <c r="M110" s="67" t="n">
        <f aca="false">F110*2.511711692</f>
        <v>337197.866596562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34600933.1738903</v>
      </c>
      <c r="F111" s="157" t="n">
        <f aca="false">central_SIPA_income!I104</f>
        <v>138211.55287182</v>
      </c>
      <c r="G111" s="67" t="n">
        <f aca="false">E111-F111*0.7</f>
        <v>34504185.0868801</v>
      </c>
      <c r="H111" s="67"/>
      <c r="I111" s="67"/>
      <c r="J111" s="67" t="n">
        <f aca="false">G111*3.8235866717</f>
        <v>131929742.216065</v>
      </c>
      <c r="K111" s="9"/>
      <c r="L111" s="67"/>
      <c r="M111" s="67" t="n">
        <f aca="false">F111*2.511711692</f>
        <v>347147.573317626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39897297.7712285</v>
      </c>
      <c r="F112" s="157" t="n">
        <f aca="false">central_SIPA_income!I105</f>
        <v>138388.53730353</v>
      </c>
      <c r="G112" s="67" t="n">
        <f aca="false">E112-F112*0.7</f>
        <v>39800425.795116</v>
      </c>
      <c r="H112" s="67"/>
      <c r="I112" s="67"/>
      <c r="J112" s="67" t="n">
        <f aca="false">G112*3.8235866717</f>
        <v>152180377.598191</v>
      </c>
      <c r="K112" s="9"/>
      <c r="L112" s="67"/>
      <c r="M112" s="67" t="n">
        <f aca="false">F112*2.511711692</f>
        <v>347592.107184054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112" activeCellId="1" sqref="B120:G146 E112"/>
    </sheetView>
  </sheetViews>
  <sheetFormatPr defaultColWidth="9.164062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19756526.4589422</v>
      </c>
      <c r="F34" s="157" t="n">
        <f aca="false">low_SIPA_income!I27</f>
        <v>98482.6779652267</v>
      </c>
      <c r="G34" s="67" t="n">
        <f aca="false">E34-F34*0.7</f>
        <v>19687588.5843665</v>
      </c>
      <c r="H34" s="67"/>
      <c r="I34" s="67"/>
      <c r="J34" s="67" t="n">
        <f aca="false">G34*3.8235866717</f>
        <v>75277201.3090969</v>
      </c>
      <c r="K34" s="9"/>
      <c r="L34" s="67"/>
      <c r="M34" s="67" t="n">
        <f aca="false">F34*2.511711692</f>
        <v>247360.093704731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17342459.2878293</v>
      </c>
      <c r="F35" s="157" t="n">
        <f aca="false">low_SIPA_income!I28</f>
        <v>104081.18413924</v>
      </c>
      <c r="G35" s="67" t="n">
        <f aca="false">E35-F35*0.7</f>
        <v>17269602.4589318</v>
      </c>
      <c r="H35" s="67"/>
      <c r="I35" s="67"/>
      <c r="J35" s="67" t="n">
        <f aca="false">G35*3.8235866717</f>
        <v>66031821.7875292</v>
      </c>
      <c r="K35" s="9"/>
      <c r="L35" s="67"/>
      <c r="M35" s="67" t="n">
        <f aca="false">F35*2.511711692</f>
        <v>261421.927119734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20437707.5168829</v>
      </c>
      <c r="F36" s="157" t="n">
        <f aca="false">low_SIPA_income!I29</f>
        <v>103006.979117176</v>
      </c>
      <c r="G36" s="67" t="n">
        <f aca="false">E36-F36*0.7</f>
        <v>20365602.6315008</v>
      </c>
      <c r="H36" s="67"/>
      <c r="I36" s="67"/>
      <c r="J36" s="67" t="n">
        <f aca="false">G36*3.8235866717</f>
        <v>77869646.782945</v>
      </c>
      <c r="K36" s="9"/>
      <c r="L36" s="67"/>
      <c r="M36" s="67" t="n">
        <f aca="false">F36*2.511711692</f>
        <v>258723.833806211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17740001.5515933</v>
      </c>
      <c r="F37" s="155" t="n">
        <f aca="false">low_SIPA_income!I30</f>
        <v>108320.890671627</v>
      </c>
      <c r="G37" s="8" t="n">
        <f aca="false">E37-F37*0.7</f>
        <v>17664176.9281232</v>
      </c>
      <c r="H37" s="8"/>
      <c r="I37" s="8"/>
      <c r="J37" s="8" t="n">
        <f aca="false">G37*3.8235866717</f>
        <v>67540511.4689223</v>
      </c>
      <c r="K37" s="6"/>
      <c r="L37" s="8"/>
      <c r="M37" s="8" t="n">
        <f aca="false">F37*2.511711692</f>
        <v>272070.847587779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20794655.779989</v>
      </c>
      <c r="F38" s="157" t="n">
        <f aca="false">low_SIPA_income!I31</f>
        <v>102366.2136299</v>
      </c>
      <c r="G38" s="67" t="n">
        <f aca="false">E38-F38*0.7</f>
        <v>20722999.4304481</v>
      </c>
      <c r="H38" s="67"/>
      <c r="I38" s="67"/>
      <c r="J38" s="67" t="n">
        <f aca="false">G38*3.8235866717</f>
        <v>79236184.419908</v>
      </c>
      <c r="K38" s="9"/>
      <c r="L38" s="67"/>
      <c r="M38" s="67" t="n">
        <f aca="false">F38*2.511711692</f>
        <v>257114.41563999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18131053.9709524</v>
      </c>
      <c r="F39" s="157" t="n">
        <f aca="false">low_SIPA_income!I32</f>
        <v>108800.950619151</v>
      </c>
      <c r="G39" s="67" t="n">
        <f aca="false">E39-F39*0.7</f>
        <v>18054893.305519</v>
      </c>
      <c r="H39" s="67"/>
      <c r="I39" s="67"/>
      <c r="J39" s="67" t="n">
        <f aca="false">G39*3.8235866717</f>
        <v>69034449.4019479</v>
      </c>
      <c r="K39" s="9"/>
      <c r="L39" s="67"/>
      <c r="M39" s="67" t="n">
        <f aca="false">F39*2.511711692</f>
        <v>273276.619770837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21418195.7014496</v>
      </c>
      <c r="F40" s="157" t="n">
        <f aca="false">low_SIPA_income!I33</f>
        <v>101948.5710505</v>
      </c>
      <c r="G40" s="67" t="n">
        <f aca="false">E40-F40*0.7</f>
        <v>21346831.7017142</v>
      </c>
      <c r="H40" s="67"/>
      <c r="I40" s="67"/>
      <c r="J40" s="67" t="n">
        <f aca="false">G40*3.8235866717</f>
        <v>81621461.1776976</v>
      </c>
      <c r="K40" s="9"/>
      <c r="L40" s="67"/>
      <c r="M40" s="67" t="n">
        <f aca="false">F40*2.511711692</f>
        <v>256065.417890233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18638847.2771175</v>
      </c>
      <c r="F41" s="155" t="n">
        <f aca="false">low_SIPA_income!I34</f>
        <v>111126.72633358</v>
      </c>
      <c r="G41" s="8" t="n">
        <f aca="false">E41-F41*0.7</f>
        <v>18561058.568684</v>
      </c>
      <c r="H41" s="8"/>
      <c r="I41" s="8"/>
      <c r="J41" s="8" t="n">
        <f aca="false">G41*3.8235866717</f>
        <v>70969816.1558632</v>
      </c>
      <c r="K41" s="6"/>
      <c r="L41" s="8"/>
      <c r="M41" s="8" t="n">
        <f aca="false">F41*2.511711692</f>
        <v>279118.297825736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21810735.0557599</v>
      </c>
      <c r="F42" s="157" t="n">
        <f aca="false">low_SIPA_income!I35</f>
        <v>101500.415087725</v>
      </c>
      <c r="G42" s="67" t="n">
        <f aca="false">E42-F42*0.7</f>
        <v>21739684.7651985</v>
      </c>
      <c r="H42" s="67"/>
      <c r="I42" s="67"/>
      <c r="J42" s="67" t="n">
        <f aca="false">G42*3.8235866717</f>
        <v>83123568.9151725</v>
      </c>
      <c r="K42" s="9"/>
      <c r="L42" s="67"/>
      <c r="M42" s="67" t="n">
        <f aca="false">F42*2.511711692</f>
        <v>254939.779318692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19018672.9995477</v>
      </c>
      <c r="F43" s="157" t="n">
        <f aca="false">low_SIPA_income!I36</f>
        <v>105765.959646168</v>
      </c>
      <c r="G43" s="67" t="n">
        <f aca="false">E43-F43*0.7</f>
        <v>18944636.8277954</v>
      </c>
      <c r="H43" s="67"/>
      <c r="I43" s="67"/>
      <c r="J43" s="67" t="n">
        <f aca="false">G43*3.8235866717</f>
        <v>72436460.8749555</v>
      </c>
      <c r="K43" s="9"/>
      <c r="L43" s="67"/>
      <c r="M43" s="67" t="n">
        <f aca="false">F43*2.511711692</f>
        <v>265653.597458881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22281333.8687086</v>
      </c>
      <c r="F44" s="157" t="n">
        <f aca="false">low_SIPA_income!I37</f>
        <v>104111.641168818</v>
      </c>
      <c r="G44" s="67" t="n">
        <f aca="false">E44-F44*0.7</f>
        <v>22208455.7198905</v>
      </c>
      <c r="H44" s="67"/>
      <c r="I44" s="67"/>
      <c r="J44" s="67" t="n">
        <f aca="false">G44*3.8235866717</f>
        <v>84915955.2896128</v>
      </c>
      <c r="K44" s="9"/>
      <c r="L44" s="67"/>
      <c r="M44" s="67" t="n">
        <f aca="false">F44*2.511711692</f>
        <v>261498.426397028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19395952.6359075</v>
      </c>
      <c r="F45" s="155" t="n">
        <f aca="false">low_SIPA_income!I38</f>
        <v>108866.857555903</v>
      </c>
      <c r="G45" s="8" t="n">
        <f aca="false">E45-F45*0.7</f>
        <v>19319745.8356184</v>
      </c>
      <c r="H45" s="8"/>
      <c r="I45" s="8"/>
      <c r="J45" s="8" t="n">
        <f aca="false">G45*3.8235866717</f>
        <v>73870722.6777022</v>
      </c>
      <c r="K45" s="6"/>
      <c r="L45" s="8"/>
      <c r="M45" s="8" t="n">
        <f aca="false">F45*2.511711692</f>
        <v>273442.158994461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22590859.0000706</v>
      </c>
      <c r="F46" s="157" t="n">
        <f aca="false">low_SIPA_income!I39</f>
        <v>108661.364275986</v>
      </c>
      <c r="G46" s="67" t="n">
        <f aca="false">E46-F46*0.7</f>
        <v>22514796.0450774</v>
      </c>
      <c r="H46" s="67"/>
      <c r="I46" s="67"/>
      <c r="J46" s="67" t="n">
        <f aca="false">G46*3.8235866717</f>
        <v>86087274.0740018</v>
      </c>
      <c r="K46" s="9"/>
      <c r="L46" s="67"/>
      <c r="M46" s="67" t="n">
        <f aca="false">F46*2.511711692</f>
        <v>272926.019120665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19604492.3963842</v>
      </c>
      <c r="F47" s="157" t="n">
        <f aca="false">low_SIPA_income!I40</f>
        <v>112168.502139919</v>
      </c>
      <c r="G47" s="67" t="n">
        <f aca="false">E47-F47*0.7</f>
        <v>19525974.4448863</v>
      </c>
      <c r="H47" s="67"/>
      <c r="I47" s="67"/>
      <c r="J47" s="67" t="n">
        <f aca="false">G47*3.8235866717</f>
        <v>74659255.6394219</v>
      </c>
      <c r="K47" s="9"/>
      <c r="L47" s="67"/>
      <c r="M47" s="67" t="n">
        <f aca="false">F47*2.511711692</f>
        <v>281734.938298961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22773368.4469512</v>
      </c>
      <c r="F48" s="157" t="n">
        <f aca="false">low_SIPA_income!I41</f>
        <v>111543.046708623</v>
      </c>
      <c r="G48" s="67" t="n">
        <f aca="false">E48-F48*0.7</f>
        <v>22695288.3142552</v>
      </c>
      <c r="H48" s="67"/>
      <c r="I48" s="67"/>
      <c r="J48" s="67" t="n">
        <f aca="false">G48*3.8235866717</f>
        <v>86777401.9087749</v>
      </c>
      <c r="K48" s="9"/>
      <c r="L48" s="67"/>
      <c r="M48" s="67" t="n">
        <f aca="false">F48*2.511711692</f>
        <v>280163.974579349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20140944.7357404</v>
      </c>
      <c r="F49" s="155" t="n">
        <f aca="false">low_SIPA_income!I42</f>
        <v>112330.343859906</v>
      </c>
      <c r="G49" s="8" t="n">
        <f aca="false">E49-F49*0.7</f>
        <v>20062313.4950385</v>
      </c>
      <c r="H49" s="8"/>
      <c r="I49" s="8"/>
      <c r="J49" s="8" t="n">
        <f aca="false">G49*3.8235866717</f>
        <v>76709994.4830962</v>
      </c>
      <c r="K49" s="6"/>
      <c r="L49" s="8"/>
      <c r="M49" s="8" t="n">
        <f aca="false">F49*2.511711692</f>
        <v>282141.438039307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23548920.2934309</v>
      </c>
      <c r="F50" s="157" t="n">
        <f aca="false">low_SIPA_income!I43</f>
        <v>109850.533999611</v>
      </c>
      <c r="G50" s="67" t="n">
        <f aca="false">E50-F50*0.7</f>
        <v>23472024.9196312</v>
      </c>
      <c r="H50" s="67"/>
      <c r="I50" s="67"/>
      <c r="J50" s="67" t="n">
        <f aca="false">G50*3.8235866717</f>
        <v>89747321.6405121</v>
      </c>
      <c r="K50" s="9"/>
      <c r="L50" s="67"/>
      <c r="M50" s="67" t="n">
        <f aca="false">F50*2.511711692</f>
        <v>275912.870619267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20671314.7173787</v>
      </c>
      <c r="F51" s="157" t="n">
        <f aca="false">low_SIPA_income!I44</f>
        <v>109162.762325588</v>
      </c>
      <c r="G51" s="67" t="n">
        <f aca="false">E51-F51*0.7</f>
        <v>20594900.7837508</v>
      </c>
      <c r="H51" s="67"/>
      <c r="I51" s="67"/>
      <c r="J51" s="67" t="n">
        <f aca="false">G51*3.8235866717</f>
        <v>78746388.1417333</v>
      </c>
      <c r="K51" s="9"/>
      <c r="L51" s="67"/>
      <c r="M51" s="67" t="n">
        <f aca="false">F51*2.511711692</f>
        <v>274185.386464196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23998762.1641</v>
      </c>
      <c r="F52" s="157" t="n">
        <f aca="false">low_SIPA_income!I45</f>
        <v>110077.041373624</v>
      </c>
      <c r="G52" s="67" t="n">
        <f aca="false">E52-F52*0.7</f>
        <v>23921708.2351385</v>
      </c>
      <c r="H52" s="67"/>
      <c r="I52" s="67"/>
      <c r="J52" s="67" t="n">
        <f aca="false">G52*3.8235866717</f>
        <v>91466724.7721716</v>
      </c>
      <c r="K52" s="9"/>
      <c r="L52" s="67"/>
      <c r="M52" s="67" t="n">
        <f aca="false">F52*2.511711692</f>
        <v>276481.7918389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20901984.0509481</v>
      </c>
      <c r="F53" s="155" t="n">
        <f aca="false">low_SIPA_income!I46</f>
        <v>115822.781529123</v>
      </c>
      <c r="G53" s="8" t="n">
        <f aca="false">E53-F53*0.7</f>
        <v>20820908.1038777</v>
      </c>
      <c r="H53" s="8"/>
      <c r="I53" s="8"/>
      <c r="J53" s="8" t="n">
        <f aca="false">G53*3.8235866717</f>
        <v>79610546.7186773</v>
      </c>
      <c r="K53" s="6"/>
      <c r="L53" s="8"/>
      <c r="M53" s="8" t="n">
        <f aca="false">F53*2.511711692</f>
        <v>290913.43456666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24468295.4895689</v>
      </c>
      <c r="F54" s="157" t="n">
        <f aca="false">low_SIPA_income!I47</f>
        <v>110103.614863583</v>
      </c>
      <c r="G54" s="67" t="n">
        <f aca="false">E54-F54*0.7</f>
        <v>24391222.9591644</v>
      </c>
      <c r="H54" s="67"/>
      <c r="I54" s="67"/>
      <c r="J54" s="67" t="n">
        <f aca="false">G54*3.8235866717</f>
        <v>93261955.0131239</v>
      </c>
      <c r="K54" s="9"/>
      <c r="L54" s="67"/>
      <c r="M54" s="67" t="n">
        <f aca="false">F54*2.511711692</f>
        <v>276548.536784327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21507611.8130547</v>
      </c>
      <c r="F55" s="157" t="n">
        <f aca="false">low_SIPA_income!I48</f>
        <v>110288.272105966</v>
      </c>
      <c r="G55" s="67" t="n">
        <f aca="false">E55-F55*0.7</f>
        <v>21430410.0225805</v>
      </c>
      <c r="H55" s="67"/>
      <c r="I55" s="67"/>
      <c r="J55" s="67" t="n">
        <f aca="false">G55*3.8235866717</f>
        <v>81941030.1314051</v>
      </c>
      <c r="K55" s="9"/>
      <c r="L55" s="67"/>
      <c r="M55" s="67" t="n">
        <f aca="false">F55*2.511711692</f>
        <v>277012.342539033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24936785.9485932</v>
      </c>
      <c r="F56" s="157" t="n">
        <f aca="false">low_SIPA_income!I49</f>
        <v>110899.039249429</v>
      </c>
      <c r="G56" s="67" t="n">
        <f aca="false">E56-F56*0.7</f>
        <v>24859156.6211186</v>
      </c>
      <c r="H56" s="67"/>
      <c r="I56" s="67"/>
      <c r="J56" s="67" t="n">
        <f aca="false">G56*3.8235866717</f>
        <v>95051139.9262118</v>
      </c>
      <c r="K56" s="9"/>
      <c r="L56" s="67"/>
      <c r="M56" s="67" t="n">
        <f aca="false">F56*2.511711692</f>
        <v>278546.413514359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21794746.6883586</v>
      </c>
      <c r="F57" s="155" t="n">
        <f aca="false">low_SIPA_income!I50</f>
        <v>112537.762062705</v>
      </c>
      <c r="G57" s="8" t="n">
        <f aca="false">E57-F57*0.7</f>
        <v>21715970.2549147</v>
      </c>
      <c r="H57" s="8"/>
      <c r="I57" s="8"/>
      <c r="J57" s="8" t="n">
        <f aca="false">G57*3.8235866717</f>
        <v>83032894.4297254</v>
      </c>
      <c r="K57" s="6"/>
      <c r="L57" s="8"/>
      <c r="M57" s="8" t="n">
        <f aca="false">F57*2.511711692</f>
        <v>282662.412764409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25233360.1399259</v>
      </c>
      <c r="F58" s="157" t="n">
        <f aca="false">low_SIPA_income!I51</f>
        <v>111322.249992142</v>
      </c>
      <c r="G58" s="67" t="n">
        <f aca="false">E58-F58*0.7</f>
        <v>25155434.5649314</v>
      </c>
      <c r="H58" s="67"/>
      <c r="I58" s="67"/>
      <c r="J58" s="67" t="n">
        <f aca="false">G58*3.8235866717</f>
        <v>96183984.3232934</v>
      </c>
      <c r="K58" s="9"/>
      <c r="L58" s="67"/>
      <c r="M58" s="67" t="n">
        <f aca="false">F58*2.511711692</f>
        <v>279609.39688501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22197463.3670082</v>
      </c>
      <c r="F59" s="157" t="n">
        <f aca="false">low_SIPA_income!I52</f>
        <v>113240.792894909</v>
      </c>
      <c r="G59" s="67" t="n">
        <f aca="false">E59-F59*0.7</f>
        <v>22118194.8119818</v>
      </c>
      <c r="H59" s="67"/>
      <c r="I59" s="67"/>
      <c r="J59" s="67" t="n">
        <f aca="false">G59*3.8235866717</f>
        <v>84570834.8851577</v>
      </c>
      <c r="K59" s="9"/>
      <c r="L59" s="67"/>
      <c r="M59" s="67" t="n">
        <f aca="false">F59*2.511711692</f>
        <v>284428.223525494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25851534.5309695</v>
      </c>
      <c r="F60" s="157" t="n">
        <f aca="false">low_SIPA_income!I53</f>
        <v>113904.24436832</v>
      </c>
      <c r="G60" s="67" t="n">
        <f aca="false">E60-F60*0.7</f>
        <v>25771801.5599116</v>
      </c>
      <c r="H60" s="67"/>
      <c r="I60" s="67"/>
      <c r="J60" s="67" t="n">
        <f aca="false">G60*3.8235866717</f>
        <v>98540716.9501755</v>
      </c>
      <c r="K60" s="9"/>
      <c r="L60" s="67"/>
      <c r="M60" s="67" t="n">
        <f aca="false">F60*2.511711692</f>
        <v>286094.622348334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22672812.1094119</v>
      </c>
      <c r="F61" s="155" t="n">
        <f aca="false">low_SIPA_income!I54</f>
        <v>115521.710126225</v>
      </c>
      <c r="G61" s="8" t="n">
        <f aca="false">E61-F61*0.7</f>
        <v>22591946.9123236</v>
      </c>
      <c r="H61" s="8"/>
      <c r="I61" s="8"/>
      <c r="J61" s="8" t="n">
        <f aca="false">G61*3.8235866717</f>
        <v>86382267.1017144</v>
      </c>
      <c r="K61" s="6"/>
      <c r="L61" s="8"/>
      <c r="M61" s="8" t="n">
        <f aca="false">F61*2.511711692</f>
        <v>290157.230003875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26276566.7171607</v>
      </c>
      <c r="F62" s="157" t="n">
        <f aca="false">low_SIPA_income!I55</f>
        <v>113971.06795759</v>
      </c>
      <c r="G62" s="67" t="n">
        <f aca="false">E62-F62*0.7</f>
        <v>26196786.9695904</v>
      </c>
      <c r="H62" s="67"/>
      <c r="I62" s="67"/>
      <c r="J62" s="67" t="n">
        <f aca="false">G62*3.8235866717</f>
        <v>100165685.49829</v>
      </c>
      <c r="K62" s="9"/>
      <c r="L62" s="67"/>
      <c r="M62" s="67" t="n">
        <f aca="false">F62*2.511711692</f>
        <v>286262.463938805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22811868.9372556</v>
      </c>
      <c r="F63" s="157" t="n">
        <f aca="false">low_SIPA_income!I56</f>
        <v>114700.844807889</v>
      </c>
      <c r="G63" s="67" t="n">
        <f aca="false">E63-F63*0.7</f>
        <v>22731578.34589</v>
      </c>
      <c r="H63" s="67"/>
      <c r="I63" s="67"/>
      <c r="J63" s="67" t="n">
        <f aca="false">G63*3.8235866717</f>
        <v>86916159.9900495</v>
      </c>
      <c r="K63" s="9"/>
      <c r="L63" s="67"/>
      <c r="M63" s="67" t="n">
        <f aca="false">F63*2.511711692</f>
        <v>288095.452986253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26342177.5283836</v>
      </c>
      <c r="F64" s="157" t="n">
        <f aca="false">low_SIPA_income!I57</f>
        <v>116027.59757769</v>
      </c>
      <c r="G64" s="67" t="n">
        <f aca="false">E64-F64*0.7</f>
        <v>26260958.2100793</v>
      </c>
      <c r="H64" s="67"/>
      <c r="I64" s="67"/>
      <c r="J64" s="67" t="n">
        <f aca="false">G64*3.8235866717</f>
        <v>100411049.79813</v>
      </c>
      <c r="K64" s="9"/>
      <c r="L64" s="67"/>
      <c r="M64" s="67" t="n">
        <f aca="false">F64*2.511711692</f>
        <v>291427.873430555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22958929.3518215</v>
      </c>
      <c r="F65" s="155" t="n">
        <f aca="false">low_SIPA_income!I58</f>
        <v>120897.716791256</v>
      </c>
      <c r="G65" s="8" t="n">
        <f aca="false">E65-F65*0.7</f>
        <v>22874300.9500676</v>
      </c>
      <c r="H65" s="8"/>
      <c r="I65" s="8"/>
      <c r="J65" s="8" t="n">
        <f aca="false">G65*3.8235866717</f>
        <v>87461872.2371332</v>
      </c>
      <c r="K65" s="6"/>
      <c r="L65" s="8"/>
      <c r="M65" s="8" t="n">
        <f aca="false">F65*2.511711692</f>
        <v>303660.208800703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26589424.341354</v>
      </c>
      <c r="F66" s="157" t="n">
        <f aca="false">low_SIPA_income!I59</f>
        <v>121064.609150512</v>
      </c>
      <c r="G66" s="67" t="n">
        <f aca="false">E66-F66*0.7</f>
        <v>26504679.1149487</v>
      </c>
      <c r="H66" s="67"/>
      <c r="I66" s="67"/>
      <c r="J66" s="67" t="n">
        <f aca="false">G66*3.8235866717</f>
        <v>101342937.801603</v>
      </c>
      <c r="K66" s="9"/>
      <c r="L66" s="67"/>
      <c r="M66" s="67" t="n">
        <f aca="false">F66*2.511711692</f>
        <v>304079.394290752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23408537.6056459</v>
      </c>
      <c r="F67" s="157" t="n">
        <f aca="false">low_SIPA_income!I60</f>
        <v>118708.449792576</v>
      </c>
      <c r="G67" s="67" t="n">
        <f aca="false">E67-F67*0.7</f>
        <v>23325441.6907911</v>
      </c>
      <c r="H67" s="67"/>
      <c r="I67" s="67"/>
      <c r="J67" s="67" t="n">
        <f aca="false">G67*3.8235866717</f>
        <v>89186847.9604245</v>
      </c>
      <c r="K67" s="9"/>
      <c r="L67" s="67"/>
      <c r="M67" s="67" t="n">
        <f aca="false">F67*2.511711692</f>
        <v>298161.401283208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27058364.2085686</v>
      </c>
      <c r="F68" s="157" t="n">
        <f aca="false">low_SIPA_income!I61</f>
        <v>114774.257558117</v>
      </c>
      <c r="G68" s="67" t="n">
        <f aca="false">E68-F68*0.7</f>
        <v>26978022.2282779</v>
      </c>
      <c r="H68" s="67"/>
      <c r="I68" s="67"/>
      <c r="J68" s="67" t="n">
        <f aca="false">G68*3.8235866717</f>
        <v>103152806.22087</v>
      </c>
      <c r="K68" s="9"/>
      <c r="L68" s="67"/>
      <c r="M68" s="67" t="n">
        <f aca="false">F68*2.511711692</f>
        <v>288279.844649342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23659422.0586787</v>
      </c>
      <c r="F69" s="155" t="n">
        <f aca="false">low_SIPA_income!I62</f>
        <v>120851.700309281</v>
      </c>
      <c r="G69" s="8" t="n">
        <f aca="false">E69-F69*0.7</f>
        <v>23574825.8684622</v>
      </c>
      <c r="H69" s="8"/>
      <c r="I69" s="8"/>
      <c r="J69" s="8" t="n">
        <f aca="false">G69*3.8235866717</f>
        <v>90140389.9783006</v>
      </c>
      <c r="K69" s="6"/>
      <c r="L69" s="8"/>
      <c r="M69" s="8" t="n">
        <f aca="false">F69*2.511711692</f>
        <v>303544.628664902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27092228.2923043</v>
      </c>
      <c r="F70" s="157" t="n">
        <f aca="false">low_SIPA_income!I63</f>
        <v>118552.431920308</v>
      </c>
      <c r="G70" s="67" t="n">
        <f aca="false">E70-F70*0.7</f>
        <v>27009241.5899601</v>
      </c>
      <c r="H70" s="67"/>
      <c r="I70" s="67"/>
      <c r="J70" s="67" t="n">
        <f aca="false">G70*3.8235866717</f>
        <v>103272176.156097</v>
      </c>
      <c r="K70" s="9"/>
      <c r="L70" s="67"/>
      <c r="M70" s="67" t="n">
        <f aca="false">F70*2.511711692</f>
        <v>297769.529369272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23600372.9688179</v>
      </c>
      <c r="F71" s="157" t="n">
        <f aca="false">low_SIPA_income!I64</f>
        <v>119524.78244584</v>
      </c>
      <c r="G71" s="67" t="n">
        <f aca="false">E71-F71*0.7</f>
        <v>23516705.6211058</v>
      </c>
      <c r="H71" s="67"/>
      <c r="I71" s="67"/>
      <c r="J71" s="67" t="n">
        <f aca="false">G71*3.8235866717</f>
        <v>89918162.1751527</v>
      </c>
      <c r="K71" s="9"/>
      <c r="L71" s="67"/>
      <c r="M71" s="67" t="n">
        <f aca="false">F71*2.511711692</f>
        <v>300211.793552972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27256074.5454486</v>
      </c>
      <c r="F72" s="157" t="n">
        <f aca="false">low_SIPA_income!I65</f>
        <v>121393.98596805</v>
      </c>
      <c r="G72" s="67" t="n">
        <f aca="false">E72-F72*0.7</f>
        <v>27171098.755271</v>
      </c>
      <c r="H72" s="67"/>
      <c r="I72" s="67"/>
      <c r="J72" s="67" t="n">
        <f aca="false">G72*3.8235866717</f>
        <v>103891051.056099</v>
      </c>
      <c r="K72" s="9"/>
      <c r="L72" s="67"/>
      <c r="M72" s="67" t="n">
        <f aca="false">F72*2.511711692</f>
        <v>304906.693894435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23641476.9551063</v>
      </c>
      <c r="F73" s="155" t="n">
        <f aca="false">low_SIPA_income!I66</f>
        <v>122962.65366477</v>
      </c>
      <c r="G73" s="8" t="n">
        <f aca="false">E73-F73*0.7</f>
        <v>23555403.0975409</v>
      </c>
      <c r="H73" s="8"/>
      <c r="I73" s="8"/>
      <c r="J73" s="8" t="n">
        <f aca="false">G73*3.8235866717</f>
        <v>90066125.3302784</v>
      </c>
      <c r="K73" s="6"/>
      <c r="L73" s="8"/>
      <c r="M73" s="8" t="n">
        <f aca="false">F73*2.511711692</f>
        <v>308846.734889148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27239042.3573057</v>
      </c>
      <c r="F74" s="157" t="n">
        <f aca="false">low_SIPA_income!I67</f>
        <v>126549.781554662</v>
      </c>
      <c r="G74" s="67" t="n">
        <f aca="false">E74-F74*0.7</f>
        <v>27150457.5102174</v>
      </c>
      <c r="H74" s="67"/>
      <c r="I74" s="67"/>
      <c r="J74" s="67" t="n">
        <f aca="false">G74*3.8235866717</f>
        <v>103812127.466624</v>
      </c>
      <c r="K74" s="9"/>
      <c r="L74" s="67"/>
      <c r="M74" s="67" t="n">
        <f aca="false">F74*2.511711692</f>
        <v>317856.565950891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23766947.7908071</v>
      </c>
      <c r="F75" s="157" t="n">
        <f aca="false">low_SIPA_income!I68</f>
        <v>127677.796325376</v>
      </c>
      <c r="G75" s="67" t="n">
        <f aca="false">E75-F75*0.7</f>
        <v>23677573.3333794</v>
      </c>
      <c r="H75" s="67"/>
      <c r="I75" s="67"/>
      <c r="J75" s="67" t="n">
        <f aca="false">G75*3.8235866717</f>
        <v>90533253.8157087</v>
      </c>
      <c r="K75" s="9"/>
      <c r="L75" s="67"/>
      <c r="M75" s="67" t="n">
        <f aca="false">F75*2.511711692</f>
        <v>320689.813839242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27482077.4758306</v>
      </c>
      <c r="F76" s="157" t="n">
        <f aca="false">low_SIPA_income!I69</f>
        <v>123770.1714012</v>
      </c>
      <c r="G76" s="67" t="n">
        <f aca="false">E76-F76*0.7</f>
        <v>27395438.3558497</v>
      </c>
      <c r="H76" s="67"/>
      <c r="I76" s="67"/>
      <c r="J76" s="67" t="n">
        <f aca="false">G76*3.8235866717</f>
        <v>104748832.962806</v>
      </c>
      <c r="K76" s="9"/>
      <c r="L76" s="67"/>
      <c r="M76" s="67" t="n">
        <f aca="false">F76*2.511711692</f>
        <v>310874.986629238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24013523.6781782</v>
      </c>
      <c r="F77" s="155" t="n">
        <f aca="false">low_SIPA_income!I70</f>
        <v>125170.254909631</v>
      </c>
      <c r="G77" s="8" t="n">
        <f aca="false">E77-F77*0.7</f>
        <v>23925904.4997415</v>
      </c>
      <c r="H77" s="8"/>
      <c r="I77" s="8"/>
      <c r="J77" s="8" t="n">
        <f aca="false">G77*3.8235866717</f>
        <v>91482769.5535785</v>
      </c>
      <c r="K77" s="6"/>
      <c r="L77" s="8"/>
      <c r="M77" s="8" t="n">
        <f aca="false">F77*2.511711692</f>
        <v>314391.592747141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27619080.6849068</v>
      </c>
      <c r="F78" s="157" t="n">
        <f aca="false">low_SIPA_income!I71</f>
        <v>120641.31674701</v>
      </c>
      <c r="G78" s="67" t="n">
        <f aca="false">E78-F78*0.7</f>
        <v>27534631.7631838</v>
      </c>
      <c r="H78" s="67"/>
      <c r="I78" s="67"/>
      <c r="J78" s="67" t="n">
        <f aca="false">G78*3.8235866717</f>
        <v>105281051.019877</v>
      </c>
      <c r="K78" s="9"/>
      <c r="L78" s="67"/>
      <c r="M78" s="67" t="n">
        <f aca="false">F78*2.511711692</f>
        <v>303016.20581174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24145237.485437</v>
      </c>
      <c r="F79" s="157" t="n">
        <f aca="false">low_SIPA_income!I72</f>
        <v>123335.822741427</v>
      </c>
      <c r="G79" s="67" t="n">
        <f aca="false">E79-F79*0.7</f>
        <v>24058902.409518</v>
      </c>
      <c r="H79" s="67"/>
      <c r="I79" s="67"/>
      <c r="J79" s="67" t="n">
        <f aca="false">G79*3.8235866717</f>
        <v>91991298.5887642</v>
      </c>
      <c r="K79" s="9"/>
      <c r="L79" s="67"/>
      <c r="M79" s="67" t="n">
        <f aca="false">F79*2.511711692</f>
        <v>309784.028022083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27849372.4996328</v>
      </c>
      <c r="F80" s="157" t="n">
        <f aca="false">low_SIPA_income!I73</f>
        <v>123667.704453105</v>
      </c>
      <c r="G80" s="67" t="n">
        <f aca="false">E80-F80*0.7</f>
        <v>27762805.1065156</v>
      </c>
      <c r="H80" s="67"/>
      <c r="I80" s="67"/>
      <c r="J80" s="67" t="n">
        <f aca="false">G80*3.8235866717</f>
        <v>106153491.574278</v>
      </c>
      <c r="K80" s="9"/>
      <c r="L80" s="67"/>
      <c r="M80" s="67" t="n">
        <f aca="false">F80*2.511711692</f>
        <v>310617.619197665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24165096.526472</v>
      </c>
      <c r="F81" s="155" t="n">
        <f aca="false">low_SIPA_income!I74</f>
        <v>129516.800334834</v>
      </c>
      <c r="G81" s="8" t="n">
        <f aca="false">E81-F81*0.7</f>
        <v>24074434.7662377</v>
      </c>
      <c r="H81" s="8"/>
      <c r="I81" s="8"/>
      <c r="J81" s="8" t="n">
        <f aca="false">G81*3.8235866717</f>
        <v>92050687.9008974</v>
      </c>
      <c r="K81" s="6"/>
      <c r="L81" s="8"/>
      <c r="M81" s="8" t="n">
        <f aca="false">F81*2.511711692</f>
        <v>325308.861711432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28055111.4598151</v>
      </c>
      <c r="F82" s="157" t="n">
        <f aca="false">low_SIPA_income!I75</f>
        <v>128235.245443387</v>
      </c>
      <c r="G82" s="67" t="n">
        <f aca="false">E82-F82*0.7</f>
        <v>27965346.7880047</v>
      </c>
      <c r="H82" s="67"/>
      <c r="I82" s="67"/>
      <c r="J82" s="67" t="n">
        <f aca="false">G82*3.8235866717</f>
        <v>106927927.248083</v>
      </c>
      <c r="K82" s="9"/>
      <c r="L82" s="67"/>
      <c r="M82" s="67" t="n">
        <f aca="false">F82*2.511711692</f>
        <v>322089.965306645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24668046.3360149</v>
      </c>
      <c r="F83" s="157" t="n">
        <f aca="false">low_SIPA_income!I76</f>
        <v>128002.33440276</v>
      </c>
      <c r="G83" s="67" t="n">
        <f aca="false">E83-F83*0.7</f>
        <v>24578444.7019329</v>
      </c>
      <c r="H83" s="67"/>
      <c r="I83" s="67"/>
      <c r="J83" s="67" t="n">
        <f aca="false">G83*3.8235866717</f>
        <v>93977813.5734263</v>
      </c>
      <c r="K83" s="9"/>
      <c r="L83" s="67"/>
      <c r="M83" s="67" t="n">
        <f aca="false">F83*2.511711692</f>
        <v>321504.959922707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28318005.2463643</v>
      </c>
      <c r="F84" s="157" t="n">
        <f aca="false">low_SIPA_income!I77</f>
        <v>132337.070464294</v>
      </c>
      <c r="G84" s="67" t="n">
        <f aca="false">E84-F84*0.7</f>
        <v>28225369.2970393</v>
      </c>
      <c r="H84" s="67"/>
      <c r="I84" s="67"/>
      <c r="J84" s="67" t="n">
        <f aca="false">G84*3.8235866717</f>
        <v>107922145.84797</v>
      </c>
      <c r="K84" s="9"/>
      <c r="L84" s="67"/>
      <c r="M84" s="67" t="n">
        <f aca="false">F84*2.511711692</f>
        <v>332392.567170196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24825117.4411525</v>
      </c>
      <c r="F85" s="155" t="n">
        <f aca="false">low_SIPA_income!I78</f>
        <v>129299.777413521</v>
      </c>
      <c r="G85" s="8" t="n">
        <f aca="false">E85-F85*0.7</f>
        <v>24734607.596963</v>
      </c>
      <c r="H85" s="8"/>
      <c r="I85" s="8"/>
      <c r="J85" s="8" t="n">
        <f aca="false">G85*3.8235866717</f>
        <v>94574915.9374775</v>
      </c>
      <c r="K85" s="6"/>
      <c r="L85" s="8"/>
      <c r="M85" s="8" t="n">
        <f aca="false">F85*2.511711692</f>
        <v>324763.762702537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28538681.1830056</v>
      </c>
      <c r="F86" s="157" t="n">
        <f aca="false">low_SIPA_income!I79</f>
        <v>124742.949203066</v>
      </c>
      <c r="G86" s="67" t="n">
        <f aca="false">E86-F86*0.7</f>
        <v>28451361.1185634</v>
      </c>
      <c r="H86" s="67"/>
      <c r="I86" s="67"/>
      <c r="J86" s="67" t="n">
        <f aca="false">G86*3.8235866717</f>
        <v>108786245.164663</v>
      </c>
      <c r="K86" s="9"/>
      <c r="L86" s="67"/>
      <c r="M86" s="67" t="n">
        <f aca="false">F86*2.511711692</f>
        <v>313318.324007902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24831653.4558993</v>
      </c>
      <c r="F87" s="157" t="n">
        <f aca="false">low_SIPA_income!I80</f>
        <v>127495.971137872</v>
      </c>
      <c r="G87" s="67" t="n">
        <f aca="false">E87-F87*0.7</f>
        <v>24742406.2761028</v>
      </c>
      <c r="H87" s="67"/>
      <c r="I87" s="67"/>
      <c r="J87" s="67" t="n">
        <f aca="false">G87*3.8235866717</f>
        <v>94604734.8630932</v>
      </c>
      <c r="K87" s="9"/>
      <c r="L87" s="67"/>
      <c r="M87" s="67" t="n">
        <f aca="false">F87*2.511711692</f>
        <v>320233.121389887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28608073.8382984</v>
      </c>
      <c r="F88" s="157" t="n">
        <f aca="false">low_SIPA_income!I81</f>
        <v>129117.499695265</v>
      </c>
      <c r="G88" s="67" t="n">
        <f aca="false">E88-F88*0.7</f>
        <v>28517691.5885117</v>
      </c>
      <c r="H88" s="67"/>
      <c r="I88" s="67"/>
      <c r="J88" s="67" t="n">
        <f aca="false">G88*3.8235866717</f>
        <v>109039865.465485</v>
      </c>
      <c r="K88" s="9"/>
      <c r="L88" s="67"/>
      <c r="M88" s="67" t="n">
        <f aca="false">F88*2.511711692</f>
        <v>324305.933626403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25060503.0788676</v>
      </c>
      <c r="F89" s="155" t="n">
        <f aca="false">low_SIPA_income!I82</f>
        <v>129113.480726222</v>
      </c>
      <c r="G89" s="8" t="n">
        <f aca="false">E89-F89*0.7</f>
        <v>24970123.6423593</v>
      </c>
      <c r="H89" s="8"/>
      <c r="I89" s="8"/>
      <c r="J89" s="8" t="n">
        <f aca="false">G89*3.8235866717</f>
        <v>95475431.949626</v>
      </c>
      <c r="K89" s="6"/>
      <c r="L89" s="8"/>
      <c r="M89" s="8" t="n">
        <f aca="false">F89*2.511711692</f>
        <v>324295.839134867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29224310.433709</v>
      </c>
      <c r="F90" s="157" t="n">
        <f aca="false">low_SIPA_income!I83</f>
        <v>132584.947488052</v>
      </c>
      <c r="G90" s="67" t="n">
        <f aca="false">E90-F90*0.7</f>
        <v>29131500.9704673</v>
      </c>
      <c r="H90" s="67"/>
      <c r="I90" s="67"/>
      <c r="J90" s="67" t="n">
        <f aca="false">G90*3.8235866717</f>
        <v>111386818.837294</v>
      </c>
      <c r="K90" s="9"/>
      <c r="L90" s="67"/>
      <c r="M90" s="67" t="n">
        <f aca="false">F90*2.511711692</f>
        <v>333015.162788947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25326804.9673399</v>
      </c>
      <c r="F91" s="157" t="n">
        <f aca="false">low_SIPA_income!I84</f>
        <v>134170.475919227</v>
      </c>
      <c r="G91" s="67" t="n">
        <f aca="false">E91-F91*0.7</f>
        <v>25232885.6341964</v>
      </c>
      <c r="H91" s="67"/>
      <c r="I91" s="67"/>
      <c r="J91" s="67" t="n">
        <f aca="false">G91*3.8235866717</f>
        <v>96480125.1994439</v>
      </c>
      <c r="K91" s="9"/>
      <c r="L91" s="67"/>
      <c r="M91" s="67" t="n">
        <f aca="false">F91*2.511711692</f>
        <v>336997.553087528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29175595.1477861</v>
      </c>
      <c r="F92" s="157" t="n">
        <f aca="false">low_SIPA_income!I85</f>
        <v>131777.945051536</v>
      </c>
      <c r="G92" s="67" t="n">
        <f aca="false">E92-F92*0.7</f>
        <v>29083350.5862501</v>
      </c>
      <c r="H92" s="67"/>
      <c r="I92" s="67"/>
      <c r="J92" s="67" t="n">
        <f aca="false">G92*3.8235866717</f>
        <v>111202711.669964</v>
      </c>
      <c r="K92" s="9"/>
      <c r="L92" s="67"/>
      <c r="M92" s="67" t="n">
        <f aca="false">F92*2.511711692</f>
        <v>330988.205333675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25382556.6357885</v>
      </c>
      <c r="F93" s="155" t="n">
        <f aca="false">low_SIPA_income!I86</f>
        <v>132209.742972568</v>
      </c>
      <c r="G93" s="8" t="n">
        <f aca="false">E93-F93*0.7</f>
        <v>25290009.8157077</v>
      </c>
      <c r="H93" s="8"/>
      <c r="I93" s="8"/>
      <c r="J93" s="8" t="n">
        <f aca="false">G93*3.8235866717</f>
        <v>96698544.458502</v>
      </c>
      <c r="K93" s="6"/>
      <c r="L93" s="8"/>
      <c r="M93" s="8" t="n">
        <f aca="false">F93*2.511711692</f>
        <v>332072.757220513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29322314.3716666</v>
      </c>
      <c r="F94" s="157" t="n">
        <f aca="false">low_SIPA_income!I87</f>
        <v>129894.026908865</v>
      </c>
      <c r="G94" s="67" t="n">
        <f aca="false">E94-F94*0.7</f>
        <v>29231388.5528304</v>
      </c>
      <c r="H94" s="67"/>
      <c r="I94" s="67"/>
      <c r="J94" s="67" t="n">
        <f aca="false">G94*3.8235866717</f>
        <v>111768747.665886</v>
      </c>
      <c r="K94" s="9"/>
      <c r="L94" s="67"/>
      <c r="M94" s="67" t="n">
        <f aca="false">F94*2.511711692</f>
        <v>326256.346107958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25498662.2196788</v>
      </c>
      <c r="F95" s="157" t="n">
        <f aca="false">low_SIPA_income!I88</f>
        <v>127665.191140164</v>
      </c>
      <c r="G95" s="67" t="n">
        <f aca="false">E95-F95*0.7</f>
        <v>25409296.5858806</v>
      </c>
      <c r="H95" s="67"/>
      <c r="I95" s="67"/>
      <c r="J95" s="67" t="n">
        <f aca="false">G95*3.8235866717</f>
        <v>97154647.7630456</v>
      </c>
      <c r="K95" s="9"/>
      <c r="L95" s="67"/>
      <c r="M95" s="67" t="n">
        <f aca="false">F95*2.511711692</f>
        <v>320658.153248165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29435771.2528951</v>
      </c>
      <c r="F96" s="157" t="n">
        <f aca="false">low_SIPA_income!I89</f>
        <v>127298.025314082</v>
      </c>
      <c r="G96" s="67" t="n">
        <f aca="false">E96-F96*0.7</f>
        <v>29346662.6351752</v>
      </c>
      <c r="H96" s="67"/>
      <c r="I96" s="67"/>
      <c r="J96" s="67" t="n">
        <f aca="false">G96*3.8235866717</f>
        <v>112209508.110732</v>
      </c>
      <c r="K96" s="9"/>
      <c r="L96" s="67"/>
      <c r="M96" s="67" t="n">
        <f aca="false">F96*2.511711692</f>
        <v>319735.93854989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25557136.8194641</v>
      </c>
      <c r="F97" s="155" t="n">
        <f aca="false">low_SIPA_income!I90</f>
        <v>126851.649514917</v>
      </c>
      <c r="G97" s="8" t="n">
        <f aca="false">E97-F97*0.7</f>
        <v>25468340.6648037</v>
      </c>
      <c r="H97" s="8"/>
      <c r="I97" s="8"/>
      <c r="J97" s="8" t="n">
        <f aca="false">G97*3.8235866717</f>
        <v>97380407.9162586</v>
      </c>
      <c r="K97" s="6"/>
      <c r="L97" s="8"/>
      <c r="M97" s="8" t="n">
        <f aca="false">F97*2.511711692</f>
        <v>318614.771236103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29538584.9205656</v>
      </c>
      <c r="F98" s="157" t="n">
        <f aca="false">low_SIPA_income!I91</f>
        <v>130453.263607243</v>
      </c>
      <c r="G98" s="67" t="n">
        <f aca="false">E98-F98*0.7</f>
        <v>29447267.6360406</v>
      </c>
      <c r="H98" s="67"/>
      <c r="I98" s="67"/>
      <c r="J98" s="67" t="n">
        <f aca="false">G98*3.8235866717</f>
        <v>112594180.051147</v>
      </c>
      <c r="K98" s="9"/>
      <c r="L98" s="67"/>
      <c r="M98" s="67" t="n">
        <f aca="false">F98*2.511711692</f>
        <v>327660.98746187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25718432.8080773</v>
      </c>
      <c r="F99" s="157" t="n">
        <f aca="false">low_SIPA_income!I92</f>
        <v>136470.450863085</v>
      </c>
      <c r="G99" s="67" t="n">
        <f aca="false">E99-F99*0.7</f>
        <v>25622903.4924731</v>
      </c>
      <c r="H99" s="67"/>
      <c r="I99" s="67"/>
      <c r="J99" s="67" t="n">
        <f aca="false">G99*3.8235866717</f>
        <v>97971392.2840756</v>
      </c>
      <c r="K99" s="9"/>
      <c r="L99" s="67"/>
      <c r="M99" s="67" t="n">
        <f aca="false">F99*2.511711692</f>
        <v>342774.427045321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29687538.1228917</v>
      </c>
      <c r="F100" s="157" t="n">
        <f aca="false">low_SIPA_income!I93</f>
        <v>132910.676913012</v>
      </c>
      <c r="G100" s="67" t="n">
        <f aca="false">E100-F100*0.7</f>
        <v>29594500.6490526</v>
      </c>
      <c r="H100" s="67"/>
      <c r="I100" s="67"/>
      <c r="J100" s="67" t="n">
        <f aca="false">G100*3.8235866717</f>
        <v>113157138.237335</v>
      </c>
      <c r="K100" s="9"/>
      <c r="L100" s="67"/>
      <c r="M100" s="67" t="n">
        <f aca="false">F100*2.511711692</f>
        <v>333833.301194046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26019140.2180573</v>
      </c>
      <c r="F101" s="155" t="n">
        <f aca="false">low_SIPA_income!I94</f>
        <v>133384.738167092</v>
      </c>
      <c r="G101" s="8" t="n">
        <f aca="false">E101-F101*0.7</f>
        <v>25925770.9013404</v>
      </c>
      <c r="H101" s="8"/>
      <c r="I101" s="8"/>
      <c r="J101" s="8" t="n">
        <f aca="false">G101*3.8235866717</f>
        <v>99129432.0719128</v>
      </c>
      <c r="K101" s="6"/>
      <c r="L101" s="8"/>
      <c r="M101" s="8" t="n">
        <f aca="false">F101*2.511711692</f>
        <v>335024.006388644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30219607.6548008</v>
      </c>
      <c r="F102" s="157" t="n">
        <f aca="false">low_SIPA_income!I95</f>
        <v>127792.400877638</v>
      </c>
      <c r="G102" s="67" t="n">
        <f aca="false">E102-F102*0.7</f>
        <v>30130152.9741865</v>
      </c>
      <c r="H102" s="67"/>
      <c r="I102" s="67"/>
      <c r="J102" s="67" t="n">
        <f aca="false">G102*3.8235866717</f>
        <v>115205251.328382</v>
      </c>
      <c r="K102" s="9"/>
      <c r="L102" s="67"/>
      <c r="M102" s="67" t="n">
        <f aca="false">F102*2.511711692</f>
        <v>320977.667433114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26237925.4162453</v>
      </c>
      <c r="F103" s="157" t="n">
        <f aca="false">low_SIPA_income!I96</f>
        <v>132244.293441701</v>
      </c>
      <c r="G103" s="67" t="n">
        <f aca="false">E103-F103*0.7</f>
        <v>26145354.4108361</v>
      </c>
      <c r="H103" s="67"/>
      <c r="I103" s="67"/>
      <c r="J103" s="67" t="n">
        <f aca="false">G103*3.8235866717</f>
        <v>99969028.6521459</v>
      </c>
      <c r="K103" s="9"/>
      <c r="L103" s="67"/>
      <c r="M103" s="67" t="n">
        <f aca="false">F103*2.511711692</f>
        <v>332159.538037799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30123823.2384834</v>
      </c>
      <c r="F104" s="157" t="n">
        <f aca="false">low_SIPA_income!I97</f>
        <v>128684.294147917</v>
      </c>
      <c r="G104" s="67" t="n">
        <f aca="false">E104-F104*0.7</f>
        <v>30033744.2325799</v>
      </c>
      <c r="H104" s="67"/>
      <c r="I104" s="67"/>
      <c r="J104" s="67" t="n">
        <f aca="false">G104*3.8235866717</f>
        <v>114836624.148939</v>
      </c>
      <c r="K104" s="9"/>
      <c r="L104" s="67"/>
      <c r="M104" s="67" t="n">
        <f aca="false">F104*2.511711692</f>
        <v>323217.846188091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26266880.9915578</v>
      </c>
      <c r="F105" s="155" t="n">
        <f aca="false">low_SIPA_income!I98</f>
        <v>129325.595573319</v>
      </c>
      <c r="G105" s="8" t="n">
        <f aca="false">E105-F105*0.7</f>
        <v>26176353.0746565</v>
      </c>
      <c r="H105" s="8"/>
      <c r="I105" s="8"/>
      <c r="J105" s="8" t="n">
        <f aca="false">G105*3.8235866717</f>
        <v>100087554.72997</v>
      </c>
      <c r="K105" s="6"/>
      <c r="L105" s="8"/>
      <c r="M105" s="8" t="n">
        <f aca="false">F105*2.511711692</f>
        <v>324828.610476369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30434662.3432752</v>
      </c>
      <c r="F106" s="157" t="n">
        <f aca="false">low_SIPA_income!I99</f>
        <v>127270.026791834</v>
      </c>
      <c r="G106" s="67" t="n">
        <f aca="false">E106-F106*0.7</f>
        <v>30345573.3245209</v>
      </c>
      <c r="H106" s="67"/>
      <c r="I106" s="67"/>
      <c r="J106" s="67" t="n">
        <f aca="false">G106*3.8235866717</f>
        <v>116028929.708733</v>
      </c>
      <c r="K106" s="9"/>
      <c r="L106" s="67"/>
      <c r="M106" s="67" t="n">
        <f aca="false">F106*2.511711692</f>
        <v>319665.614334204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26628793.7445079</v>
      </c>
      <c r="F107" s="157" t="n">
        <f aca="false">low_SIPA_income!I100</f>
        <v>130638.471569141</v>
      </c>
      <c r="G107" s="67" t="n">
        <f aca="false">E107-F107*0.7</f>
        <v>26537346.8144095</v>
      </c>
      <c r="H107" s="67"/>
      <c r="I107" s="67"/>
      <c r="J107" s="67" t="n">
        <f aca="false">G107*3.8235866717</f>
        <v>101467845.581857</v>
      </c>
      <c r="K107" s="9"/>
      <c r="L107" s="67"/>
      <c r="M107" s="67" t="n">
        <f aca="false">F107*2.511711692</f>
        <v>328126.17646522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30739947.7425341</v>
      </c>
      <c r="F108" s="157" t="n">
        <f aca="false">low_SIPA_income!I101</f>
        <v>130978.929635443</v>
      </c>
      <c r="G108" s="67" t="n">
        <f aca="false">E108-F108*0.7</f>
        <v>30648262.4917892</v>
      </c>
      <c r="H108" s="67"/>
      <c r="I108" s="67"/>
      <c r="J108" s="67" t="n">
        <f aca="false">G108*3.8235866717</f>
        <v>117186287.974368</v>
      </c>
      <c r="K108" s="9"/>
      <c r="L108" s="67"/>
      <c r="M108" s="67" t="n">
        <f aca="false">F108*2.511711692</f>
        <v>328981.308970987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26862804.1251301</v>
      </c>
      <c r="F109" s="155" t="n">
        <f aca="false">low_SIPA_income!I102</f>
        <v>129087.988769682</v>
      </c>
      <c r="G109" s="8" t="n">
        <f aca="false">E109-F109*0.7</f>
        <v>26772442.5329913</v>
      </c>
      <c r="H109" s="8"/>
      <c r="I109" s="8"/>
      <c r="J109" s="8" t="n">
        <f aca="false">G109*3.8235866717</f>
        <v>102366754.438</v>
      </c>
      <c r="K109" s="6"/>
      <c r="L109" s="8"/>
      <c r="M109" s="8" t="n">
        <f aca="false">F109*2.511711692</f>
        <v>324231.810689575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30872803.1754858</v>
      </c>
      <c r="F110" s="157" t="n">
        <f aca="false">low_SIPA_income!I103</f>
        <v>130085.721671653</v>
      </c>
      <c r="G110" s="67" t="n">
        <f aca="false">E110-F110*0.7</f>
        <v>30781743.1703157</v>
      </c>
      <c r="H110" s="67"/>
      <c r="I110" s="67"/>
      <c r="J110" s="67" t="n">
        <f aca="false">G110*3.8235866717</f>
        <v>117696662.917712</v>
      </c>
      <c r="K110" s="9"/>
      <c r="L110" s="67"/>
      <c r="M110" s="67" t="n">
        <f aca="false">F110*2.511711692</f>
        <v>326737.828084949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26916446.827715</v>
      </c>
      <c r="F111" s="157" t="n">
        <f aca="false">low_SIPA_income!I104</f>
        <v>131405.285752995</v>
      </c>
      <c r="G111" s="67" t="n">
        <f aca="false">E111-F111*0.7</f>
        <v>26824463.1276879</v>
      </c>
      <c r="H111" s="67"/>
      <c r="I111" s="67"/>
      <c r="J111" s="67" t="n">
        <f aca="false">G111*3.8235866717</f>
        <v>102565659.690536</v>
      </c>
      <c r="K111" s="9"/>
      <c r="L111" s="67"/>
      <c r="M111" s="67" t="n">
        <f aca="false">F111*2.511711692</f>
        <v>330052.192616399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30866002.1598805</v>
      </c>
      <c r="F112" s="157" t="n">
        <f aca="false">low_SIPA_income!I105</f>
        <v>132248.261556855</v>
      </c>
      <c r="G112" s="67" t="n">
        <f aca="false">E112-F112*0.7</f>
        <v>30773428.3767907</v>
      </c>
      <c r="H112" s="67"/>
      <c r="I112" s="67"/>
      <c r="J112" s="67" t="n">
        <f aca="false">G112*3.8235866717</f>
        <v>117664870.584012</v>
      </c>
      <c r="K112" s="9"/>
      <c r="L112" s="67"/>
      <c r="M112" s="67" t="n">
        <f aca="false">F112*2.511711692</f>
        <v>332169.504799026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1" sqref="B120:G146 E9"/>
    </sheetView>
  </sheetViews>
  <sheetFormatPr defaultColWidth="9.164062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20548844.8616194</v>
      </c>
      <c r="F34" s="157" t="n">
        <f aca="false">high_SIPA_income!I27</f>
        <v>102337.538970806</v>
      </c>
      <c r="G34" s="67" t="n">
        <f aca="false">E34-F34*0.7</f>
        <v>20477208.5843399</v>
      </c>
      <c r="H34" s="67"/>
      <c r="I34" s="67"/>
      <c r="J34" s="67" t="n">
        <f aca="false">G34*3.8235866717</f>
        <v>78296381.8167028</v>
      </c>
      <c r="K34" s="9"/>
      <c r="L34" s="67"/>
      <c r="M34" s="67" t="n">
        <f aca="false">F34*2.511711692</f>
        <v>257042.393163479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18310245.4319516</v>
      </c>
      <c r="F35" s="157" t="n">
        <f aca="false">high_SIPA_income!I28</f>
        <v>110164.028307212</v>
      </c>
      <c r="G35" s="67" t="n">
        <f aca="false">E35-F35*0.7</f>
        <v>18233130.6121365</v>
      </c>
      <c r="H35" s="67"/>
      <c r="I35" s="67"/>
      <c r="J35" s="67" t="n">
        <f aca="false">G35*3.8235866717</f>
        <v>69715955.1919305</v>
      </c>
      <c r="K35" s="9"/>
      <c r="L35" s="67"/>
      <c r="M35" s="67" t="n">
        <f aca="false">F35*2.511711692</f>
        <v>276700.277937044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22022010.3848816</v>
      </c>
      <c r="F36" s="157" t="n">
        <f aca="false">high_SIPA_income!I29</f>
        <v>109038.520541252</v>
      </c>
      <c r="G36" s="67" t="n">
        <f aca="false">E36-F36*0.7</f>
        <v>21945683.4205027</v>
      </c>
      <c r="H36" s="67"/>
      <c r="I36" s="67"/>
      <c r="J36" s="67" t="n">
        <f aca="false">G36*3.8235866717</f>
        <v>83911222.6279819</v>
      </c>
      <c r="K36" s="9"/>
      <c r="L36" s="67"/>
      <c r="M36" s="67" t="n">
        <f aca="false">F36*2.511711692</f>
        <v>273873.326921846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19454656.2737028</v>
      </c>
      <c r="F37" s="155" t="n">
        <f aca="false">high_SIPA_income!I30</f>
        <v>116508.407715913</v>
      </c>
      <c r="G37" s="8" t="n">
        <f aca="false">E37-F37*0.7</f>
        <v>19373100.3883017</v>
      </c>
      <c r="H37" s="8"/>
      <c r="I37" s="8"/>
      <c r="J37" s="8" t="n">
        <f aca="false">G37*3.8235866717</f>
        <v>74074728.4342164</v>
      </c>
      <c r="K37" s="6"/>
      <c r="L37" s="8"/>
      <c r="M37" s="8" t="n">
        <f aca="false">F37*2.511711692</f>
        <v>292635.529876361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23171484.2752829</v>
      </c>
      <c r="F38" s="157" t="n">
        <f aca="false">high_SIPA_income!I31</f>
        <v>110656.886259473</v>
      </c>
      <c r="G38" s="67" t="n">
        <f aca="false">E38-F38*0.7</f>
        <v>23094024.4549013</v>
      </c>
      <c r="H38" s="67"/>
      <c r="I38" s="67"/>
      <c r="J38" s="67" t="n">
        <f aca="false">G38*3.8235866717</f>
        <v>88302004.1016745</v>
      </c>
      <c r="K38" s="9"/>
      <c r="L38" s="67"/>
      <c r="M38" s="67" t="n">
        <f aca="false">F38*2.511711692</f>
        <v>277938.195018233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20473631.5874891</v>
      </c>
      <c r="F39" s="157" t="n">
        <f aca="false">high_SIPA_income!I32</f>
        <v>117912.509961749</v>
      </c>
      <c r="G39" s="67" t="n">
        <f aca="false">E39-F39*0.7</f>
        <v>20391092.8305159</v>
      </c>
      <c r="H39" s="67"/>
      <c r="I39" s="67"/>
      <c r="J39" s="67" t="n">
        <f aca="false">G39*3.8235866717</f>
        <v>77967110.7681579</v>
      </c>
      <c r="K39" s="9"/>
      <c r="L39" s="67"/>
      <c r="M39" s="67" t="n">
        <f aca="false">F39*2.511711692</f>
        <v>296162.229903991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24360948.5528648</v>
      </c>
      <c r="F40" s="157" t="n">
        <f aca="false">high_SIPA_income!I33</f>
        <v>110307.489152667</v>
      </c>
      <c r="G40" s="67" t="n">
        <f aca="false">E40-F40*0.7</f>
        <v>24283733.3104579</v>
      </c>
      <c r="H40" s="67"/>
      <c r="I40" s="67"/>
      <c r="J40" s="67" t="n">
        <f aca="false">G40*3.8235866717</f>
        <v>92850959.0249842</v>
      </c>
      <c r="K40" s="9"/>
      <c r="L40" s="67"/>
      <c r="M40" s="67" t="n">
        <f aca="false">F40*2.511711692</f>
        <v>277060.610219918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21340713.3768612</v>
      </c>
      <c r="F41" s="155" t="n">
        <f aca="false">high_SIPA_income!I34</f>
        <v>114199.041368756</v>
      </c>
      <c r="G41" s="8" t="n">
        <f aca="false">E41-F41*0.7</f>
        <v>21260774.0479031</v>
      </c>
      <c r="H41" s="8"/>
      <c r="I41" s="8"/>
      <c r="J41" s="8" t="n">
        <f aca="false">G41*3.8235866717</f>
        <v>81292412.2795875</v>
      </c>
      <c r="K41" s="6"/>
      <c r="L41" s="8"/>
      <c r="M41" s="8" t="n">
        <f aca="false">F41*2.511711692</f>
        <v>286835.067421096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24840037.8566791</v>
      </c>
      <c r="F42" s="157" t="n">
        <f aca="false">high_SIPA_income!I35</f>
        <v>114016.543033735</v>
      </c>
      <c r="G42" s="67" t="n">
        <f aca="false">E42-F42*0.7</f>
        <v>24760226.2765555</v>
      </c>
      <c r="H42" s="67"/>
      <c r="I42" s="67"/>
      <c r="J42" s="67" t="n">
        <f aca="false">G42*3.8235866717</f>
        <v>94672871.1793136</v>
      </c>
      <c r="K42" s="9"/>
      <c r="L42" s="67"/>
      <c r="M42" s="67" t="n">
        <f aca="false">F42*2.511711692</f>
        <v>286376.684219252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21917963.4803545</v>
      </c>
      <c r="F43" s="157" t="n">
        <f aca="false">high_SIPA_income!I36</f>
        <v>118247.591485147</v>
      </c>
      <c r="G43" s="67" t="n">
        <f aca="false">E43-F43*0.7</f>
        <v>21835190.1663149</v>
      </c>
      <c r="H43" s="67"/>
      <c r="I43" s="67"/>
      <c r="J43" s="67" t="n">
        <f aca="false">G43*3.8235866717</f>
        <v>83488742.0939564</v>
      </c>
      <c r="K43" s="9"/>
      <c r="L43" s="67"/>
      <c r="M43" s="67" t="n">
        <f aca="false">F43*2.511711692</f>
        <v>297003.858084084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25583331.6197249</v>
      </c>
      <c r="F44" s="157" t="n">
        <f aca="false">high_SIPA_income!I37</f>
        <v>115910.272724453</v>
      </c>
      <c r="G44" s="67" t="n">
        <f aca="false">E44-F44*0.7</f>
        <v>25502194.4288178</v>
      </c>
      <c r="H44" s="67"/>
      <c r="I44" s="67"/>
      <c r="J44" s="67" t="n">
        <f aca="false">G44*3.8235866717</f>
        <v>97509850.7171297</v>
      </c>
      <c r="K44" s="9"/>
      <c r="L44" s="67"/>
      <c r="M44" s="67" t="n">
        <f aca="false">F44*2.511711692</f>
        <v>291133.187224918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22631370.4086543</v>
      </c>
      <c r="F45" s="155" t="n">
        <f aca="false">high_SIPA_income!I38</f>
        <v>120554.664180996</v>
      </c>
      <c r="G45" s="8" t="n">
        <f aca="false">E45-F45*0.7</f>
        <v>22546982.1437276</v>
      </c>
      <c r="H45" s="8"/>
      <c r="I45" s="8"/>
      <c r="J45" s="8" t="n">
        <f aca="false">G45*3.8235866717</f>
        <v>86210340.4118148</v>
      </c>
      <c r="K45" s="6"/>
      <c r="L45" s="8"/>
      <c r="M45" s="8" t="n">
        <f aca="false">F45*2.511711692</f>
        <v>302798.55954854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26410250.8499065</v>
      </c>
      <c r="F46" s="157" t="n">
        <f aca="false">high_SIPA_income!I39</f>
        <v>113183.661107284</v>
      </c>
      <c r="G46" s="67" t="n">
        <f aca="false">E46-F46*0.7</f>
        <v>26331022.2871314</v>
      </c>
      <c r="H46" s="67"/>
      <c r="I46" s="67"/>
      <c r="J46" s="67" t="n">
        <f aca="false">G46*3.8235866717</f>
        <v>100678945.869311</v>
      </c>
      <c r="K46" s="9"/>
      <c r="L46" s="67"/>
      <c r="M46" s="67" t="n">
        <f aca="false">F46*2.511711692</f>
        <v>284284.72494653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23132768.0221329</v>
      </c>
      <c r="F47" s="157" t="n">
        <f aca="false">high_SIPA_income!I40</f>
        <v>115824.870410355</v>
      </c>
      <c r="G47" s="67" t="n">
        <f aca="false">E47-F47*0.7</f>
        <v>23051690.6128457</v>
      </c>
      <c r="H47" s="67"/>
      <c r="I47" s="67"/>
      <c r="J47" s="67" t="n">
        <f aca="false">G47*3.8235866717</f>
        <v>88140136.9874287</v>
      </c>
      <c r="K47" s="9"/>
      <c r="L47" s="67"/>
      <c r="M47" s="67" t="n">
        <f aca="false">F47*2.511711692</f>
        <v>290918.681234073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26950567.8653187</v>
      </c>
      <c r="F48" s="157" t="n">
        <f aca="false">high_SIPA_income!I41</f>
        <v>115259.977449447</v>
      </c>
      <c r="G48" s="67" t="n">
        <f aca="false">E48-F48*0.7</f>
        <v>26869885.8811041</v>
      </c>
      <c r="H48" s="67"/>
      <c r="I48" s="67"/>
      <c r="J48" s="67" t="n">
        <f aca="false">G48*3.8235866717</f>
        <v>102739337.52509</v>
      </c>
      <c r="K48" s="9"/>
      <c r="L48" s="67"/>
      <c r="M48" s="67" t="n">
        <f aca="false">F48*2.511711692</f>
        <v>289499.832979432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23709807.0600309</v>
      </c>
      <c r="F49" s="155" t="n">
        <f aca="false">high_SIPA_income!I42</f>
        <v>120385.518320603</v>
      </c>
      <c r="G49" s="8" t="n">
        <f aca="false">E49-F49*0.7</f>
        <v>23625537.1972064</v>
      </c>
      <c r="H49" s="8"/>
      <c r="I49" s="8"/>
      <c r="J49" s="8" t="n">
        <f aca="false">G49*3.8235866717</f>
        <v>90334289.1389912</v>
      </c>
      <c r="K49" s="6"/>
      <c r="L49" s="8"/>
      <c r="M49" s="8" t="n">
        <f aca="false">F49*2.511711692</f>
        <v>302373.713913338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27587109.7257575</v>
      </c>
      <c r="F50" s="157" t="n">
        <f aca="false">high_SIPA_income!I43</f>
        <v>116959.727585883</v>
      </c>
      <c r="G50" s="67" t="n">
        <f aca="false">E50-F50*0.7</f>
        <v>27505237.9164474</v>
      </c>
      <c r="H50" s="67"/>
      <c r="I50" s="67"/>
      <c r="J50" s="67" t="n">
        <f aca="false">G50*3.8235866717</f>
        <v>105168661.099266</v>
      </c>
      <c r="K50" s="9"/>
      <c r="L50" s="67"/>
      <c r="M50" s="67" t="n">
        <f aca="false">F50*2.511711692</f>
        <v>293769.115270597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24204150.2148006</v>
      </c>
      <c r="F51" s="157" t="n">
        <f aca="false">high_SIPA_income!I44</f>
        <v>120254.557428784</v>
      </c>
      <c r="G51" s="67" t="n">
        <f aca="false">E51-F51*0.7</f>
        <v>24119972.0246005</v>
      </c>
      <c r="H51" s="67"/>
      <c r="I51" s="67"/>
      <c r="J51" s="67" t="n">
        <f aca="false">G51*3.8235866717</f>
        <v>92224803.5550393</v>
      </c>
      <c r="K51" s="9"/>
      <c r="L51" s="67"/>
      <c r="M51" s="67" t="n">
        <f aca="false">F51*2.511711692</f>
        <v>302044.777910162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28229869.3168921</v>
      </c>
      <c r="F52" s="157" t="n">
        <f aca="false">high_SIPA_income!I45</f>
        <v>115079.528822728</v>
      </c>
      <c r="G52" s="67" t="n">
        <f aca="false">E52-F52*0.7</f>
        <v>28149313.6467162</v>
      </c>
      <c r="H52" s="67"/>
      <c r="I52" s="67"/>
      <c r="J52" s="67" t="n">
        <f aca="false">G52*3.8235866717</f>
        <v>107631340.477087</v>
      </c>
      <c r="K52" s="9"/>
      <c r="L52" s="67"/>
      <c r="M52" s="67" t="n">
        <f aca="false">F52*2.511711692</f>
        <v>289046.598053896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24770403.2110192</v>
      </c>
      <c r="F53" s="155" t="n">
        <f aca="false">high_SIPA_income!I46</f>
        <v>115128.765327998</v>
      </c>
      <c r="G53" s="8" t="n">
        <f aca="false">E53-F53*0.7</f>
        <v>24689813.0752896</v>
      </c>
      <c r="H53" s="8"/>
      <c r="I53" s="8"/>
      <c r="J53" s="8" t="n">
        <f aca="false">G53*3.8235866717</f>
        <v>94403640.2014419</v>
      </c>
      <c r="K53" s="6"/>
      <c r="L53" s="8"/>
      <c r="M53" s="8" t="n">
        <f aca="false">F53*2.511711692</f>
        <v>289170.265959857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28924073.7738977</v>
      </c>
      <c r="F54" s="157" t="n">
        <f aca="false">high_SIPA_income!I47</f>
        <v>117365.249910047</v>
      </c>
      <c r="G54" s="67" t="n">
        <f aca="false">E54-F54*0.7</f>
        <v>28841918.0989607</v>
      </c>
      <c r="H54" s="67"/>
      <c r="I54" s="67"/>
      <c r="J54" s="67" t="n">
        <f aca="false">G54*3.8235866717</f>
        <v>110279573.629449</v>
      </c>
      <c r="K54" s="9"/>
      <c r="L54" s="67"/>
      <c r="M54" s="67" t="n">
        <f aca="false">F54*2.511711692</f>
        <v>294787.670433566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25554139.4123737</v>
      </c>
      <c r="F55" s="157" t="n">
        <f aca="false">high_SIPA_income!I48</f>
        <v>115556.732982472</v>
      </c>
      <c r="G55" s="67" t="n">
        <f aca="false">E55-F55*0.7</f>
        <v>25473249.6992859</v>
      </c>
      <c r="H55" s="67"/>
      <c r="I55" s="67"/>
      <c r="J55" s="67" t="n">
        <f aca="false">G55*3.8235866717</f>
        <v>97399178.0350758</v>
      </c>
      <c r="K55" s="9"/>
      <c r="L55" s="67"/>
      <c r="M55" s="67" t="n">
        <f aca="false">F55*2.511711692</f>
        <v>290245.197321398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29874427.8029891</v>
      </c>
      <c r="F56" s="157" t="n">
        <f aca="false">high_SIPA_income!I49</f>
        <v>115822.999696631</v>
      </c>
      <c r="G56" s="67" t="n">
        <f aca="false">E56-F56*0.7</f>
        <v>29793351.7032015</v>
      </c>
      <c r="H56" s="67"/>
      <c r="I56" s="67"/>
      <c r="J56" s="67" t="n">
        <f aca="false">G56*3.8235866717</f>
        <v>113917462.477632</v>
      </c>
      <c r="K56" s="9"/>
      <c r="L56" s="67"/>
      <c r="M56" s="67" t="n">
        <f aca="false">F56*2.511711692</f>
        <v>290913.98254054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26304907.310437</v>
      </c>
      <c r="F57" s="155" t="n">
        <f aca="false">high_SIPA_income!I50</f>
        <v>121087.428657883</v>
      </c>
      <c r="G57" s="8" t="n">
        <f aca="false">E57-F57*0.7</f>
        <v>26220146.1103764</v>
      </c>
      <c r="H57" s="8"/>
      <c r="I57" s="8"/>
      <c r="J57" s="8" t="n">
        <f aca="false">G57*3.8235866717</f>
        <v>100255001.197662</v>
      </c>
      <c r="K57" s="6"/>
      <c r="L57" s="8"/>
      <c r="M57" s="8" t="n">
        <f aca="false">F57*2.511711692</f>
        <v>304136.71031422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30525274.4120426</v>
      </c>
      <c r="F58" s="157" t="n">
        <f aca="false">high_SIPA_income!I51</f>
        <v>119009.011515604</v>
      </c>
      <c r="G58" s="67" t="n">
        <f aca="false">E58-F58*0.7</f>
        <v>30441968.1039817</v>
      </c>
      <c r="H58" s="67"/>
      <c r="I58" s="67"/>
      <c r="J58" s="67" t="n">
        <f aca="false">G58*3.8235866717</f>
        <v>116397503.502701</v>
      </c>
      <c r="K58" s="9"/>
      <c r="L58" s="67"/>
      <c r="M58" s="67" t="n">
        <f aca="false">F58*2.511711692</f>
        <v>298916.325677105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26749545.2622921</v>
      </c>
      <c r="F59" s="157" t="n">
        <f aca="false">high_SIPA_income!I52</f>
        <v>121468.533064959</v>
      </c>
      <c r="G59" s="67" t="n">
        <f aca="false">E59-F59*0.7</f>
        <v>26664517.2891466</v>
      </c>
      <c r="H59" s="67"/>
      <c r="I59" s="67"/>
      <c r="J59" s="67" t="n">
        <f aca="false">G59*3.8235866717</f>
        <v>101954092.914095</v>
      </c>
      <c r="K59" s="9"/>
      <c r="L59" s="67"/>
      <c r="M59" s="67" t="n">
        <f aca="false">F59*2.511711692</f>
        <v>305093.934709347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31259478.8659454</v>
      </c>
      <c r="F60" s="157" t="n">
        <f aca="false">high_SIPA_income!I53</f>
        <v>123461.83344505</v>
      </c>
      <c r="G60" s="67" t="n">
        <f aca="false">E60-F60*0.7</f>
        <v>31173055.5825339</v>
      </c>
      <c r="H60" s="67"/>
      <c r="I60" s="67"/>
      <c r="J60" s="67" t="n">
        <f aca="false">G60*3.8235866717</f>
        <v>119192879.84154</v>
      </c>
      <c r="K60" s="9"/>
      <c r="L60" s="67"/>
      <c r="M60" s="67" t="n">
        <f aca="false">F60*2.511711692</f>
        <v>310100.530579688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27544501.5320217</v>
      </c>
      <c r="F61" s="155" t="n">
        <f aca="false">high_SIPA_income!I54</f>
        <v>123049.848351498</v>
      </c>
      <c r="G61" s="8" t="n">
        <f aca="false">E61-F61*0.7</f>
        <v>27458366.6381757</v>
      </c>
      <c r="H61" s="8"/>
      <c r="I61" s="8"/>
      <c r="J61" s="8" t="n">
        <f aca="false">G61*3.8235866717</f>
        <v>104989444.70438</v>
      </c>
      <c r="K61" s="6"/>
      <c r="L61" s="8"/>
      <c r="M61" s="8" t="n">
        <f aca="false">F61*2.511711692</f>
        <v>309065.742803285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31786891.2067782</v>
      </c>
      <c r="F62" s="157" t="n">
        <f aca="false">high_SIPA_income!I55</f>
        <v>123732.432523739</v>
      </c>
      <c r="G62" s="67" t="n">
        <f aca="false">E62-F62*0.7</f>
        <v>31700278.5040116</v>
      </c>
      <c r="H62" s="67"/>
      <c r="I62" s="67"/>
      <c r="J62" s="67" t="n">
        <f aca="false">G62*3.8235866717</f>
        <v>121208762.377117</v>
      </c>
      <c r="K62" s="9"/>
      <c r="L62" s="67"/>
      <c r="M62" s="67" t="n">
        <f aca="false">F62*2.511711692</f>
        <v>310780.197449476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27822555.8706269</v>
      </c>
      <c r="F63" s="157" t="n">
        <f aca="false">high_SIPA_income!I56</f>
        <v>128554.226715698</v>
      </c>
      <c r="G63" s="67" t="n">
        <f aca="false">E63-F63*0.7</f>
        <v>27732567.9119259</v>
      </c>
      <c r="H63" s="67"/>
      <c r="I63" s="67"/>
      <c r="J63" s="67" t="n">
        <f aca="false">G63*3.8235866717</f>
        <v>106037877.040055</v>
      </c>
      <c r="K63" s="9"/>
      <c r="L63" s="67"/>
      <c r="M63" s="67" t="n">
        <f aca="false">F63*2.511711692</f>
        <v>322891.154297838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32466253.0758692</v>
      </c>
      <c r="F64" s="157" t="n">
        <f aca="false">high_SIPA_income!I57</f>
        <v>126384.252341693</v>
      </c>
      <c r="G64" s="67" t="n">
        <f aca="false">E64-F64*0.7</f>
        <v>32377784.09923</v>
      </c>
      <c r="H64" s="67"/>
      <c r="I64" s="67"/>
      <c r="J64" s="67" t="n">
        <f aca="false">G64*3.8235866717</f>
        <v>123799263.740996</v>
      </c>
      <c r="K64" s="9"/>
      <c r="L64" s="67"/>
      <c r="M64" s="67" t="n">
        <f aca="false">F64*2.511711692</f>
        <v>317440.804291307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28581623.6176583</v>
      </c>
      <c r="F65" s="155" t="n">
        <f aca="false">high_SIPA_income!I58</f>
        <v>124946.681863303</v>
      </c>
      <c r="G65" s="8" t="n">
        <f aca="false">E65-F65*0.7</f>
        <v>28494160.940354</v>
      </c>
      <c r="H65" s="8"/>
      <c r="I65" s="8"/>
      <c r="J65" s="8" t="n">
        <f aca="false">G65*3.8235866717</f>
        <v>108949893.992812</v>
      </c>
      <c r="K65" s="6"/>
      <c r="L65" s="8"/>
      <c r="M65" s="8" t="n">
        <f aca="false">F65*2.511711692</f>
        <v>313830.041712663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33045839.789432</v>
      </c>
      <c r="F66" s="157" t="n">
        <f aca="false">high_SIPA_income!I59</f>
        <v>125193.472155474</v>
      </c>
      <c r="G66" s="67" t="n">
        <f aca="false">E66-F66*0.7</f>
        <v>32958204.3589232</v>
      </c>
      <c r="H66" s="67"/>
      <c r="I66" s="67"/>
      <c r="J66" s="67" t="n">
        <f aca="false">G66*3.8235866717</f>
        <v>126018550.909944</v>
      </c>
      <c r="K66" s="9"/>
      <c r="L66" s="67"/>
      <c r="M66" s="67" t="n">
        <f aca="false">F66*2.511711692</f>
        <v>314449.907774982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29101809.2980617</v>
      </c>
      <c r="F67" s="157" t="n">
        <f aca="false">high_SIPA_income!I60</f>
        <v>121725.516658464</v>
      </c>
      <c r="G67" s="67" t="n">
        <f aca="false">E67-F67*0.7</f>
        <v>29016601.4364008</v>
      </c>
      <c r="H67" s="67"/>
      <c r="I67" s="67"/>
      <c r="J67" s="67" t="n">
        <f aca="false">G67*3.8235866717</f>
        <v>110947490.510253</v>
      </c>
      <c r="K67" s="9"/>
      <c r="L67" s="67"/>
      <c r="M67" s="67" t="n">
        <f aca="false">F67*2.511711692</f>
        <v>305739.403405805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33829210.679062</v>
      </c>
      <c r="F68" s="157" t="n">
        <f aca="false">high_SIPA_income!I61</f>
        <v>124761.42204154</v>
      </c>
      <c r="G68" s="67" t="n">
        <f aca="false">E68-F68*0.7</f>
        <v>33741877.6836329</v>
      </c>
      <c r="H68" s="67"/>
      <c r="I68" s="67"/>
      <c r="J68" s="67" t="n">
        <f aca="false">G68*3.8235866717</f>
        <v>129014993.789271</v>
      </c>
      <c r="K68" s="9"/>
      <c r="L68" s="67"/>
      <c r="M68" s="67" t="n">
        <f aca="false">F68*2.511711692</f>
        <v>313364.722452283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29571009.4301592</v>
      </c>
      <c r="F69" s="155" t="n">
        <f aca="false">high_SIPA_income!I62</f>
        <v>128571.468634428</v>
      </c>
      <c r="G69" s="8" t="n">
        <f aca="false">E69-F69*0.7</f>
        <v>29481009.4021151</v>
      </c>
      <c r="H69" s="8"/>
      <c r="I69" s="8"/>
      <c r="J69" s="8" t="n">
        <f aca="false">G69*3.8235866717</f>
        <v>112723194.61819</v>
      </c>
      <c r="K69" s="6"/>
      <c r="L69" s="8"/>
      <c r="M69" s="8" t="n">
        <f aca="false">F69*2.511711692</f>
        <v>322934.461026703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34509198.7341444</v>
      </c>
      <c r="F70" s="157" t="n">
        <f aca="false">high_SIPA_income!I63</f>
        <v>125384.354661004</v>
      </c>
      <c r="G70" s="67" t="n">
        <f aca="false">E70-F70*0.7</f>
        <v>34421429.6858817</v>
      </c>
      <c r="H70" s="67"/>
      <c r="I70" s="67"/>
      <c r="J70" s="67" t="n">
        <f aca="false">G70*3.8235866717</f>
        <v>131613319.767796</v>
      </c>
      <c r="K70" s="9"/>
      <c r="L70" s="67"/>
      <c r="M70" s="67" t="n">
        <f aca="false">F70*2.511711692</f>
        <v>314929.349595918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30216227.1428266</v>
      </c>
      <c r="F71" s="157" t="n">
        <f aca="false">high_SIPA_income!I64</f>
        <v>132925.595057144</v>
      </c>
      <c r="G71" s="67" t="n">
        <f aca="false">E71-F71*0.7</f>
        <v>30123179.2262866</v>
      </c>
      <c r="H71" s="67"/>
      <c r="I71" s="67"/>
      <c r="J71" s="67" t="n">
        <f aca="false">G71*3.8235866717</f>
        <v>115178586.59886</v>
      </c>
      <c r="K71" s="9"/>
      <c r="L71" s="67"/>
      <c r="M71" s="67" t="n">
        <f aca="false">F71*2.511711692</f>
        <v>333870.771271086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35251604.8098874</v>
      </c>
      <c r="F72" s="157" t="n">
        <f aca="false">high_SIPA_income!I65</f>
        <v>129740.454444357</v>
      </c>
      <c r="G72" s="67" t="n">
        <f aca="false">E72-F72*0.7</f>
        <v>35160786.4917763</v>
      </c>
      <c r="H72" s="67"/>
      <c r="I72" s="67"/>
      <c r="J72" s="67" t="n">
        <f aca="false">G72*3.8235866717</f>
        <v>134440314.596445</v>
      </c>
      <c r="K72" s="9"/>
      <c r="L72" s="67"/>
      <c r="M72" s="67" t="n">
        <f aca="false">F72*2.511711692</f>
        <v>325870.616353284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30706950.9214414</v>
      </c>
      <c r="F73" s="155" t="n">
        <f aca="false">high_SIPA_income!I66</f>
        <v>131354.030660382</v>
      </c>
      <c r="G73" s="8" t="n">
        <f aca="false">E73-F73*0.7</f>
        <v>30615003.0999791</v>
      </c>
      <c r="H73" s="8"/>
      <c r="I73" s="8"/>
      <c r="J73" s="8" t="n">
        <f aca="false">G73*3.8235866717</f>
        <v>117059117.807134</v>
      </c>
      <c r="K73" s="6"/>
      <c r="L73" s="8"/>
      <c r="M73" s="8" t="n">
        <f aca="false">F73*2.511711692</f>
        <v>329923.454601008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35789782.3660366</v>
      </c>
      <c r="F74" s="157" t="n">
        <f aca="false">high_SIPA_income!I67</f>
        <v>130513.123101193</v>
      </c>
      <c r="G74" s="67" t="n">
        <f aca="false">E74-F74*0.7</f>
        <v>35698423.1798658</v>
      </c>
      <c r="H74" s="67"/>
      <c r="I74" s="67"/>
      <c r="J74" s="67" t="n">
        <f aca="false">G74*3.8235866717</f>
        <v>136496015.071241</v>
      </c>
      <c r="K74" s="9"/>
      <c r="L74" s="67"/>
      <c r="M74" s="67" t="n">
        <f aca="false">F74*2.511711692</f>
        <v>327811.337252703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31419370.8123264</v>
      </c>
      <c r="F75" s="157" t="n">
        <f aca="false">high_SIPA_income!I68</f>
        <v>126067.444030968</v>
      </c>
      <c r="G75" s="67" t="n">
        <f aca="false">E75-F75*0.7</f>
        <v>31331123.6015047</v>
      </c>
      <c r="H75" s="67"/>
      <c r="I75" s="67"/>
      <c r="J75" s="67" t="n">
        <f aca="false">G75*3.8235866717</f>
        <v>119797266.612099</v>
      </c>
      <c r="K75" s="9"/>
      <c r="L75" s="67"/>
      <c r="M75" s="67" t="n">
        <f aca="false">F75*2.511711692</f>
        <v>316645.073153138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36433158.0149596</v>
      </c>
      <c r="F76" s="157" t="n">
        <f aca="false">high_SIPA_income!I69</f>
        <v>126100.453728178</v>
      </c>
      <c r="G76" s="67" t="n">
        <f aca="false">E76-F76*0.7</f>
        <v>36344887.6973498</v>
      </c>
      <c r="H76" s="67"/>
      <c r="I76" s="67"/>
      <c r="J76" s="67" t="n">
        <f aca="false">G76*3.8235866717</f>
        <v>138967828.18402</v>
      </c>
      <c r="K76" s="9"/>
      <c r="L76" s="67"/>
      <c r="M76" s="67" t="n">
        <f aca="false">F76*2.511711692</f>
        <v>316727.983995571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32038297.2034339</v>
      </c>
      <c r="F77" s="155" t="n">
        <f aca="false">high_SIPA_income!I70</f>
        <v>130201.714901134</v>
      </c>
      <c r="G77" s="8" t="n">
        <f aca="false">E77-F77*0.7</f>
        <v>31947156.0030031</v>
      </c>
      <c r="H77" s="8"/>
      <c r="I77" s="8"/>
      <c r="J77" s="8" t="n">
        <f aca="false">G77*3.8235866717</f>
        <v>122152719.891803</v>
      </c>
      <c r="K77" s="6"/>
      <c r="L77" s="8"/>
      <c r="M77" s="8" t="n">
        <f aca="false">F77*2.511711692</f>
        <v>327029.16963563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37137090.998735</v>
      </c>
      <c r="F78" s="157" t="n">
        <f aca="false">high_SIPA_income!I71</f>
        <v>132012.098498255</v>
      </c>
      <c r="G78" s="67" t="n">
        <f aca="false">E78-F78*0.7</f>
        <v>37044682.5297863</v>
      </c>
      <c r="H78" s="67"/>
      <c r="I78" s="67"/>
      <c r="J78" s="67" t="n">
        <f aca="false">G78*3.8235866717</f>
        <v>141643554.378249</v>
      </c>
      <c r="K78" s="9"/>
      <c r="L78" s="67"/>
      <c r="M78" s="67" t="n">
        <f aca="false">F78*2.511711692</f>
        <v>331576.331283523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32646343.891701</v>
      </c>
      <c r="F79" s="157" t="n">
        <f aca="false">high_SIPA_income!I72</f>
        <v>130075.086235675</v>
      </c>
      <c r="G79" s="67" t="n">
        <f aca="false">E79-F79*0.7</f>
        <v>32555291.3313361</v>
      </c>
      <c r="H79" s="67"/>
      <c r="I79" s="67"/>
      <c r="J79" s="67" t="n">
        <f aca="false">G79*3.8235866717</f>
        <v>124477978.027807</v>
      </c>
      <c r="K79" s="9"/>
      <c r="L79" s="67"/>
      <c r="M79" s="67" t="n">
        <f aca="false">F79*2.511711692</f>
        <v>326711.114936053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37751562.9594626</v>
      </c>
      <c r="F80" s="157" t="n">
        <f aca="false">high_SIPA_income!I73</f>
        <v>128985.631049864</v>
      </c>
      <c r="G80" s="67" t="n">
        <f aca="false">E80-F80*0.7</f>
        <v>37661273.0177277</v>
      </c>
      <c r="H80" s="67"/>
      <c r="I80" s="67"/>
      <c r="J80" s="67" t="n">
        <f aca="false">G80*3.8235866717</f>
        <v>144001141.549838</v>
      </c>
      <c r="K80" s="9"/>
      <c r="L80" s="67"/>
      <c r="M80" s="67" t="n">
        <f aca="false">F80*2.511711692</f>
        <v>323974.717607941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33214344.9894356</v>
      </c>
      <c r="F81" s="155" t="n">
        <f aca="false">high_SIPA_income!I74</f>
        <v>131841.457206515</v>
      </c>
      <c r="G81" s="8" t="n">
        <f aca="false">E81-F81*0.7</f>
        <v>33122055.9693911</v>
      </c>
      <c r="H81" s="8"/>
      <c r="I81" s="8"/>
      <c r="J81" s="8" t="n">
        <f aca="false">G81*3.8235866717</f>
        <v>126645051.743865</v>
      </c>
      <c r="K81" s="6"/>
      <c r="L81" s="8"/>
      <c r="M81" s="8" t="n">
        <f aca="false">F81*2.511711692</f>
        <v>331147.729555923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38373089.0405592</v>
      </c>
      <c r="F82" s="157" t="n">
        <f aca="false">high_SIPA_income!I75</f>
        <v>134241.152628859</v>
      </c>
      <c r="G82" s="67" t="n">
        <f aca="false">E82-F82*0.7</f>
        <v>38279120.233719</v>
      </c>
      <c r="H82" s="67"/>
      <c r="I82" s="67"/>
      <c r="J82" s="67" t="n">
        <f aca="false">G82*3.8235866717</f>
        <v>146363533.93005</v>
      </c>
      <c r="K82" s="9"/>
      <c r="L82" s="67"/>
      <c r="M82" s="67" t="n">
        <f aca="false">F82*2.511711692</f>
        <v>337175.072605463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33366335.6874366</v>
      </c>
      <c r="F83" s="157" t="n">
        <f aca="false">high_SIPA_income!I76</f>
        <v>134999.349620037</v>
      </c>
      <c r="G83" s="67" t="n">
        <f aca="false">E83-F83*0.7</f>
        <v>33271836.1427025</v>
      </c>
      <c r="H83" s="67"/>
      <c r="I83" s="67"/>
      <c r="J83" s="67" t="n">
        <f aca="false">G83*3.8235866717</f>
        <v>127217749.218224</v>
      </c>
      <c r="K83" s="9"/>
      <c r="L83" s="67"/>
      <c r="M83" s="67" t="n">
        <f aca="false">F83*2.511711692</f>
        <v>339079.444853043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38872402.547864</v>
      </c>
      <c r="F84" s="157" t="n">
        <f aca="false">high_SIPA_income!I77</f>
        <v>136204.441747412</v>
      </c>
      <c r="G84" s="67" t="n">
        <f aca="false">E84-F84*0.7</f>
        <v>38777059.4386409</v>
      </c>
      <c r="H84" s="67"/>
      <c r="I84" s="67"/>
      <c r="J84" s="67" t="n">
        <f aca="false">G84*3.8235866717</f>
        <v>148267447.637306</v>
      </c>
      <c r="K84" s="9"/>
      <c r="L84" s="67"/>
      <c r="M84" s="67" t="n">
        <f aca="false">F84*2.511711692</f>
        <v>342106.288839308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34397925.103301</v>
      </c>
      <c r="F85" s="155" t="n">
        <f aca="false">high_SIPA_income!I78</f>
        <v>130999.968536306</v>
      </c>
      <c r="G85" s="8" t="n">
        <f aca="false">E85-F85*0.7</f>
        <v>34306225.1253255</v>
      </c>
      <c r="H85" s="8"/>
      <c r="I85" s="8"/>
      <c r="J85" s="8" t="n">
        <f aca="false">G85*3.8235866717</f>
        <v>131172825.145534</v>
      </c>
      <c r="K85" s="6"/>
      <c r="L85" s="8"/>
      <c r="M85" s="8" t="n">
        <f aca="false">F85*2.511711692</f>
        <v>329034.152624272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39880674.0762083</v>
      </c>
      <c r="F86" s="157" t="n">
        <f aca="false">high_SIPA_income!I79</f>
        <v>132144.035440521</v>
      </c>
      <c r="G86" s="67" t="n">
        <f aca="false">E86-F86*0.7</f>
        <v>39788173.2513999</v>
      </c>
      <c r="H86" s="67"/>
      <c r="I86" s="67"/>
      <c r="J86" s="67" t="n">
        <f aca="false">G86*3.8235866717</f>
        <v>152133528.935343</v>
      </c>
      <c r="K86" s="9"/>
      <c r="L86" s="67"/>
      <c r="M86" s="67" t="n">
        <f aca="false">F86*2.511711692</f>
        <v>331907.71884402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34914382.5155479</v>
      </c>
      <c r="F87" s="157" t="n">
        <f aca="false">high_SIPA_income!I80</f>
        <v>136000.406273254</v>
      </c>
      <c r="G87" s="67" t="n">
        <f aca="false">E87-F87*0.7</f>
        <v>34819182.2311566</v>
      </c>
      <c r="H87" s="67"/>
      <c r="I87" s="67"/>
      <c r="J87" s="67" t="n">
        <f aca="false">G87*3.8235866717</f>
        <v>133134161.098544</v>
      </c>
      <c r="K87" s="9"/>
      <c r="L87" s="67"/>
      <c r="M87" s="67" t="n">
        <f aca="false">F87*2.511711692</f>
        <v>341593.810553283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40572666.6122218</v>
      </c>
      <c r="F88" s="157" t="n">
        <f aca="false">high_SIPA_income!I81</f>
        <v>133834.838756442</v>
      </c>
      <c r="G88" s="67" t="n">
        <f aca="false">E88-F88*0.7</f>
        <v>40478982.2250923</v>
      </c>
      <c r="H88" s="67"/>
      <c r="I88" s="67"/>
      <c r="J88" s="67" t="n">
        <f aca="false">G88*3.8235866717</f>
        <v>154774896.919844</v>
      </c>
      <c r="K88" s="9"/>
      <c r="L88" s="67"/>
      <c r="M88" s="67" t="n">
        <f aca="false">F88*2.511711692</f>
        <v>336154.529301491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35543555.1491041</v>
      </c>
      <c r="F89" s="155" t="n">
        <f aca="false">high_SIPA_income!I82</f>
        <v>137350.429495639</v>
      </c>
      <c r="G89" s="8" t="n">
        <f aca="false">E89-F89*0.7</f>
        <v>35447409.8484572</v>
      </c>
      <c r="H89" s="8"/>
      <c r="I89" s="8"/>
      <c r="J89" s="8" t="n">
        <f aca="false">G89*3.8235866717</f>
        <v>135536243.842848</v>
      </c>
      <c r="K89" s="6"/>
      <c r="L89" s="8"/>
      <c r="M89" s="8" t="n">
        <f aca="false">F89*2.511711692</f>
        <v>344984.679665418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41228499.0821028</v>
      </c>
      <c r="F90" s="157" t="n">
        <f aca="false">high_SIPA_income!I83</f>
        <v>132641.201460882</v>
      </c>
      <c r="G90" s="67" t="n">
        <f aca="false">E90-F90*0.7</f>
        <v>41135650.2410802</v>
      </c>
      <c r="H90" s="67"/>
      <c r="I90" s="67"/>
      <c r="J90" s="67" t="n">
        <f aca="false">G90*3.8235866717</f>
        <v>157285723.993507</v>
      </c>
      <c r="K90" s="9"/>
      <c r="L90" s="67"/>
      <c r="M90" s="67" t="n">
        <f aca="false">F90*2.511711692</f>
        <v>333156.456550224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36268081.2000204</v>
      </c>
      <c r="F91" s="157" t="n">
        <f aca="false">high_SIPA_income!I84</f>
        <v>135860.664404793</v>
      </c>
      <c r="G91" s="67" t="n">
        <f aca="false">E91-F91*0.7</f>
        <v>36172978.7349371</v>
      </c>
      <c r="H91" s="67"/>
      <c r="I91" s="67"/>
      <c r="J91" s="67" t="n">
        <f aca="false">G91*3.8235866717</f>
        <v>138310519.366593</v>
      </c>
      <c r="K91" s="9"/>
      <c r="L91" s="67"/>
      <c r="M91" s="67" t="n">
        <f aca="false">F91*2.511711692</f>
        <v>341242.819268407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41991956.7845457</v>
      </c>
      <c r="F92" s="157" t="n">
        <f aca="false">high_SIPA_income!I85</f>
        <v>135422.409106739</v>
      </c>
      <c r="G92" s="67" t="n">
        <f aca="false">E92-F92*0.7</f>
        <v>41897161.0981709</v>
      </c>
      <c r="H92" s="67"/>
      <c r="I92" s="67"/>
      <c r="J92" s="67" t="n">
        <f aca="false">G92*3.8235866717</f>
        <v>160197426.757034</v>
      </c>
      <c r="K92" s="9"/>
      <c r="L92" s="67"/>
      <c r="M92" s="67" t="n">
        <f aca="false">F92*2.511711692</f>
        <v>340142.048312203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36721237.9034215</v>
      </c>
      <c r="F93" s="155" t="n">
        <f aca="false">high_SIPA_income!I86</f>
        <v>132410.475234321</v>
      </c>
      <c r="G93" s="8" t="n">
        <f aca="false">E93-F93*0.7</f>
        <v>36628550.5707575</v>
      </c>
      <c r="H93" s="8"/>
      <c r="I93" s="8"/>
      <c r="J93" s="8" t="n">
        <f aca="false">G93*3.8235866717</f>
        <v>140052437.766038</v>
      </c>
      <c r="K93" s="6"/>
      <c r="L93" s="8"/>
      <c r="M93" s="8" t="n">
        <f aca="false">F93*2.511711692</f>
        <v>332576.938789321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42571873.1008011</v>
      </c>
      <c r="F94" s="157" t="n">
        <f aca="false">high_SIPA_income!I87</f>
        <v>137502.363857643</v>
      </c>
      <c r="G94" s="67" t="n">
        <f aca="false">E94-F94*0.7</f>
        <v>42475621.4461008</v>
      </c>
      <c r="H94" s="67"/>
      <c r="I94" s="67"/>
      <c r="J94" s="67" t="n">
        <f aca="false">G94*3.8235866717</f>
        <v>162409220.033486</v>
      </c>
      <c r="K94" s="9"/>
      <c r="L94" s="67"/>
      <c r="M94" s="67" t="n">
        <f aca="false">F94*2.511711692</f>
        <v>345366.29497888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37048544.3125701</v>
      </c>
      <c r="F95" s="157" t="n">
        <f aca="false">high_SIPA_income!I88</f>
        <v>138687.005761417</v>
      </c>
      <c r="G95" s="67" t="n">
        <f aca="false">E95-F95*0.7</f>
        <v>36951463.4085372</v>
      </c>
      <c r="H95" s="67"/>
      <c r="I95" s="67"/>
      <c r="J95" s="67" t="n">
        <f aca="false">G95*3.8235866717</f>
        <v>141287122.988693</v>
      </c>
      <c r="K95" s="9"/>
      <c r="L95" s="67"/>
      <c r="M95" s="67" t="n">
        <f aca="false">F95*2.511711692</f>
        <v>348341.773899423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43233961.9954823</v>
      </c>
      <c r="F96" s="157" t="n">
        <f aca="false">high_SIPA_income!I89</f>
        <v>135240.288498009</v>
      </c>
      <c r="G96" s="67" t="n">
        <f aca="false">E96-F96*0.7</f>
        <v>43139293.7935337</v>
      </c>
      <c r="H96" s="67"/>
      <c r="I96" s="67"/>
      <c r="J96" s="67" t="n">
        <f aca="false">G96*3.8235866717</f>
        <v>164946828.775506</v>
      </c>
      <c r="K96" s="9"/>
      <c r="L96" s="67"/>
      <c r="M96" s="67" t="n">
        <f aca="false">F96*2.511711692</f>
        <v>339684.613849902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37645883.3367431</v>
      </c>
      <c r="F97" s="155" t="n">
        <f aca="false">high_SIPA_income!I90</f>
        <v>137183.241205587</v>
      </c>
      <c r="G97" s="8" t="n">
        <f aca="false">E97-F97*0.7</f>
        <v>37549855.0678992</v>
      </c>
      <c r="H97" s="8"/>
      <c r="I97" s="8"/>
      <c r="J97" s="8" t="n">
        <f aca="false">G97*3.8235866717</f>
        <v>143575125.361886</v>
      </c>
      <c r="K97" s="6"/>
      <c r="L97" s="8"/>
      <c r="M97" s="8" t="n">
        <f aca="false">F97*2.511711692</f>
        <v>344564.750882529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43741948.3314901</v>
      </c>
      <c r="F98" s="157" t="n">
        <f aca="false">high_SIPA_income!I91</f>
        <v>133878.695371172</v>
      </c>
      <c r="G98" s="67" t="n">
        <f aca="false">E98-F98*0.7</f>
        <v>43648233.2447303</v>
      </c>
      <c r="H98" s="67"/>
      <c r="I98" s="67"/>
      <c r="J98" s="67" t="n">
        <f aca="false">G98*3.8235866717</f>
        <v>166892802.877804</v>
      </c>
      <c r="K98" s="9"/>
      <c r="L98" s="67"/>
      <c r="M98" s="67" t="n">
        <f aca="false">F98*2.511711692</f>
        <v>336264.684473479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38291138.3869983</v>
      </c>
      <c r="F99" s="157" t="n">
        <f aca="false">high_SIPA_income!I92</f>
        <v>133421.715135825</v>
      </c>
      <c r="G99" s="67" t="n">
        <f aca="false">E99-F99*0.7</f>
        <v>38197743.1864032</v>
      </c>
      <c r="H99" s="67"/>
      <c r="I99" s="67"/>
      <c r="J99" s="67" t="n">
        <f aca="false">G99*3.8235866717</f>
        <v>146052381.736551</v>
      </c>
      <c r="K99" s="9"/>
      <c r="L99" s="67"/>
      <c r="M99" s="67" t="n">
        <f aca="false">F99*2.511711692</f>
        <v>335116.881873345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44292795.1072424</v>
      </c>
      <c r="F100" s="157" t="n">
        <f aca="false">high_SIPA_income!I93</f>
        <v>131005.826057579</v>
      </c>
      <c r="G100" s="67" t="n">
        <f aca="false">E100-F100*0.7</f>
        <v>44201091.0290021</v>
      </c>
      <c r="H100" s="67"/>
      <c r="I100" s="67"/>
      <c r="J100" s="67" t="n">
        <f aca="false">G100*3.8235866717</f>
        <v>169006702.533091</v>
      </c>
      <c r="K100" s="9"/>
      <c r="L100" s="67"/>
      <c r="M100" s="67" t="n">
        <f aca="false">F100*2.511711692</f>
        <v>329048.865028939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38688148.2493303</v>
      </c>
      <c r="F101" s="155" t="n">
        <f aca="false">high_SIPA_income!I94</f>
        <v>131321.985131415</v>
      </c>
      <c r="G101" s="8" t="n">
        <f aca="false">E101-F101*0.7</f>
        <v>38596222.8597383</v>
      </c>
      <c r="H101" s="8"/>
      <c r="I101" s="8"/>
      <c r="J101" s="8" t="n">
        <f aca="false">G101*3.8235866717</f>
        <v>147576003.304458</v>
      </c>
      <c r="K101" s="6"/>
      <c r="L101" s="8"/>
      <c r="M101" s="8" t="n">
        <f aca="false">F101*2.511711692</f>
        <v>329842.965471224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44962864.1141926</v>
      </c>
      <c r="F102" s="157" t="n">
        <f aca="false">high_SIPA_income!I95</f>
        <v>133061.837891354</v>
      </c>
      <c r="G102" s="67" t="n">
        <f aca="false">E102-F102*0.7</f>
        <v>44869720.8276687</v>
      </c>
      <c r="H102" s="67"/>
      <c r="I102" s="67"/>
      <c r="J102" s="67" t="n">
        <f aca="false">G102*3.8235866717</f>
        <v>171563266.519574</v>
      </c>
      <c r="K102" s="9"/>
      <c r="L102" s="67"/>
      <c r="M102" s="67" t="n">
        <f aca="false">F102*2.511711692</f>
        <v>334212.973990723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39209011.8137372</v>
      </c>
      <c r="F103" s="157" t="n">
        <f aca="false">high_SIPA_income!I96</f>
        <v>135210.668389299</v>
      </c>
      <c r="G103" s="67" t="n">
        <f aca="false">E103-F103*0.7</f>
        <v>39114364.3458647</v>
      </c>
      <c r="H103" s="67"/>
      <c r="I103" s="67"/>
      <c r="J103" s="67" t="n">
        <f aca="false">G103*3.8235866717</f>
        <v>149557162.184866</v>
      </c>
      <c r="K103" s="9"/>
      <c r="L103" s="67"/>
      <c r="M103" s="67" t="n">
        <f aca="false">F103*2.511711692</f>
        <v>339610.216676538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45543671.1064259</v>
      </c>
      <c r="F104" s="157" t="n">
        <f aca="false">high_SIPA_income!I97</f>
        <v>138283.689247183</v>
      </c>
      <c r="G104" s="67" t="n">
        <f aca="false">E104-F104*0.7</f>
        <v>45446872.5239529</v>
      </c>
      <c r="H104" s="67"/>
      <c r="I104" s="67"/>
      <c r="J104" s="67" t="n">
        <f aca="false">G104*3.8235866717</f>
        <v>173770056.053035</v>
      </c>
      <c r="K104" s="9"/>
      <c r="L104" s="67"/>
      <c r="M104" s="67" t="n">
        <f aca="false">F104*2.511711692</f>
        <v>347328.759095044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39675360.327707</v>
      </c>
      <c r="F105" s="155" t="n">
        <f aca="false">high_SIPA_income!I98</f>
        <v>141334.433701635</v>
      </c>
      <c r="G105" s="8" t="n">
        <f aca="false">E105-F105*0.7</f>
        <v>39576426.2241158</v>
      </c>
      <c r="H105" s="8"/>
      <c r="I105" s="8"/>
      <c r="J105" s="8" t="n">
        <f aca="false">G105*3.8235866717</f>
        <v>151323895.824048</v>
      </c>
      <c r="K105" s="6"/>
      <c r="L105" s="8"/>
      <c r="M105" s="8" t="n">
        <f aca="false">F105*2.511711692</f>
        <v>354991.349610595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45977098.6580239</v>
      </c>
      <c r="F106" s="157" t="n">
        <f aca="false">high_SIPA_income!I99</f>
        <v>141303.175361833</v>
      </c>
      <c r="G106" s="67" t="n">
        <f aca="false">E106-F106*0.7</f>
        <v>45878186.4352706</v>
      </c>
      <c r="H106" s="67"/>
      <c r="I106" s="67"/>
      <c r="J106" s="67" t="n">
        <f aca="false">G106*3.8235866717</f>
        <v>175419222.175669</v>
      </c>
      <c r="K106" s="9"/>
      <c r="L106" s="67"/>
      <c r="M106" s="67" t="n">
        <f aca="false">F106*2.511711692</f>
        <v>354912.837673042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40338058.3042723</v>
      </c>
      <c r="F107" s="157" t="n">
        <f aca="false">high_SIPA_income!I100</f>
        <v>144303.07182276</v>
      </c>
      <c r="G107" s="67" t="n">
        <f aca="false">E107-F107*0.7</f>
        <v>40237046.1539964</v>
      </c>
      <c r="H107" s="67"/>
      <c r="I107" s="67"/>
      <c r="J107" s="67" t="n">
        <f aca="false">G107*3.8235866717</f>
        <v>153849833.382998</v>
      </c>
      <c r="K107" s="9"/>
      <c r="L107" s="67"/>
      <c r="M107" s="67" t="n">
        <f aca="false">F107*2.511711692</f>
        <v>362447.712688743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46931113.8675549</v>
      </c>
      <c r="F108" s="157" t="n">
        <f aca="false">high_SIPA_income!I101</f>
        <v>136784.478871328</v>
      </c>
      <c r="G108" s="67" t="n">
        <f aca="false">E108-F108*0.7</f>
        <v>46835364.7323449</v>
      </c>
      <c r="H108" s="67"/>
      <c r="I108" s="67"/>
      <c r="J108" s="67" t="n">
        <f aca="false">G108*3.8235866717</f>
        <v>179079076.354802</v>
      </c>
      <c r="K108" s="9"/>
      <c r="L108" s="67"/>
      <c r="M108" s="67" t="n">
        <f aca="false">F108*2.511711692</f>
        <v>343563.174865241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41260891.1555356</v>
      </c>
      <c r="F109" s="155" t="n">
        <f aca="false">high_SIPA_income!I102</f>
        <v>135591.968549315</v>
      </c>
      <c r="G109" s="8" t="n">
        <f aca="false">E109-F109*0.7</f>
        <v>41165976.7775511</v>
      </c>
      <c r="H109" s="8"/>
      <c r="I109" s="8"/>
      <c r="J109" s="8" t="n">
        <f aca="false">G109*3.8235866717</f>
        <v>157401680.134156</v>
      </c>
      <c r="K109" s="6"/>
      <c r="L109" s="8"/>
      <c r="M109" s="8" t="n">
        <f aca="false">F109*2.511711692</f>
        <v>340567.932746611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47856009.5815436</v>
      </c>
      <c r="F110" s="157" t="n">
        <f aca="false">high_SIPA_income!I103</f>
        <v>138374.037942646</v>
      </c>
      <c r="G110" s="67" t="n">
        <f aca="false">E110-F110*0.7</f>
        <v>47759147.7549837</v>
      </c>
      <c r="H110" s="67"/>
      <c r="I110" s="67"/>
      <c r="J110" s="67" t="n">
        <f aca="false">G110*3.8235866717</f>
        <v>182611240.807707</v>
      </c>
      <c r="K110" s="9"/>
      <c r="L110" s="67"/>
      <c r="M110" s="67" t="n">
        <f aca="false">F110*2.511711692</f>
        <v>347555.688969796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41600280.8388738</v>
      </c>
      <c r="F111" s="157" t="n">
        <f aca="false">high_SIPA_income!I104</f>
        <v>141286.338689516</v>
      </c>
      <c r="G111" s="67" t="n">
        <f aca="false">E111-F111*0.7</f>
        <v>41501380.4017911</v>
      </c>
      <c r="H111" s="67"/>
      <c r="I111" s="67"/>
      <c r="J111" s="67" t="n">
        <f aca="false">G111*3.8235866717</f>
        <v>158684124.96144</v>
      </c>
      <c r="K111" s="9"/>
      <c r="L111" s="67"/>
      <c r="M111" s="67" t="n">
        <f aca="false">F111*2.511711692</f>
        <v>354870.548806328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48105147.8758926</v>
      </c>
      <c r="F112" s="157" t="n">
        <f aca="false">high_SIPA_income!I105</f>
        <v>139505.233998691</v>
      </c>
      <c r="G112" s="67" t="n">
        <f aca="false">E112-F112*0.7</f>
        <v>48007494.2120935</v>
      </c>
      <c r="H112" s="67"/>
      <c r="I112" s="67"/>
      <c r="J112" s="67" t="n">
        <f aca="false">G112*3.8235866717</f>
        <v>183560815.011076</v>
      </c>
      <c r="K112" s="9"/>
      <c r="L112" s="67"/>
      <c r="M112" s="67" t="n">
        <f aca="false">F112*2.511711692</f>
        <v>350396.927329708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6397.46477092316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6777.63071943447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7079.05790141123</v>
      </c>
      <c r="C4" s="0" t="n">
        <v>11058727</v>
      </c>
    </row>
    <row r="5" customFormat="false" ht="12.8" hidden="false" customHeight="false" outlineLevel="0" collapsed="false">
      <c r="A5" s="0" t="n">
        <v>52</v>
      </c>
      <c r="B5" s="0" t="n">
        <v>7133.1949600229</v>
      </c>
      <c r="C5" s="0" t="n">
        <v>11048682</v>
      </c>
    </row>
    <row r="6" customFormat="false" ht="12.8" hidden="false" customHeight="false" outlineLevel="0" collapsed="false">
      <c r="A6" s="0" t="n">
        <v>53</v>
      </c>
      <c r="B6" s="0" t="n">
        <v>6715.29850705261</v>
      </c>
      <c r="C6" s="0" t="n">
        <v>11063349</v>
      </c>
    </row>
    <row r="7" customFormat="false" ht="12.8" hidden="false" customHeight="false" outlineLevel="0" collapsed="false">
      <c r="A7" s="0" t="n">
        <v>54</v>
      </c>
      <c r="B7" s="0" t="n">
        <v>6494.19845136999</v>
      </c>
      <c r="C7" s="0" t="n">
        <v>11126062</v>
      </c>
    </row>
    <row r="8" customFormat="false" ht="12.8" hidden="false" customHeight="false" outlineLevel="0" collapsed="false">
      <c r="A8" s="0" t="n">
        <v>55</v>
      </c>
      <c r="B8" s="0" t="n">
        <v>6577.27726379433</v>
      </c>
      <c r="C8" s="0" t="n">
        <v>11233049</v>
      </c>
    </row>
    <row r="9" customFormat="false" ht="12.8" hidden="false" customHeight="false" outlineLevel="0" collapsed="false">
      <c r="A9" s="0" t="n">
        <v>56</v>
      </c>
      <c r="B9" s="0" t="n">
        <v>6656.18272566072</v>
      </c>
      <c r="C9" s="0" t="n">
        <v>11147419</v>
      </c>
    </row>
    <row r="10" customFormat="false" ht="12.8" hidden="false" customHeight="false" outlineLevel="0" collapsed="false">
      <c r="A10" s="0" t="n">
        <v>57</v>
      </c>
      <c r="B10" s="0" t="n">
        <v>6757.52002348176</v>
      </c>
      <c r="C10" s="0" t="n">
        <v>11051125</v>
      </c>
    </row>
    <row r="11" customFormat="false" ht="12.8" hidden="false" customHeight="false" outlineLevel="0" collapsed="false">
      <c r="A11" s="0" t="n">
        <v>58</v>
      </c>
      <c r="B11" s="0" t="n">
        <v>6766.13718734771</v>
      </c>
      <c r="C11" s="0" t="n">
        <v>11251919</v>
      </c>
    </row>
    <row r="12" customFormat="false" ht="12.8" hidden="false" customHeight="false" outlineLevel="0" collapsed="false">
      <c r="A12" s="0" t="n">
        <v>59</v>
      </c>
      <c r="B12" s="0" t="n">
        <v>6864.75148877251</v>
      </c>
      <c r="C12" s="0" t="n">
        <v>11470333</v>
      </c>
    </row>
    <row r="13" customFormat="false" ht="12.8" hidden="false" customHeight="false" outlineLevel="0" collapsed="false">
      <c r="A13" s="0" t="n">
        <v>60</v>
      </c>
      <c r="B13" s="0" t="n">
        <v>6866.68224078342</v>
      </c>
      <c r="C13" s="0" t="n">
        <v>11561305</v>
      </c>
    </row>
    <row r="14" customFormat="false" ht="12.8" hidden="false" customHeight="false" outlineLevel="0" collapsed="false">
      <c r="A14" s="0" t="n">
        <v>61</v>
      </c>
      <c r="B14" s="0" t="n">
        <v>6814.1585913969</v>
      </c>
      <c r="C14" s="0" t="n">
        <v>11457903</v>
      </c>
    </row>
    <row r="15" customFormat="false" ht="12.8" hidden="false" customHeight="false" outlineLevel="0" collapsed="false">
      <c r="A15" s="0" t="n">
        <v>62</v>
      </c>
      <c r="B15" s="0" t="n">
        <v>6713.77408651153</v>
      </c>
      <c r="C15" s="0" t="n">
        <v>11450584</v>
      </c>
    </row>
    <row r="16" customFormat="false" ht="12.8" hidden="false" customHeight="false" outlineLevel="0" collapsed="false">
      <c r="A16" s="0" t="n">
        <v>63</v>
      </c>
      <c r="B16" s="0" t="n">
        <v>6329.95429344107</v>
      </c>
      <c r="C16" s="0" t="n">
        <v>11588487</v>
      </c>
    </row>
    <row r="17" customFormat="false" ht="12.8" hidden="false" customHeight="false" outlineLevel="0" collapsed="false">
      <c r="A17" s="0" t="n">
        <v>64</v>
      </c>
      <c r="B17" s="0" t="n">
        <v>6023.28196504967</v>
      </c>
      <c r="C17" s="0" t="n">
        <v>11565298</v>
      </c>
    </row>
    <row r="18" customFormat="false" ht="12.8" hidden="false" customHeight="false" outlineLevel="0" collapsed="false">
      <c r="A18" s="0" t="n">
        <v>65</v>
      </c>
      <c r="B18" s="0" t="n">
        <v>5994.2310379228</v>
      </c>
      <c r="C18" s="0" t="n">
        <v>11487615</v>
      </c>
    </row>
    <row r="19" customFormat="false" ht="12.8" hidden="false" customHeight="false" outlineLevel="0" collapsed="false">
      <c r="A19" s="0" t="n">
        <v>66</v>
      </c>
      <c r="B19" s="0" t="n">
        <v>5929.14008515109</v>
      </c>
      <c r="C19" s="0" t="n">
        <v>11579738</v>
      </c>
    </row>
    <row r="20" customFormat="false" ht="12.8" hidden="false" customHeight="false" outlineLevel="0" collapsed="false">
      <c r="A20" s="0" t="n">
        <v>67</v>
      </c>
      <c r="B20" s="0" t="n">
        <v>5834.02642488595</v>
      </c>
      <c r="C20" s="0" t="n">
        <v>11684255</v>
      </c>
    </row>
    <row r="21" customFormat="false" ht="12.8" hidden="false" customHeight="false" outlineLevel="0" collapsed="false">
      <c r="A21" s="0" t="n">
        <v>68</v>
      </c>
      <c r="B21" s="0" t="n">
        <v>5669.14592339185</v>
      </c>
      <c r="C21" s="0" t="n">
        <v>11731225</v>
      </c>
    </row>
    <row r="22" customFormat="false" ht="12.8" hidden="false" customHeight="false" outlineLevel="0" collapsed="false">
      <c r="A22" s="0" t="n">
        <v>69</v>
      </c>
      <c r="B22" s="0" t="n">
        <v>5960.59700581122</v>
      </c>
      <c r="C22" s="0" t="n">
        <v>11536977</v>
      </c>
    </row>
    <row r="23" customFormat="false" ht="12.8" hidden="false" customHeight="false" outlineLevel="0" collapsed="false">
      <c r="A23" s="0" t="n">
        <v>70</v>
      </c>
      <c r="B23" s="0" t="n">
        <v>6310.18695216693</v>
      </c>
      <c r="C23" s="0" t="n">
        <v>9989233</v>
      </c>
    </row>
    <row r="24" customFormat="false" ht="12.8" hidden="false" customHeight="false" outlineLevel="0" collapsed="false">
      <c r="A24" s="0" t="n">
        <v>71</v>
      </c>
      <c r="B24" s="0" t="n">
        <v>6175.22296191738</v>
      </c>
      <c r="C24" s="0" t="n">
        <v>10116795</v>
      </c>
    </row>
    <row r="25" customFormat="false" ht="12.8" hidden="false" customHeight="false" outlineLevel="0" collapsed="false">
      <c r="A25" s="0" t="n">
        <v>72</v>
      </c>
      <c r="B25" s="0" t="n">
        <v>6110.5943796932</v>
      </c>
      <c r="C25" s="0" t="n">
        <v>10362450</v>
      </c>
    </row>
    <row r="26" customFormat="false" ht="12.8" hidden="false" customHeight="false" outlineLevel="0" collapsed="false">
      <c r="A26" s="0" t="n">
        <v>73</v>
      </c>
      <c r="B26" s="0" t="n">
        <v>6142.77220027328</v>
      </c>
      <c r="C26" s="0" t="n">
        <v>10684582</v>
      </c>
    </row>
    <row r="27" customFormat="false" ht="12.8" hidden="false" customHeight="false" outlineLevel="0" collapsed="false">
      <c r="A27" s="0" t="n">
        <v>74</v>
      </c>
      <c r="B27" s="0" t="n">
        <v>6180.11476326826</v>
      </c>
      <c r="C27" s="0" t="n">
        <v>11003539</v>
      </c>
    </row>
    <row r="28" customFormat="false" ht="12.8" hidden="false" customHeight="false" outlineLevel="0" collapsed="false">
      <c r="A28" s="0" t="n">
        <v>75</v>
      </c>
      <c r="B28" s="0" t="n">
        <v>6144.07668966148</v>
      </c>
      <c r="C28" s="0" t="n">
        <v>11391209</v>
      </c>
    </row>
    <row r="29" customFormat="false" ht="12.8" hidden="false" customHeight="false" outlineLevel="0" collapsed="false">
      <c r="A29" s="0" t="n">
        <v>76</v>
      </c>
      <c r="B29" s="0" t="n">
        <v>6262.17145355992</v>
      </c>
      <c r="C29" s="0" t="n">
        <v>11493659</v>
      </c>
    </row>
    <row r="30" customFormat="false" ht="12.8" hidden="false" customHeight="false" outlineLevel="0" collapsed="false">
      <c r="A30" s="0" t="n">
        <v>77</v>
      </c>
      <c r="B30" s="0" t="n">
        <v>6328.03804514148</v>
      </c>
      <c r="C30" s="0" t="n">
        <v>11507907</v>
      </c>
    </row>
    <row r="31" customFormat="false" ht="12.8" hidden="false" customHeight="false" outlineLevel="0" collapsed="false">
      <c r="A31" s="0" t="n">
        <v>78</v>
      </c>
      <c r="B31" s="0" t="n">
        <v>6384.77722434944</v>
      </c>
      <c r="C31" s="0" t="n">
        <v>11555972</v>
      </c>
    </row>
    <row r="32" customFormat="false" ht="12.8" hidden="false" customHeight="false" outlineLevel="0" collapsed="false">
      <c r="A32" s="0" t="n">
        <v>79</v>
      </c>
      <c r="B32" s="0" t="n">
        <v>6434.78159521863</v>
      </c>
      <c r="C32" s="0" t="n">
        <v>11585145</v>
      </c>
    </row>
    <row r="33" customFormat="false" ht="12.8" hidden="false" customHeight="false" outlineLevel="0" collapsed="false">
      <c r="A33" s="0" t="n">
        <v>80</v>
      </c>
      <c r="B33" s="0" t="n">
        <v>6502.57448577662</v>
      </c>
      <c r="C33" s="0" t="n">
        <v>11640257</v>
      </c>
    </row>
    <row r="34" customFormat="false" ht="12.8" hidden="false" customHeight="false" outlineLevel="0" collapsed="false">
      <c r="A34" s="0" t="n">
        <v>81</v>
      </c>
      <c r="B34" s="0" t="n">
        <v>6530.39850515925</v>
      </c>
      <c r="C34" s="0" t="n">
        <v>11707876</v>
      </c>
    </row>
    <row r="35" customFormat="false" ht="12.8" hidden="false" customHeight="false" outlineLevel="0" collapsed="false">
      <c r="A35" s="0" t="n">
        <v>82</v>
      </c>
      <c r="B35" s="0" t="n">
        <v>6564.49368171388</v>
      </c>
      <c r="C35" s="0" t="n">
        <v>11693838</v>
      </c>
    </row>
    <row r="36" customFormat="false" ht="12.8" hidden="false" customHeight="false" outlineLevel="0" collapsed="false">
      <c r="A36" s="0" t="n">
        <v>83</v>
      </c>
      <c r="B36" s="0" t="n">
        <v>6602.6350547944</v>
      </c>
      <c r="C36" s="0" t="n">
        <v>11738984</v>
      </c>
    </row>
    <row r="37" customFormat="false" ht="12.8" hidden="false" customHeight="false" outlineLevel="0" collapsed="false">
      <c r="A37" s="0" t="n">
        <v>84</v>
      </c>
      <c r="B37" s="0" t="n">
        <v>6642.6733254091</v>
      </c>
      <c r="C37" s="0" t="n">
        <v>11805314</v>
      </c>
    </row>
    <row r="38" customFormat="false" ht="12.8" hidden="false" customHeight="false" outlineLevel="0" collapsed="false">
      <c r="A38" s="0" t="n">
        <v>85</v>
      </c>
      <c r="B38" s="0" t="n">
        <v>6704.5906177852</v>
      </c>
      <c r="C38" s="0" t="n">
        <v>11847341</v>
      </c>
    </row>
    <row r="39" customFormat="false" ht="12.8" hidden="false" customHeight="false" outlineLevel="0" collapsed="false">
      <c r="A39" s="0" t="n">
        <v>86</v>
      </c>
      <c r="B39" s="0" t="n">
        <v>6725.49017719491</v>
      </c>
      <c r="C39" s="0" t="n">
        <v>11908716</v>
      </c>
    </row>
    <row r="40" customFormat="false" ht="12.8" hidden="false" customHeight="false" outlineLevel="0" collapsed="false">
      <c r="A40" s="0" t="n">
        <v>87</v>
      </c>
      <c r="B40" s="0" t="n">
        <v>6763.11724293804</v>
      </c>
      <c r="C40" s="0" t="n">
        <v>11950850</v>
      </c>
    </row>
    <row r="41" customFormat="false" ht="12.8" hidden="false" customHeight="false" outlineLevel="0" collapsed="false">
      <c r="A41" s="0" t="n">
        <v>88</v>
      </c>
      <c r="B41" s="0" t="n">
        <v>6785.5858767402</v>
      </c>
      <c r="C41" s="0" t="n">
        <v>12020728</v>
      </c>
    </row>
    <row r="42" customFormat="false" ht="12.8" hidden="false" customHeight="false" outlineLevel="0" collapsed="false">
      <c r="A42" s="0" t="n">
        <v>89</v>
      </c>
      <c r="B42" s="0" t="n">
        <v>6829.65746721191</v>
      </c>
      <c r="C42" s="0" t="n">
        <v>12031993</v>
      </c>
    </row>
    <row r="43" customFormat="false" ht="12.8" hidden="false" customHeight="false" outlineLevel="0" collapsed="false">
      <c r="A43" s="0" t="n">
        <v>90</v>
      </c>
      <c r="B43" s="0" t="n">
        <v>6857.72304782055</v>
      </c>
      <c r="C43" s="0" t="n">
        <v>12120264</v>
      </c>
    </row>
    <row r="44" customFormat="false" ht="12.8" hidden="false" customHeight="false" outlineLevel="0" collapsed="false">
      <c r="A44" s="0" t="n">
        <v>91</v>
      </c>
      <c r="B44" s="0" t="n">
        <v>6927.84251822121</v>
      </c>
      <c r="C44" s="0" t="n">
        <v>12134590</v>
      </c>
    </row>
    <row r="45" customFormat="false" ht="12.8" hidden="false" customHeight="false" outlineLevel="0" collapsed="false">
      <c r="A45" s="0" t="n">
        <v>92</v>
      </c>
      <c r="B45" s="0" t="n">
        <v>6954.00100126275</v>
      </c>
      <c r="C45" s="0" t="n">
        <v>12217841</v>
      </c>
    </row>
    <row r="46" customFormat="false" ht="12.8" hidden="false" customHeight="false" outlineLevel="0" collapsed="false">
      <c r="A46" s="0" t="n">
        <v>93</v>
      </c>
      <c r="B46" s="0" t="n">
        <v>6986.76846431699</v>
      </c>
      <c r="C46" s="0" t="n">
        <v>12261049</v>
      </c>
    </row>
    <row r="47" customFormat="false" ht="12.8" hidden="false" customHeight="false" outlineLevel="0" collapsed="false">
      <c r="A47" s="0" t="n">
        <v>94</v>
      </c>
      <c r="B47" s="0" t="n">
        <v>7006.90418851619</v>
      </c>
      <c r="C47" s="0" t="n">
        <v>12268610</v>
      </c>
    </row>
    <row r="48" customFormat="false" ht="12.8" hidden="false" customHeight="false" outlineLevel="0" collapsed="false">
      <c r="A48" s="0" t="n">
        <v>95</v>
      </c>
      <c r="B48" s="0" t="n">
        <v>7019.35718326649</v>
      </c>
      <c r="C48" s="0" t="n">
        <v>12327666</v>
      </c>
    </row>
    <row r="49" customFormat="false" ht="12.8" hidden="false" customHeight="false" outlineLevel="0" collapsed="false">
      <c r="A49" s="0" t="n">
        <v>96</v>
      </c>
      <c r="B49" s="0" t="n">
        <v>7063.98419831624</v>
      </c>
      <c r="C49" s="0" t="n">
        <v>12366949</v>
      </c>
    </row>
    <row r="50" customFormat="false" ht="12.8" hidden="false" customHeight="false" outlineLevel="0" collapsed="false">
      <c r="A50" s="0" t="n">
        <v>97</v>
      </c>
      <c r="B50" s="0" t="n">
        <v>7086.62675718463</v>
      </c>
      <c r="C50" s="0" t="n">
        <v>12406320</v>
      </c>
    </row>
    <row r="51" customFormat="false" ht="12.8" hidden="false" customHeight="false" outlineLevel="0" collapsed="false">
      <c r="A51" s="0" t="n">
        <v>98</v>
      </c>
      <c r="B51" s="0" t="n">
        <v>7126.34819406944</v>
      </c>
      <c r="C51" s="0" t="n">
        <v>12444159</v>
      </c>
    </row>
    <row r="52" customFormat="false" ht="12.8" hidden="false" customHeight="false" outlineLevel="0" collapsed="false">
      <c r="A52" s="0" t="n">
        <v>99</v>
      </c>
      <c r="B52" s="0" t="n">
        <v>7145.70844555034</v>
      </c>
      <c r="C52" s="0" t="n">
        <v>12508182</v>
      </c>
    </row>
    <row r="53" customFormat="false" ht="12.8" hidden="false" customHeight="false" outlineLevel="0" collapsed="false">
      <c r="A53" s="0" t="n">
        <v>100</v>
      </c>
      <c r="B53" s="0" t="n">
        <v>7122.12696105402</v>
      </c>
      <c r="C53" s="0" t="n">
        <v>12564299</v>
      </c>
    </row>
    <row r="54" customFormat="false" ht="12.8" hidden="false" customHeight="false" outlineLevel="0" collapsed="false">
      <c r="A54" s="0" t="n">
        <v>101</v>
      </c>
      <c r="B54" s="0" t="n">
        <v>7185.21397558992</v>
      </c>
      <c r="C54" s="0" t="n">
        <v>12625303</v>
      </c>
    </row>
    <row r="55" customFormat="false" ht="12.8" hidden="false" customHeight="false" outlineLevel="0" collapsed="false">
      <c r="A55" s="0" t="n">
        <v>102</v>
      </c>
      <c r="B55" s="0" t="n">
        <v>7219.08592227451</v>
      </c>
      <c r="C55" s="0" t="n">
        <v>12610379</v>
      </c>
    </row>
    <row r="56" customFormat="false" ht="12.8" hidden="false" customHeight="false" outlineLevel="0" collapsed="false">
      <c r="A56" s="0" t="n">
        <v>103</v>
      </c>
      <c r="B56" s="0" t="n">
        <v>7256.5950855371</v>
      </c>
      <c r="C56" s="0" t="n">
        <v>12670147</v>
      </c>
    </row>
    <row r="57" customFormat="false" ht="12.8" hidden="false" customHeight="false" outlineLevel="0" collapsed="false">
      <c r="A57" s="0" t="n">
        <v>104</v>
      </c>
      <c r="B57" s="0" t="n">
        <v>7242.82671112145</v>
      </c>
      <c r="C57" s="0" t="n">
        <v>12753656</v>
      </c>
    </row>
    <row r="58" customFormat="false" ht="12.8" hidden="false" customHeight="false" outlineLevel="0" collapsed="false">
      <c r="A58" s="0" t="n">
        <v>105</v>
      </c>
      <c r="B58" s="0" t="n">
        <v>7300.75666717962</v>
      </c>
      <c r="C58" s="0" t="n">
        <v>12884810</v>
      </c>
    </row>
    <row r="59" customFormat="false" ht="12.8" hidden="false" customHeight="false" outlineLevel="0" collapsed="false">
      <c r="A59" s="0" t="n">
        <v>106</v>
      </c>
      <c r="B59" s="0" t="n">
        <v>7328.01816828728</v>
      </c>
      <c r="C59" s="0" t="n">
        <v>12908941</v>
      </c>
    </row>
    <row r="60" customFormat="false" ht="12.8" hidden="false" customHeight="false" outlineLevel="0" collapsed="false">
      <c r="A60" s="0" t="n">
        <v>107</v>
      </c>
      <c r="B60" s="0" t="n">
        <v>7352.91635043857</v>
      </c>
      <c r="C60" s="0" t="n">
        <v>12934705</v>
      </c>
    </row>
    <row r="61" customFormat="false" ht="12.8" hidden="false" customHeight="false" outlineLevel="0" collapsed="false">
      <c r="A61" s="0" t="n">
        <v>108</v>
      </c>
      <c r="B61" s="0" t="n">
        <v>7373.72600757323</v>
      </c>
      <c r="C61" s="0" t="n">
        <v>13003939</v>
      </c>
    </row>
    <row r="62" customFormat="false" ht="12.8" hidden="false" customHeight="false" outlineLevel="0" collapsed="false">
      <c r="A62" s="0" t="n">
        <v>109</v>
      </c>
      <c r="B62" s="0" t="n">
        <v>7376.41212594542</v>
      </c>
      <c r="C62" s="0" t="n">
        <v>12982252</v>
      </c>
    </row>
    <row r="63" customFormat="false" ht="12.8" hidden="false" customHeight="false" outlineLevel="0" collapsed="false">
      <c r="A63" s="0" t="n">
        <v>110</v>
      </c>
      <c r="B63" s="0" t="n">
        <v>7436.28901508093</v>
      </c>
      <c r="C63" s="0" t="n">
        <v>13014572</v>
      </c>
    </row>
    <row r="64" customFormat="false" ht="12.8" hidden="false" customHeight="false" outlineLevel="0" collapsed="false">
      <c r="A64" s="0" t="n">
        <v>111</v>
      </c>
      <c r="B64" s="0" t="n">
        <v>7462.52868152662</v>
      </c>
      <c r="C64" s="0" t="n">
        <v>13067129</v>
      </c>
    </row>
    <row r="65" customFormat="false" ht="12.8" hidden="false" customHeight="false" outlineLevel="0" collapsed="false">
      <c r="A65" s="0" t="n">
        <v>112</v>
      </c>
      <c r="B65" s="0" t="n">
        <v>7477.46871321718</v>
      </c>
      <c r="C65" s="0" t="n">
        <v>13036506</v>
      </c>
    </row>
    <row r="66" customFormat="false" ht="12.8" hidden="false" customHeight="false" outlineLevel="0" collapsed="false">
      <c r="A66" s="0" t="n">
        <v>113</v>
      </c>
      <c r="B66" s="0" t="n">
        <v>7528.27603751198</v>
      </c>
      <c r="C66" s="0" t="n">
        <v>13028861</v>
      </c>
    </row>
    <row r="67" customFormat="false" ht="12.8" hidden="false" customHeight="false" outlineLevel="0" collapsed="false">
      <c r="A67" s="0" t="n">
        <v>114</v>
      </c>
      <c r="B67" s="0" t="n">
        <v>7524.97396863071</v>
      </c>
      <c r="C67" s="0" t="n">
        <v>13106896</v>
      </c>
    </row>
    <row r="68" customFormat="false" ht="12.8" hidden="false" customHeight="false" outlineLevel="0" collapsed="false">
      <c r="A68" s="0" t="n">
        <v>115</v>
      </c>
      <c r="B68" s="0" t="n">
        <v>7565.9851941176</v>
      </c>
      <c r="C68" s="0" t="n">
        <v>13086730</v>
      </c>
    </row>
    <row r="69" customFormat="false" ht="12.8" hidden="false" customHeight="false" outlineLevel="0" collapsed="false">
      <c r="A69" s="0" t="n">
        <v>116</v>
      </c>
      <c r="B69" s="0" t="n">
        <v>7605.84792383853</v>
      </c>
      <c r="C69" s="0" t="n">
        <v>13144261</v>
      </c>
    </row>
    <row r="70" customFormat="false" ht="12.8" hidden="false" customHeight="false" outlineLevel="0" collapsed="false">
      <c r="A70" s="0" t="n">
        <v>117</v>
      </c>
      <c r="B70" s="0" t="n">
        <v>7631.9656472779</v>
      </c>
      <c r="C70" s="0" t="n">
        <v>13215080</v>
      </c>
    </row>
    <row r="71" customFormat="false" ht="12.8" hidden="false" customHeight="false" outlineLevel="0" collapsed="false">
      <c r="A71" s="0" t="n">
        <v>118</v>
      </c>
      <c r="B71" s="0" t="n">
        <v>7648.86125782522</v>
      </c>
      <c r="C71" s="0" t="n">
        <v>13243685</v>
      </c>
    </row>
    <row r="72" customFormat="false" ht="12.8" hidden="false" customHeight="false" outlineLevel="0" collapsed="false">
      <c r="A72" s="0" t="n">
        <v>119</v>
      </c>
      <c r="B72" s="0" t="n">
        <v>7660.32939853888</v>
      </c>
      <c r="C72" s="0" t="n">
        <v>13239386</v>
      </c>
    </row>
    <row r="73" customFormat="false" ht="12.8" hidden="false" customHeight="false" outlineLevel="0" collapsed="false">
      <c r="A73" s="0" t="n">
        <v>120</v>
      </c>
      <c r="B73" s="0" t="n">
        <v>7708.33800272058</v>
      </c>
      <c r="C73" s="0" t="n">
        <v>13200842</v>
      </c>
    </row>
    <row r="74" customFormat="false" ht="12.8" hidden="false" customHeight="false" outlineLevel="0" collapsed="false">
      <c r="A74" s="0" t="n">
        <v>121</v>
      </c>
      <c r="B74" s="0" t="n">
        <v>7753.58566404611</v>
      </c>
      <c r="C74" s="0" t="n">
        <v>13208119</v>
      </c>
    </row>
    <row r="75" customFormat="false" ht="12.8" hidden="false" customHeight="false" outlineLevel="0" collapsed="false">
      <c r="A75" s="0" t="n">
        <v>122</v>
      </c>
      <c r="B75" s="0" t="n">
        <v>7778.62141885393</v>
      </c>
      <c r="C75" s="0" t="n">
        <v>13282475</v>
      </c>
    </row>
    <row r="76" customFormat="false" ht="12.8" hidden="false" customHeight="false" outlineLevel="0" collapsed="false">
      <c r="A76" s="0" t="n">
        <v>123</v>
      </c>
      <c r="B76" s="0" t="n">
        <v>7808.11588680846</v>
      </c>
      <c r="C76" s="0" t="n">
        <v>13305714</v>
      </c>
    </row>
    <row r="77" customFormat="false" ht="12.8" hidden="false" customHeight="false" outlineLevel="0" collapsed="false">
      <c r="A77" s="0" t="n">
        <v>124</v>
      </c>
      <c r="B77" s="0" t="n">
        <v>7821.86385455464</v>
      </c>
      <c r="C77" s="0" t="n">
        <v>13364725</v>
      </c>
    </row>
    <row r="78" customFormat="false" ht="12.8" hidden="false" customHeight="false" outlineLevel="0" collapsed="false">
      <c r="A78" s="0" t="n">
        <v>125</v>
      </c>
      <c r="B78" s="0" t="n">
        <v>7837.4965991977</v>
      </c>
      <c r="C78" s="0" t="n">
        <v>13412700</v>
      </c>
    </row>
    <row r="79" customFormat="false" ht="12.8" hidden="false" customHeight="false" outlineLevel="0" collapsed="false">
      <c r="A79" s="0" t="n">
        <v>126</v>
      </c>
      <c r="B79" s="0" t="n">
        <v>7891.56394509343</v>
      </c>
      <c r="C79" s="0" t="n">
        <v>13414367</v>
      </c>
    </row>
    <row r="80" customFormat="false" ht="12.8" hidden="false" customHeight="false" outlineLevel="0" collapsed="false">
      <c r="A80" s="0" t="n">
        <v>127</v>
      </c>
      <c r="B80" s="0" t="n">
        <v>7884.31950439292</v>
      </c>
      <c r="C80" s="0" t="n">
        <v>13472408</v>
      </c>
    </row>
    <row r="81" customFormat="false" ht="12.8" hidden="false" customHeight="false" outlineLevel="0" collapsed="false">
      <c r="A81" s="0" t="n">
        <v>128</v>
      </c>
      <c r="B81" s="0" t="n">
        <v>7913.32815793228</v>
      </c>
      <c r="C81" s="0" t="n">
        <v>13510394</v>
      </c>
    </row>
    <row r="82" customFormat="false" ht="12.8" hidden="false" customHeight="false" outlineLevel="0" collapsed="false">
      <c r="A82" s="0" t="n">
        <v>129</v>
      </c>
      <c r="B82" s="0" t="n">
        <v>7907.5219005308</v>
      </c>
      <c r="C82" s="0" t="n">
        <v>13539579</v>
      </c>
    </row>
    <row r="83" customFormat="false" ht="12.8" hidden="false" customHeight="false" outlineLevel="0" collapsed="false">
      <c r="A83" s="0" t="n">
        <v>130</v>
      </c>
      <c r="B83" s="0" t="n">
        <v>7942.18521550552</v>
      </c>
      <c r="C83" s="0" t="n">
        <v>13579635</v>
      </c>
    </row>
    <row r="84" customFormat="false" ht="12.8" hidden="false" customHeight="false" outlineLevel="0" collapsed="false">
      <c r="A84" s="0" t="n">
        <v>131</v>
      </c>
      <c r="B84" s="0" t="n">
        <v>7938.40842106549</v>
      </c>
      <c r="C84" s="0" t="n">
        <v>13571078</v>
      </c>
    </row>
    <row r="85" customFormat="false" ht="12.8" hidden="false" customHeight="false" outlineLevel="0" collapsed="false">
      <c r="A85" s="0" t="n">
        <v>132</v>
      </c>
      <c r="B85" s="0" t="n">
        <v>7985.58035468101</v>
      </c>
      <c r="C85" s="0" t="n">
        <v>13560332</v>
      </c>
    </row>
    <row r="86" customFormat="false" ht="12.8" hidden="false" customHeight="false" outlineLevel="0" collapsed="false">
      <c r="A86" s="0" t="n">
        <v>133</v>
      </c>
      <c r="B86" s="0" t="n">
        <v>8017.83827708321</v>
      </c>
      <c r="C86" s="0" t="n">
        <v>13564824</v>
      </c>
    </row>
    <row r="87" customFormat="false" ht="12.8" hidden="false" customHeight="false" outlineLevel="0" collapsed="false">
      <c r="A87" s="0" t="n">
        <v>134</v>
      </c>
      <c r="B87" s="0" t="n">
        <v>8052.38654998843</v>
      </c>
      <c r="C87" s="0" t="n">
        <v>13618973</v>
      </c>
    </row>
    <row r="88" customFormat="false" ht="12.8" hidden="false" customHeight="false" outlineLevel="0" collapsed="false">
      <c r="A88" s="0" t="n">
        <v>135</v>
      </c>
      <c r="B88" s="0" t="n">
        <v>8054.81672413625</v>
      </c>
      <c r="C88" s="0" t="n">
        <v>13671202</v>
      </c>
    </row>
    <row r="89" customFormat="false" ht="12.8" hidden="false" customHeight="false" outlineLevel="0" collapsed="false">
      <c r="A89" s="0" t="n">
        <v>136</v>
      </c>
      <c r="B89" s="0" t="n">
        <v>8054.56955228076</v>
      </c>
      <c r="C89" s="0" t="n">
        <v>13687343</v>
      </c>
    </row>
    <row r="90" customFormat="false" ht="12.8" hidden="false" customHeight="false" outlineLevel="0" collapsed="false">
      <c r="A90" s="0" t="n">
        <v>137</v>
      </c>
      <c r="B90" s="0" t="n">
        <v>8089.8675485107</v>
      </c>
      <c r="C90" s="0" t="n">
        <v>13727952</v>
      </c>
    </row>
    <row r="91" customFormat="false" ht="12.8" hidden="false" customHeight="false" outlineLevel="0" collapsed="false">
      <c r="A91" s="0" t="n">
        <v>138</v>
      </c>
      <c r="B91" s="0" t="n">
        <v>8086.0031888362</v>
      </c>
      <c r="C91" s="0" t="n">
        <v>13744819</v>
      </c>
    </row>
    <row r="92" customFormat="false" ht="12.8" hidden="false" customHeight="false" outlineLevel="0" collapsed="false">
      <c r="A92" s="0" t="n">
        <v>139</v>
      </c>
      <c r="B92" s="0" t="n">
        <v>8101.51885797223</v>
      </c>
      <c r="C92" s="0" t="n">
        <v>13784245</v>
      </c>
    </row>
    <row r="93" customFormat="false" ht="12.8" hidden="false" customHeight="false" outlineLevel="0" collapsed="false">
      <c r="A93" s="0" t="n">
        <v>140</v>
      </c>
      <c r="B93" s="0" t="n">
        <v>8160.99304841896</v>
      </c>
      <c r="C93" s="0" t="n">
        <v>13822215</v>
      </c>
    </row>
    <row r="94" customFormat="false" ht="12.8" hidden="false" customHeight="false" outlineLevel="0" collapsed="false">
      <c r="A94" s="0" t="n">
        <v>141</v>
      </c>
      <c r="B94" s="0" t="n">
        <v>8212.83049013987</v>
      </c>
      <c r="C94" s="0" t="n">
        <v>13846797</v>
      </c>
    </row>
    <row r="95" customFormat="false" ht="12.8" hidden="false" customHeight="false" outlineLevel="0" collapsed="false">
      <c r="A95" s="0" t="n">
        <v>142</v>
      </c>
      <c r="B95" s="0" t="n">
        <v>8210.36096065066</v>
      </c>
      <c r="C95" s="0" t="n">
        <v>13873082</v>
      </c>
    </row>
    <row r="96" customFormat="false" ht="12.8" hidden="false" customHeight="false" outlineLevel="0" collapsed="false">
      <c r="A96" s="0" t="n">
        <v>143</v>
      </c>
      <c r="B96" s="0" t="n">
        <v>8225.9069352193</v>
      </c>
      <c r="C96" s="0" t="n">
        <v>14012667</v>
      </c>
    </row>
    <row r="97" customFormat="false" ht="12.8" hidden="false" customHeight="false" outlineLevel="0" collapsed="false">
      <c r="A97" s="0" t="n">
        <v>144</v>
      </c>
      <c r="B97" s="0" t="n">
        <v>8254.49671817184</v>
      </c>
      <c r="C97" s="0" t="n">
        <v>14033576</v>
      </c>
    </row>
    <row r="98" customFormat="false" ht="12.8" hidden="false" customHeight="false" outlineLevel="0" collapsed="false">
      <c r="A98" s="0" t="n">
        <v>145</v>
      </c>
      <c r="B98" s="0" t="n">
        <v>8313.99974673243</v>
      </c>
      <c r="C98" s="0" t="n">
        <v>14030163</v>
      </c>
    </row>
    <row r="99" customFormat="false" ht="12.8" hidden="false" customHeight="false" outlineLevel="0" collapsed="false">
      <c r="A99" s="0" t="n">
        <v>146</v>
      </c>
      <c r="B99" s="0" t="n">
        <v>8355.86410820632</v>
      </c>
      <c r="C99" s="0" t="n">
        <v>14053820</v>
      </c>
    </row>
    <row r="100" customFormat="false" ht="12.8" hidden="false" customHeight="false" outlineLevel="0" collapsed="false">
      <c r="A100" s="0" t="n">
        <v>147</v>
      </c>
      <c r="B100" s="0" t="n">
        <v>8360.95421037114</v>
      </c>
      <c r="C100" s="0" t="n">
        <v>14184379</v>
      </c>
    </row>
    <row r="101" customFormat="false" ht="12.8" hidden="false" customHeight="false" outlineLevel="0" collapsed="false">
      <c r="A101" s="0" t="n">
        <v>148</v>
      </c>
      <c r="B101" s="0" t="n">
        <v>8385.61385241553</v>
      </c>
      <c r="C101" s="0" t="n">
        <v>14144519</v>
      </c>
    </row>
    <row r="102" customFormat="false" ht="12.8" hidden="false" customHeight="false" outlineLevel="0" collapsed="false">
      <c r="A102" s="0" t="n">
        <v>149</v>
      </c>
      <c r="B102" s="0" t="n">
        <v>8387.88596662722</v>
      </c>
      <c r="C102" s="0" t="n">
        <v>14133797</v>
      </c>
    </row>
    <row r="103" customFormat="false" ht="12.8" hidden="false" customHeight="false" outlineLevel="0" collapsed="false">
      <c r="A103" s="0" t="n">
        <v>150</v>
      </c>
      <c r="B103" s="0" t="n">
        <v>8402.7777306523</v>
      </c>
      <c r="C103" s="0" t="n">
        <v>14137580</v>
      </c>
    </row>
    <row r="104" customFormat="false" ht="12.8" hidden="false" customHeight="false" outlineLevel="0" collapsed="false">
      <c r="A104" s="0" t="n">
        <v>151</v>
      </c>
      <c r="B104" s="0" t="n">
        <v>8434.20422163893</v>
      </c>
      <c r="C104" s="0" t="n">
        <v>14201721</v>
      </c>
    </row>
    <row r="105" customFormat="false" ht="12.8" hidden="false" customHeight="false" outlineLevel="0" collapsed="false">
      <c r="A105" s="0" t="n">
        <v>152</v>
      </c>
      <c r="B105" s="0" t="n">
        <v>8470.50514543006</v>
      </c>
      <c r="C105" s="0" t="n">
        <v>14192197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A105" activeCellId="1" sqref="B120:G146 A10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6351.17277700537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6517.16808954087</v>
      </c>
      <c r="C29" s="0" t="n">
        <v>11405789</v>
      </c>
    </row>
    <row r="30" customFormat="false" ht="12.8" hidden="false" customHeight="false" outlineLevel="0" collapsed="false">
      <c r="A30" s="0" t="n">
        <v>77</v>
      </c>
      <c r="B30" s="0" t="n">
        <v>6636.86087515007</v>
      </c>
      <c r="C30" s="0" t="n">
        <v>11417434</v>
      </c>
    </row>
    <row r="31" customFormat="false" ht="12.8" hidden="false" customHeight="false" outlineLevel="0" collapsed="false">
      <c r="A31" s="0" t="n">
        <v>78</v>
      </c>
      <c r="B31" s="0" t="n">
        <v>6743.00409692854</v>
      </c>
      <c r="C31" s="0" t="n">
        <v>11501410</v>
      </c>
    </row>
    <row r="32" customFormat="false" ht="12.8" hidden="false" customHeight="false" outlineLevel="0" collapsed="false">
      <c r="A32" s="0" t="n">
        <v>79</v>
      </c>
      <c r="B32" s="0" t="n">
        <v>6814.97880869308</v>
      </c>
      <c r="C32" s="0" t="n">
        <v>11583751</v>
      </c>
    </row>
    <row r="33" customFormat="false" ht="12.8" hidden="false" customHeight="false" outlineLevel="0" collapsed="false">
      <c r="A33" s="0" t="n">
        <v>80</v>
      </c>
      <c r="B33" s="0" t="n">
        <v>6916.60983397962</v>
      </c>
      <c r="C33" s="0" t="n">
        <v>11612122</v>
      </c>
    </row>
    <row r="34" customFormat="false" ht="12.8" hidden="false" customHeight="false" outlineLevel="0" collapsed="false">
      <c r="A34" s="0" t="n">
        <v>81</v>
      </c>
      <c r="B34" s="0" t="n">
        <v>6947.38319621111</v>
      </c>
      <c r="C34" s="0" t="n">
        <v>11684379</v>
      </c>
    </row>
    <row r="35" customFormat="false" ht="12.8" hidden="false" customHeight="false" outlineLevel="0" collapsed="false">
      <c r="A35" s="0" t="n">
        <v>82</v>
      </c>
      <c r="B35" s="0" t="n">
        <v>6953.11889742637</v>
      </c>
      <c r="C35" s="0" t="n">
        <v>11790912</v>
      </c>
    </row>
    <row r="36" customFormat="false" ht="12.8" hidden="false" customHeight="false" outlineLevel="0" collapsed="false">
      <c r="A36" s="0" t="n">
        <v>83</v>
      </c>
      <c r="B36" s="0" t="n">
        <v>7030.41274804442</v>
      </c>
      <c r="C36" s="0" t="n">
        <v>11819260</v>
      </c>
    </row>
    <row r="37" customFormat="false" ht="12.8" hidden="false" customHeight="false" outlineLevel="0" collapsed="false">
      <c r="A37" s="0" t="n">
        <v>84</v>
      </c>
      <c r="B37" s="0" t="n">
        <v>7080.36260527488</v>
      </c>
      <c r="C37" s="0" t="n">
        <v>11802559</v>
      </c>
    </row>
    <row r="38" customFormat="false" ht="12.8" hidden="false" customHeight="false" outlineLevel="0" collapsed="false">
      <c r="A38" s="0" t="n">
        <v>85</v>
      </c>
      <c r="B38" s="0" t="n">
        <v>7129.94749188722</v>
      </c>
      <c r="C38" s="0" t="n">
        <v>11898729</v>
      </c>
    </row>
    <row r="39" customFormat="false" ht="12.8" hidden="false" customHeight="false" outlineLevel="0" collapsed="false">
      <c r="A39" s="0" t="n">
        <v>86</v>
      </c>
      <c r="B39" s="0" t="n">
        <v>7152.03447283788</v>
      </c>
      <c r="C39" s="0" t="n">
        <v>11947750</v>
      </c>
    </row>
    <row r="40" customFormat="false" ht="12.8" hidden="false" customHeight="false" outlineLevel="0" collapsed="false">
      <c r="A40" s="0" t="n">
        <v>87</v>
      </c>
      <c r="B40" s="0" t="n">
        <v>7163.76854167835</v>
      </c>
      <c r="C40" s="0" t="n">
        <v>12043793</v>
      </c>
    </row>
    <row r="41" customFormat="false" ht="12.8" hidden="false" customHeight="false" outlineLevel="0" collapsed="false">
      <c r="A41" s="0" t="n">
        <v>88</v>
      </c>
      <c r="B41" s="0" t="n">
        <v>7189.26129325002</v>
      </c>
      <c r="C41" s="0" t="n">
        <v>12100702</v>
      </c>
    </row>
    <row r="42" customFormat="false" ht="12.8" hidden="false" customHeight="false" outlineLevel="0" collapsed="false">
      <c r="A42" s="0" t="n">
        <v>89</v>
      </c>
      <c r="B42" s="0" t="n">
        <v>7229.4853489509</v>
      </c>
      <c r="C42" s="0" t="n">
        <v>12171540</v>
      </c>
    </row>
    <row r="43" customFormat="false" ht="12.8" hidden="false" customHeight="false" outlineLevel="0" collapsed="false">
      <c r="A43" s="0" t="n">
        <v>90</v>
      </c>
      <c r="B43" s="0" t="n">
        <v>7215.10907717457</v>
      </c>
      <c r="C43" s="0" t="n">
        <v>12265113</v>
      </c>
    </row>
    <row r="44" customFormat="false" ht="12.8" hidden="false" customHeight="false" outlineLevel="0" collapsed="false">
      <c r="A44" s="0" t="n">
        <v>91</v>
      </c>
      <c r="B44" s="0" t="n">
        <v>7239.4376129858</v>
      </c>
      <c r="C44" s="0" t="n">
        <v>12329928</v>
      </c>
    </row>
    <row r="45" customFormat="false" ht="12.8" hidden="false" customHeight="false" outlineLevel="0" collapsed="false">
      <c r="A45" s="0" t="n">
        <v>92</v>
      </c>
      <c r="B45" s="0" t="n">
        <v>7274.23041395762</v>
      </c>
      <c r="C45" s="0" t="n">
        <v>12354417</v>
      </c>
    </row>
    <row r="46" customFormat="false" ht="12.8" hidden="false" customHeight="false" outlineLevel="0" collapsed="false">
      <c r="A46" s="0" t="n">
        <v>93</v>
      </c>
      <c r="B46" s="0" t="n">
        <v>7335.47172826975</v>
      </c>
      <c r="C46" s="0" t="n">
        <v>12393061</v>
      </c>
    </row>
    <row r="47" customFormat="false" ht="12.8" hidden="false" customHeight="false" outlineLevel="0" collapsed="false">
      <c r="A47" s="0" t="n">
        <v>94</v>
      </c>
      <c r="B47" s="0" t="n">
        <v>7423.3668841041</v>
      </c>
      <c r="C47" s="0" t="n">
        <v>12379209</v>
      </c>
    </row>
    <row r="48" customFormat="false" ht="12.8" hidden="false" customHeight="false" outlineLevel="0" collapsed="false">
      <c r="A48" s="0" t="n">
        <v>95</v>
      </c>
      <c r="B48" s="0" t="n">
        <v>7419.7263997735</v>
      </c>
      <c r="C48" s="0" t="n">
        <v>12594318</v>
      </c>
    </row>
    <row r="49" customFormat="false" ht="12.8" hidden="false" customHeight="false" outlineLevel="0" collapsed="false">
      <c r="A49" s="0" t="n">
        <v>96</v>
      </c>
      <c r="B49" s="0" t="n">
        <v>7484.79964142805</v>
      </c>
      <c r="C49" s="0" t="n">
        <v>12604901</v>
      </c>
    </row>
    <row r="50" customFormat="false" ht="12.8" hidden="false" customHeight="false" outlineLevel="0" collapsed="false">
      <c r="A50" s="0" t="n">
        <v>97</v>
      </c>
      <c r="B50" s="0" t="n">
        <v>7539.64922319544</v>
      </c>
      <c r="C50" s="0" t="n">
        <v>12658000</v>
      </c>
    </row>
    <row r="51" customFormat="false" ht="12.8" hidden="false" customHeight="false" outlineLevel="0" collapsed="false">
      <c r="A51" s="0" t="n">
        <v>98</v>
      </c>
      <c r="B51" s="0" t="n">
        <v>7562.33866458426</v>
      </c>
      <c r="C51" s="0" t="n">
        <v>12687920</v>
      </c>
    </row>
    <row r="52" customFormat="false" ht="12.8" hidden="false" customHeight="false" outlineLevel="0" collapsed="false">
      <c r="A52" s="0" t="n">
        <v>99</v>
      </c>
      <c r="B52" s="0" t="n">
        <v>7610.33903844161</v>
      </c>
      <c r="C52" s="0" t="n">
        <v>12733644</v>
      </c>
    </row>
    <row r="53" customFormat="false" ht="12.8" hidden="false" customHeight="false" outlineLevel="0" collapsed="false">
      <c r="A53" s="0" t="n">
        <v>100</v>
      </c>
      <c r="B53" s="0" t="n">
        <v>7654.67787866458</v>
      </c>
      <c r="C53" s="0" t="n">
        <v>12801553</v>
      </c>
    </row>
    <row r="54" customFormat="false" ht="12.8" hidden="false" customHeight="false" outlineLevel="0" collapsed="false">
      <c r="A54" s="0" t="n">
        <v>101</v>
      </c>
      <c r="B54" s="0" t="n">
        <v>7678.60192824628</v>
      </c>
      <c r="C54" s="0" t="n">
        <v>12903660</v>
      </c>
    </row>
    <row r="55" customFormat="false" ht="12.8" hidden="false" customHeight="false" outlineLevel="0" collapsed="false">
      <c r="A55" s="0" t="n">
        <v>102</v>
      </c>
      <c r="B55" s="0" t="n">
        <v>7693.08614712035</v>
      </c>
      <c r="C55" s="0" t="n">
        <v>12932225</v>
      </c>
    </row>
    <row r="56" customFormat="false" ht="12.8" hidden="false" customHeight="false" outlineLevel="0" collapsed="false">
      <c r="A56" s="0" t="n">
        <v>103</v>
      </c>
      <c r="B56" s="0" t="n">
        <v>7716.56614594089</v>
      </c>
      <c r="C56" s="0" t="n">
        <v>12988875</v>
      </c>
    </row>
    <row r="57" customFormat="false" ht="12.8" hidden="false" customHeight="false" outlineLevel="0" collapsed="false">
      <c r="A57" s="0" t="n">
        <v>104</v>
      </c>
      <c r="B57" s="0" t="n">
        <v>7737.815684602</v>
      </c>
      <c r="C57" s="0" t="n">
        <v>13094487</v>
      </c>
    </row>
    <row r="58" customFormat="false" ht="12.8" hidden="false" customHeight="false" outlineLevel="0" collapsed="false">
      <c r="A58" s="0" t="n">
        <v>105</v>
      </c>
      <c r="B58" s="0" t="n">
        <v>7782.20566298249</v>
      </c>
      <c r="C58" s="0" t="n">
        <v>13159088</v>
      </c>
    </row>
    <row r="59" customFormat="false" ht="12.8" hidden="false" customHeight="false" outlineLevel="0" collapsed="false">
      <c r="A59" s="0" t="n">
        <v>106</v>
      </c>
      <c r="B59" s="0" t="n">
        <v>7791.04391526744</v>
      </c>
      <c r="C59" s="0" t="n">
        <v>13221892</v>
      </c>
    </row>
    <row r="60" customFormat="false" ht="12.8" hidden="false" customHeight="false" outlineLevel="0" collapsed="false">
      <c r="A60" s="0" t="n">
        <v>107</v>
      </c>
      <c r="B60" s="0" t="n">
        <v>7841.55318935802</v>
      </c>
      <c r="C60" s="0" t="n">
        <v>13229753</v>
      </c>
    </row>
    <row r="61" customFormat="false" ht="12.8" hidden="false" customHeight="false" outlineLevel="0" collapsed="false">
      <c r="A61" s="0" t="n">
        <v>108</v>
      </c>
      <c r="B61" s="0" t="n">
        <v>7888.53695246316</v>
      </c>
      <c r="C61" s="0" t="n">
        <v>13265454</v>
      </c>
    </row>
    <row r="62" customFormat="false" ht="12.8" hidden="false" customHeight="false" outlineLevel="0" collapsed="false">
      <c r="A62" s="0" t="n">
        <v>109</v>
      </c>
      <c r="B62" s="0" t="n">
        <v>7904.22516207739</v>
      </c>
      <c r="C62" s="0" t="n">
        <v>13317493</v>
      </c>
    </row>
    <row r="63" customFormat="false" ht="12.8" hidden="false" customHeight="false" outlineLevel="0" collapsed="false">
      <c r="A63" s="0" t="n">
        <v>110</v>
      </c>
      <c r="B63" s="0" t="n">
        <v>7941.17280358957</v>
      </c>
      <c r="C63" s="0" t="n">
        <v>13391639</v>
      </c>
    </row>
    <row r="64" customFormat="false" ht="12.8" hidden="false" customHeight="false" outlineLevel="0" collapsed="false">
      <c r="A64" s="0" t="n">
        <v>111</v>
      </c>
      <c r="B64" s="0" t="n">
        <v>7980.18422384067</v>
      </c>
      <c r="C64" s="0" t="n">
        <v>13435320</v>
      </c>
    </row>
    <row r="65" customFormat="false" ht="12.8" hidden="false" customHeight="false" outlineLevel="0" collapsed="false">
      <c r="A65" s="0" t="n">
        <v>112</v>
      </c>
      <c r="B65" s="0" t="n">
        <v>8042.17773591596</v>
      </c>
      <c r="C65" s="0" t="n">
        <v>13484740</v>
      </c>
    </row>
    <row r="66" customFormat="false" ht="12.8" hidden="false" customHeight="false" outlineLevel="0" collapsed="false">
      <c r="A66" s="0" t="n">
        <v>113</v>
      </c>
      <c r="B66" s="0" t="n">
        <v>8052.49763130392</v>
      </c>
      <c r="C66" s="0" t="n">
        <v>13524190</v>
      </c>
    </row>
    <row r="67" customFormat="false" ht="12.8" hidden="false" customHeight="false" outlineLevel="0" collapsed="false">
      <c r="A67" s="0" t="n">
        <v>114</v>
      </c>
      <c r="B67" s="0" t="n">
        <v>8105.80441600487</v>
      </c>
      <c r="C67" s="0" t="n">
        <v>13540441</v>
      </c>
    </row>
    <row r="68" customFormat="false" ht="12.8" hidden="false" customHeight="false" outlineLevel="0" collapsed="false">
      <c r="A68" s="0" t="n">
        <v>115</v>
      </c>
      <c r="B68" s="0" t="n">
        <v>8138.33602891468</v>
      </c>
      <c r="C68" s="0" t="n">
        <v>13584721</v>
      </c>
    </row>
    <row r="69" customFormat="false" ht="12.8" hidden="false" customHeight="false" outlineLevel="0" collapsed="false">
      <c r="A69" s="0" t="n">
        <v>116</v>
      </c>
      <c r="B69" s="0" t="n">
        <v>8187.37747416539</v>
      </c>
      <c r="C69" s="0" t="n">
        <v>13626748</v>
      </c>
    </row>
    <row r="70" customFormat="false" ht="12.8" hidden="false" customHeight="false" outlineLevel="0" collapsed="false">
      <c r="A70" s="0" t="n">
        <v>117</v>
      </c>
      <c r="B70" s="0" t="n">
        <v>8247.52996099905</v>
      </c>
      <c r="C70" s="0" t="n">
        <v>13682424</v>
      </c>
    </row>
    <row r="71" customFormat="false" ht="12.8" hidden="false" customHeight="false" outlineLevel="0" collapsed="false">
      <c r="A71" s="0" t="n">
        <v>118</v>
      </c>
      <c r="B71" s="0" t="n">
        <v>8264.41978413626</v>
      </c>
      <c r="C71" s="0" t="n">
        <v>13731248</v>
      </c>
    </row>
    <row r="72" customFormat="false" ht="12.8" hidden="false" customHeight="false" outlineLevel="0" collapsed="false">
      <c r="A72" s="0" t="n">
        <v>119</v>
      </c>
      <c r="B72" s="0" t="n">
        <v>8308.80189418081</v>
      </c>
      <c r="C72" s="0" t="n">
        <v>13740482</v>
      </c>
    </row>
    <row r="73" customFormat="false" ht="12.8" hidden="false" customHeight="false" outlineLevel="0" collapsed="false">
      <c r="A73" s="0" t="n">
        <v>120</v>
      </c>
      <c r="B73" s="0" t="n">
        <v>8317.54269344594</v>
      </c>
      <c r="C73" s="0" t="n">
        <v>13790823</v>
      </c>
    </row>
    <row r="74" customFormat="false" ht="12.8" hidden="false" customHeight="false" outlineLevel="0" collapsed="false">
      <c r="A74" s="0" t="n">
        <v>121</v>
      </c>
      <c r="B74" s="0" t="n">
        <v>8389.70066242764</v>
      </c>
      <c r="C74" s="0" t="n">
        <v>13817773</v>
      </c>
    </row>
    <row r="75" customFormat="false" ht="12.8" hidden="false" customHeight="false" outlineLevel="0" collapsed="false">
      <c r="A75" s="0" t="n">
        <v>122</v>
      </c>
      <c r="B75" s="0" t="n">
        <v>8407.61881224578</v>
      </c>
      <c r="C75" s="0" t="n">
        <v>13849925</v>
      </c>
    </row>
    <row r="76" customFormat="false" ht="12.8" hidden="false" customHeight="false" outlineLevel="0" collapsed="false">
      <c r="A76" s="0" t="n">
        <v>123</v>
      </c>
      <c r="B76" s="0" t="n">
        <v>8392.65996476198</v>
      </c>
      <c r="C76" s="0" t="n">
        <v>13899627</v>
      </c>
    </row>
    <row r="77" customFormat="false" ht="12.8" hidden="false" customHeight="false" outlineLevel="0" collapsed="false">
      <c r="A77" s="0" t="n">
        <v>124</v>
      </c>
      <c r="B77" s="0" t="n">
        <v>8481.54507001956</v>
      </c>
      <c r="C77" s="0" t="n">
        <v>13897822</v>
      </c>
    </row>
    <row r="78" customFormat="false" ht="12.8" hidden="false" customHeight="false" outlineLevel="0" collapsed="false">
      <c r="A78" s="0" t="n">
        <v>125</v>
      </c>
      <c r="B78" s="0" t="n">
        <v>8535.1917916703</v>
      </c>
      <c r="C78" s="0" t="n">
        <v>13985310</v>
      </c>
    </row>
    <row r="79" customFormat="false" ht="12.8" hidden="false" customHeight="false" outlineLevel="0" collapsed="false">
      <c r="A79" s="0" t="n">
        <v>126</v>
      </c>
      <c r="B79" s="0" t="n">
        <v>8558.56610660288</v>
      </c>
      <c r="C79" s="0" t="n">
        <v>14060404</v>
      </c>
    </row>
    <row r="80" customFormat="false" ht="12.8" hidden="false" customHeight="false" outlineLevel="0" collapsed="false">
      <c r="A80" s="0" t="n">
        <v>127</v>
      </c>
      <c r="B80" s="0" t="n">
        <v>8543.02984655489</v>
      </c>
      <c r="C80" s="0" t="n">
        <v>14160097</v>
      </c>
    </row>
    <row r="81" customFormat="false" ht="12.8" hidden="false" customHeight="false" outlineLevel="0" collapsed="false">
      <c r="A81" s="0" t="n">
        <v>128</v>
      </c>
      <c r="B81" s="0" t="n">
        <v>8609.82426743616</v>
      </c>
      <c r="C81" s="0" t="n">
        <v>14166576</v>
      </c>
    </row>
    <row r="82" customFormat="false" ht="12.8" hidden="false" customHeight="false" outlineLevel="0" collapsed="false">
      <c r="A82" s="0" t="n">
        <v>129</v>
      </c>
      <c r="B82" s="0" t="n">
        <v>8643.00110551721</v>
      </c>
      <c r="C82" s="0" t="n">
        <v>14213665</v>
      </c>
    </row>
    <row r="83" customFormat="false" ht="12.8" hidden="false" customHeight="false" outlineLevel="0" collapsed="false">
      <c r="A83" s="0" t="n">
        <v>130</v>
      </c>
      <c r="B83" s="0" t="n">
        <v>8671.85710978919</v>
      </c>
      <c r="C83" s="0" t="n">
        <v>14238635</v>
      </c>
    </row>
    <row r="84" customFormat="false" ht="12.8" hidden="false" customHeight="false" outlineLevel="0" collapsed="false">
      <c r="A84" s="0" t="n">
        <v>131</v>
      </c>
      <c r="B84" s="0" t="n">
        <v>8719.84177240153</v>
      </c>
      <c r="C84" s="0" t="n">
        <v>14330815</v>
      </c>
    </row>
    <row r="85" customFormat="false" ht="12.8" hidden="false" customHeight="false" outlineLevel="0" collapsed="false">
      <c r="A85" s="0" t="n">
        <v>132</v>
      </c>
      <c r="B85" s="0" t="n">
        <v>8754.06732082201</v>
      </c>
      <c r="C85" s="0" t="n">
        <v>14323289</v>
      </c>
    </row>
    <row r="86" customFormat="false" ht="12.8" hidden="false" customHeight="false" outlineLevel="0" collapsed="false">
      <c r="A86" s="0" t="n">
        <v>133</v>
      </c>
      <c r="B86" s="0" t="n">
        <v>8772.08063666297</v>
      </c>
      <c r="C86" s="0" t="n">
        <v>14378404</v>
      </c>
    </row>
    <row r="87" customFormat="false" ht="12.8" hidden="false" customHeight="false" outlineLevel="0" collapsed="false">
      <c r="A87" s="0" t="n">
        <v>134</v>
      </c>
      <c r="B87" s="0" t="n">
        <v>8793.56922682894</v>
      </c>
      <c r="C87" s="0" t="n">
        <v>14434108</v>
      </c>
    </row>
    <row r="88" customFormat="false" ht="12.8" hidden="false" customHeight="false" outlineLevel="0" collapsed="false">
      <c r="A88" s="0" t="n">
        <v>135</v>
      </c>
      <c r="B88" s="0" t="n">
        <v>8809.60075635924</v>
      </c>
      <c r="C88" s="0" t="n">
        <v>14486966</v>
      </c>
    </row>
    <row r="89" customFormat="false" ht="12.8" hidden="false" customHeight="false" outlineLevel="0" collapsed="false">
      <c r="A89" s="0" t="n">
        <v>136</v>
      </c>
      <c r="B89" s="0" t="n">
        <v>8873.58643954709</v>
      </c>
      <c r="C89" s="0" t="n">
        <v>14536022</v>
      </c>
    </row>
    <row r="90" customFormat="false" ht="12.8" hidden="false" customHeight="false" outlineLevel="0" collapsed="false">
      <c r="A90" s="0" t="n">
        <v>137</v>
      </c>
      <c r="B90" s="0" t="n">
        <v>8878.59206106183</v>
      </c>
      <c r="C90" s="0" t="n">
        <v>14549918</v>
      </c>
    </row>
    <row r="91" customFormat="false" ht="12.8" hidden="false" customHeight="false" outlineLevel="0" collapsed="false">
      <c r="A91" s="0" t="n">
        <v>138</v>
      </c>
      <c r="B91" s="0" t="n">
        <v>8948.0600246226</v>
      </c>
      <c r="C91" s="0" t="n">
        <v>14540582</v>
      </c>
    </row>
    <row r="92" customFormat="false" ht="12.8" hidden="false" customHeight="false" outlineLevel="0" collapsed="false">
      <c r="A92" s="0" t="n">
        <v>139</v>
      </c>
      <c r="B92" s="0" t="n">
        <v>8971.2738738756</v>
      </c>
      <c r="C92" s="0" t="n">
        <v>14575041</v>
      </c>
    </row>
    <row r="93" customFormat="false" ht="12.8" hidden="false" customHeight="false" outlineLevel="0" collapsed="false">
      <c r="A93" s="0" t="n">
        <v>140</v>
      </c>
      <c r="B93" s="0" t="n">
        <v>8997.36053067827</v>
      </c>
      <c r="C93" s="0" t="n">
        <v>14584382</v>
      </c>
    </row>
    <row r="94" customFormat="false" ht="12.8" hidden="false" customHeight="false" outlineLevel="0" collapsed="false">
      <c r="A94" s="0" t="n">
        <v>141</v>
      </c>
      <c r="B94" s="0" t="n">
        <v>9007.89319315292</v>
      </c>
      <c r="C94" s="0" t="n">
        <v>14650539</v>
      </c>
    </row>
    <row r="95" customFormat="false" ht="12.8" hidden="false" customHeight="false" outlineLevel="0" collapsed="false">
      <c r="A95" s="0" t="n">
        <v>142</v>
      </c>
      <c r="B95" s="0" t="n">
        <v>9023.0926188147</v>
      </c>
      <c r="C95" s="0" t="n">
        <v>14733834</v>
      </c>
    </row>
    <row r="96" customFormat="false" ht="12.8" hidden="false" customHeight="false" outlineLevel="0" collapsed="false">
      <c r="A96" s="0" t="n">
        <v>143</v>
      </c>
      <c r="B96" s="0" t="n">
        <v>9068.09140288773</v>
      </c>
      <c r="C96" s="0" t="n">
        <v>14728729</v>
      </c>
    </row>
    <row r="97" customFormat="false" ht="12.8" hidden="false" customHeight="false" outlineLevel="0" collapsed="false">
      <c r="A97" s="0" t="n">
        <v>144</v>
      </c>
      <c r="B97" s="0" t="n">
        <v>9086.88196110962</v>
      </c>
      <c r="C97" s="0" t="n">
        <v>14837416</v>
      </c>
    </row>
    <row r="98" customFormat="false" ht="12.8" hidden="false" customHeight="false" outlineLevel="0" collapsed="false">
      <c r="A98" s="0" t="n">
        <v>145</v>
      </c>
      <c r="B98" s="0" t="n">
        <v>9101.27692729697</v>
      </c>
      <c r="C98" s="0" t="n">
        <v>14844231</v>
      </c>
    </row>
    <row r="99" customFormat="false" ht="12.8" hidden="false" customHeight="false" outlineLevel="0" collapsed="false">
      <c r="A99" s="0" t="n">
        <v>146</v>
      </c>
      <c r="B99" s="0" t="n">
        <v>9150.44881317977</v>
      </c>
      <c r="C99" s="0" t="n">
        <v>14867035</v>
      </c>
    </row>
    <row r="100" customFormat="false" ht="12.8" hidden="false" customHeight="false" outlineLevel="0" collapsed="false">
      <c r="A100" s="0" t="n">
        <v>147</v>
      </c>
      <c r="B100" s="0" t="n">
        <v>9182.78989991977</v>
      </c>
      <c r="C100" s="0" t="n">
        <v>14942145</v>
      </c>
    </row>
    <row r="101" customFormat="false" ht="12.8" hidden="false" customHeight="false" outlineLevel="0" collapsed="false">
      <c r="A101" s="0" t="n">
        <v>148</v>
      </c>
      <c r="B101" s="0" t="n">
        <v>9225.30722849072</v>
      </c>
      <c r="C101" s="0" t="n">
        <v>14996967</v>
      </c>
    </row>
    <row r="102" customFormat="false" ht="12.8" hidden="false" customHeight="false" outlineLevel="0" collapsed="false">
      <c r="A102" s="0" t="n">
        <v>149</v>
      </c>
      <c r="B102" s="0" t="n">
        <v>9302.33333159006</v>
      </c>
      <c r="C102" s="0" t="n">
        <v>15012915</v>
      </c>
    </row>
    <row r="103" customFormat="false" ht="12.8" hidden="false" customHeight="false" outlineLevel="0" collapsed="false">
      <c r="A103" s="0" t="n">
        <v>150</v>
      </c>
      <c r="B103" s="0" t="n">
        <v>9324.94327327866</v>
      </c>
      <c r="C103" s="0" t="n">
        <v>15060927</v>
      </c>
    </row>
    <row r="104" customFormat="false" ht="12.8" hidden="false" customHeight="false" outlineLevel="0" collapsed="false">
      <c r="A104" s="0" t="n">
        <v>151</v>
      </c>
      <c r="B104" s="0" t="n">
        <v>9319.9008526334</v>
      </c>
      <c r="C104" s="0" t="n">
        <v>15030976</v>
      </c>
    </row>
    <row r="105" customFormat="false" ht="12.8" hidden="false" customHeight="false" outlineLevel="0" collapsed="false">
      <c r="A105" s="0" t="n">
        <v>152</v>
      </c>
      <c r="B105" s="0" t="n">
        <v>9383.11979556863</v>
      </c>
      <c r="C105" s="0" t="n">
        <v>15030817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95" activeCellId="1" sqref="B120:G146 B9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6012.88204799863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6071.24517032855</v>
      </c>
      <c r="C29" s="0" t="n">
        <v>11387672</v>
      </c>
    </row>
    <row r="30" customFormat="false" ht="12.8" hidden="false" customHeight="false" outlineLevel="0" collapsed="false">
      <c r="A30" s="0" t="n">
        <v>77</v>
      </c>
      <c r="B30" s="0" t="n">
        <v>6097.52796733131</v>
      </c>
      <c r="C30" s="0" t="n">
        <v>11376831</v>
      </c>
    </row>
    <row r="31" customFormat="false" ht="12.8" hidden="false" customHeight="false" outlineLevel="0" collapsed="false">
      <c r="A31" s="0" t="n">
        <v>78</v>
      </c>
      <c r="B31" s="0" t="n">
        <v>6112.91721672964</v>
      </c>
      <c r="C31" s="0" t="n">
        <v>11447381</v>
      </c>
    </row>
    <row r="32" customFormat="false" ht="12.8" hidden="false" customHeight="false" outlineLevel="0" collapsed="false">
      <c r="A32" s="0" t="n">
        <v>79</v>
      </c>
      <c r="B32" s="0" t="n">
        <v>6129.02510966084</v>
      </c>
      <c r="C32" s="0" t="n">
        <v>11497717</v>
      </c>
    </row>
    <row r="33" customFormat="false" ht="12.8" hidden="false" customHeight="false" outlineLevel="0" collapsed="false">
      <c r="A33" s="0" t="n">
        <v>80</v>
      </c>
      <c r="B33" s="0" t="n">
        <v>6184.91646005219</v>
      </c>
      <c r="C33" s="0" t="n">
        <v>11504496</v>
      </c>
    </row>
    <row r="34" customFormat="false" ht="12.8" hidden="false" customHeight="false" outlineLevel="0" collapsed="false">
      <c r="A34" s="0" t="n">
        <v>81</v>
      </c>
      <c r="B34" s="0" t="n">
        <v>6214.75799094523</v>
      </c>
      <c r="C34" s="0" t="n">
        <v>11570636</v>
      </c>
    </row>
    <row r="35" customFormat="false" ht="12.8" hidden="false" customHeight="false" outlineLevel="0" collapsed="false">
      <c r="A35" s="0" t="n">
        <v>82</v>
      </c>
      <c r="B35" s="0" t="n">
        <v>6244.32816234378</v>
      </c>
      <c r="C35" s="0" t="n">
        <v>11567744</v>
      </c>
    </row>
    <row r="36" customFormat="false" ht="12.8" hidden="false" customHeight="false" outlineLevel="0" collapsed="false">
      <c r="A36" s="0" t="n">
        <v>83</v>
      </c>
      <c r="B36" s="0" t="n">
        <v>6281.13839146436</v>
      </c>
      <c r="C36" s="0" t="n">
        <v>11582370</v>
      </c>
    </row>
    <row r="37" customFormat="false" ht="12.8" hidden="false" customHeight="false" outlineLevel="0" collapsed="false">
      <c r="A37" s="0" t="n">
        <v>84</v>
      </c>
      <c r="B37" s="0" t="n">
        <v>6327.66759406571</v>
      </c>
      <c r="C37" s="0" t="n">
        <v>11596960</v>
      </c>
    </row>
    <row r="38" customFormat="false" ht="12.8" hidden="false" customHeight="false" outlineLevel="0" collapsed="false">
      <c r="A38" s="0" t="n">
        <v>85</v>
      </c>
      <c r="B38" s="0" t="n">
        <v>6341.83443366115</v>
      </c>
      <c r="C38" s="0" t="n">
        <v>11631051</v>
      </c>
    </row>
    <row r="39" customFormat="false" ht="12.8" hidden="false" customHeight="false" outlineLevel="0" collapsed="false">
      <c r="A39" s="0" t="n">
        <v>86</v>
      </c>
      <c r="B39" s="0" t="n">
        <v>6375.02512400421</v>
      </c>
      <c r="C39" s="0" t="n">
        <v>11653881</v>
      </c>
    </row>
    <row r="40" customFormat="false" ht="12.8" hidden="false" customHeight="false" outlineLevel="0" collapsed="false">
      <c r="A40" s="0" t="n">
        <v>87</v>
      </c>
      <c r="B40" s="0" t="n">
        <v>6368.40411829942</v>
      </c>
      <c r="C40" s="0" t="n">
        <v>11701817</v>
      </c>
    </row>
    <row r="41" customFormat="false" ht="12.8" hidden="false" customHeight="false" outlineLevel="0" collapsed="false">
      <c r="A41" s="0" t="n">
        <v>88</v>
      </c>
      <c r="B41" s="0" t="n">
        <v>6392.84801853955</v>
      </c>
      <c r="C41" s="0" t="n">
        <v>11765154</v>
      </c>
    </row>
    <row r="42" customFormat="false" ht="12.8" hidden="false" customHeight="false" outlineLevel="0" collapsed="false">
      <c r="A42" s="0" t="n">
        <v>89</v>
      </c>
      <c r="B42" s="0" t="n">
        <v>6445.28472462034</v>
      </c>
      <c r="C42" s="0" t="n">
        <v>11808088</v>
      </c>
    </row>
    <row r="43" customFormat="false" ht="12.8" hidden="false" customHeight="false" outlineLevel="0" collapsed="false">
      <c r="A43" s="0" t="n">
        <v>90</v>
      </c>
      <c r="B43" s="0" t="n">
        <v>6480.85074752167</v>
      </c>
      <c r="C43" s="0" t="n">
        <v>11870809</v>
      </c>
    </row>
    <row r="44" customFormat="false" ht="12.8" hidden="false" customHeight="false" outlineLevel="0" collapsed="false">
      <c r="A44" s="0" t="n">
        <v>91</v>
      </c>
      <c r="B44" s="0" t="n">
        <v>6524.50989788842</v>
      </c>
      <c r="C44" s="0" t="n">
        <v>11893165</v>
      </c>
    </row>
    <row r="45" customFormat="false" ht="12.8" hidden="false" customHeight="false" outlineLevel="0" collapsed="false">
      <c r="A45" s="0" t="n">
        <v>92</v>
      </c>
      <c r="B45" s="0" t="n">
        <v>6537.14669714487</v>
      </c>
      <c r="C45" s="0" t="n">
        <v>11935258</v>
      </c>
    </row>
    <row r="46" customFormat="false" ht="12.8" hidden="false" customHeight="false" outlineLevel="0" collapsed="false">
      <c r="A46" s="0" t="n">
        <v>93</v>
      </c>
      <c r="B46" s="0" t="n">
        <v>6555.53834826291</v>
      </c>
      <c r="C46" s="0" t="n">
        <v>11950940</v>
      </c>
    </row>
    <row r="47" customFormat="false" ht="12.8" hidden="false" customHeight="false" outlineLevel="0" collapsed="false">
      <c r="A47" s="0" t="n">
        <v>94</v>
      </c>
      <c r="B47" s="0" t="n">
        <v>6609.05355402967</v>
      </c>
      <c r="C47" s="0" t="n">
        <v>11972880</v>
      </c>
    </row>
    <row r="48" customFormat="false" ht="12.8" hidden="false" customHeight="false" outlineLevel="0" collapsed="false">
      <c r="A48" s="0" t="n">
        <v>95</v>
      </c>
      <c r="B48" s="0" t="n">
        <v>6656.47622941217</v>
      </c>
      <c r="C48" s="0" t="n">
        <v>12015813</v>
      </c>
    </row>
    <row r="49" customFormat="false" ht="12.8" hidden="false" customHeight="false" outlineLevel="0" collapsed="false">
      <c r="A49" s="0" t="n">
        <v>96</v>
      </c>
      <c r="B49" s="0" t="n">
        <v>6704.15205928575</v>
      </c>
      <c r="C49" s="0" t="n">
        <v>12038906</v>
      </c>
    </row>
    <row r="50" customFormat="false" ht="12.8" hidden="false" customHeight="false" outlineLevel="0" collapsed="false">
      <c r="A50" s="0" t="n">
        <v>97</v>
      </c>
      <c r="B50" s="0" t="n">
        <v>6692.50068699054</v>
      </c>
      <c r="C50" s="0" t="n">
        <v>12125346</v>
      </c>
    </row>
    <row r="51" customFormat="false" ht="12.8" hidden="false" customHeight="false" outlineLevel="0" collapsed="false">
      <c r="A51" s="0" t="n">
        <v>98</v>
      </c>
      <c r="B51" s="0" t="n">
        <v>6745.81411589909</v>
      </c>
      <c r="C51" s="0" t="n">
        <v>12111015</v>
      </c>
    </row>
    <row r="52" customFormat="false" ht="12.8" hidden="false" customHeight="false" outlineLevel="0" collapsed="false">
      <c r="A52" s="0" t="n">
        <v>99</v>
      </c>
      <c r="B52" s="0" t="n">
        <v>6788.45038013163</v>
      </c>
      <c r="C52" s="0" t="n">
        <v>12162773</v>
      </c>
    </row>
    <row r="53" customFormat="false" ht="12.8" hidden="false" customHeight="false" outlineLevel="0" collapsed="false">
      <c r="A53" s="0" t="n">
        <v>100</v>
      </c>
      <c r="B53" s="0" t="n">
        <v>6844.41686289885</v>
      </c>
      <c r="C53" s="0" t="n">
        <v>12213972</v>
      </c>
    </row>
    <row r="54" customFormat="false" ht="12.8" hidden="false" customHeight="false" outlineLevel="0" collapsed="false">
      <c r="A54" s="0" t="n">
        <v>101</v>
      </c>
      <c r="B54" s="0" t="n">
        <v>6875.99149535746</v>
      </c>
      <c r="C54" s="0" t="n">
        <v>12234969</v>
      </c>
    </row>
    <row r="55" customFormat="false" ht="12.8" hidden="false" customHeight="false" outlineLevel="0" collapsed="false">
      <c r="A55" s="0" t="n">
        <v>102</v>
      </c>
      <c r="B55" s="0" t="n">
        <v>6872.37501490803</v>
      </c>
      <c r="C55" s="0" t="n">
        <v>12284830</v>
      </c>
    </row>
    <row r="56" customFormat="false" ht="12.8" hidden="false" customHeight="false" outlineLevel="0" collapsed="false">
      <c r="A56" s="0" t="n">
        <v>103</v>
      </c>
      <c r="B56" s="0" t="n">
        <v>6877.72872996677</v>
      </c>
      <c r="C56" s="0" t="n">
        <v>12277917</v>
      </c>
    </row>
    <row r="57" customFormat="false" ht="12.8" hidden="false" customHeight="false" outlineLevel="0" collapsed="false">
      <c r="A57" s="0" t="n">
        <v>104</v>
      </c>
      <c r="B57" s="0" t="n">
        <v>6871.65543122957</v>
      </c>
      <c r="C57" s="0" t="n">
        <v>12293858</v>
      </c>
    </row>
    <row r="58" customFormat="false" ht="12.8" hidden="false" customHeight="false" outlineLevel="0" collapsed="false">
      <c r="A58" s="0" t="n">
        <v>105</v>
      </c>
      <c r="B58" s="0" t="n">
        <v>6868.30684699988</v>
      </c>
      <c r="C58" s="0" t="n">
        <v>12387546</v>
      </c>
    </row>
    <row r="59" customFormat="false" ht="12.8" hidden="false" customHeight="false" outlineLevel="0" collapsed="false">
      <c r="A59" s="0" t="n">
        <v>106</v>
      </c>
      <c r="B59" s="0" t="n">
        <v>6864.69473515315</v>
      </c>
      <c r="C59" s="0" t="n">
        <v>12433280</v>
      </c>
    </row>
    <row r="60" customFormat="false" ht="12.8" hidden="false" customHeight="false" outlineLevel="0" collapsed="false">
      <c r="A60" s="0" t="n">
        <v>107</v>
      </c>
      <c r="B60" s="0" t="n">
        <v>6895.78322844481</v>
      </c>
      <c r="C60" s="0" t="n">
        <v>12511018</v>
      </c>
    </row>
    <row r="61" customFormat="false" ht="12.8" hidden="false" customHeight="false" outlineLevel="0" collapsed="false">
      <c r="A61" s="0" t="n">
        <v>108</v>
      </c>
      <c r="B61" s="0" t="n">
        <v>6914.77838380393</v>
      </c>
      <c r="C61" s="0" t="n">
        <v>12544795</v>
      </c>
    </row>
    <row r="62" customFormat="false" ht="12.8" hidden="false" customHeight="false" outlineLevel="0" collapsed="false">
      <c r="A62" s="0" t="n">
        <v>109</v>
      </c>
      <c r="B62" s="0" t="n">
        <v>6962.58186967793</v>
      </c>
      <c r="C62" s="0" t="n">
        <v>12519738</v>
      </c>
    </row>
    <row r="63" customFormat="false" ht="12.8" hidden="false" customHeight="false" outlineLevel="0" collapsed="false">
      <c r="A63" s="0" t="n">
        <v>110</v>
      </c>
      <c r="B63" s="0" t="n">
        <v>6944.48592386699</v>
      </c>
      <c r="C63" s="0" t="n">
        <v>12503359</v>
      </c>
    </row>
    <row r="64" customFormat="false" ht="12.8" hidden="false" customHeight="false" outlineLevel="0" collapsed="false">
      <c r="A64" s="0" t="n">
        <v>111</v>
      </c>
      <c r="B64" s="0" t="n">
        <v>6946.57713808719</v>
      </c>
      <c r="C64" s="0" t="n">
        <v>12532731</v>
      </c>
    </row>
    <row r="65" customFormat="false" ht="12.8" hidden="false" customHeight="false" outlineLevel="0" collapsed="false">
      <c r="A65" s="0" t="n">
        <v>112</v>
      </c>
      <c r="B65" s="0" t="n">
        <v>6934.28702639606</v>
      </c>
      <c r="C65" s="0" t="n">
        <v>12578922</v>
      </c>
    </row>
    <row r="66" customFormat="false" ht="12.8" hidden="false" customHeight="false" outlineLevel="0" collapsed="false">
      <c r="A66" s="0" t="n">
        <v>113</v>
      </c>
      <c r="B66" s="0" t="n">
        <v>6936.58749861099</v>
      </c>
      <c r="C66" s="0" t="n">
        <v>12546822</v>
      </c>
    </row>
    <row r="67" customFormat="false" ht="12.8" hidden="false" customHeight="false" outlineLevel="0" collapsed="false">
      <c r="A67" s="0" t="n">
        <v>114</v>
      </c>
      <c r="B67" s="0" t="n">
        <v>6941.36838323134</v>
      </c>
      <c r="C67" s="0" t="n">
        <v>12592894</v>
      </c>
    </row>
    <row r="68" customFormat="false" ht="12.8" hidden="false" customHeight="false" outlineLevel="0" collapsed="false">
      <c r="A68" s="0" t="n">
        <v>115</v>
      </c>
      <c r="B68" s="0" t="n">
        <v>6967.86082183842</v>
      </c>
      <c r="C68" s="0" t="n">
        <v>12581729</v>
      </c>
    </row>
    <row r="69" customFormat="false" ht="12.8" hidden="false" customHeight="false" outlineLevel="0" collapsed="false">
      <c r="A69" s="0" t="n">
        <v>116</v>
      </c>
      <c r="B69" s="0" t="n">
        <v>6966.37299142446</v>
      </c>
      <c r="C69" s="0" t="n">
        <v>12670578</v>
      </c>
    </row>
    <row r="70" customFormat="false" ht="12.8" hidden="false" customHeight="false" outlineLevel="0" collapsed="false">
      <c r="A70" s="0" t="n">
        <v>117</v>
      </c>
      <c r="B70" s="0" t="n">
        <v>7014.62806496764</v>
      </c>
      <c r="C70" s="0" t="n">
        <v>12631715</v>
      </c>
    </row>
    <row r="71" customFormat="false" ht="12.8" hidden="false" customHeight="false" outlineLevel="0" collapsed="false">
      <c r="A71" s="0" t="n">
        <v>118</v>
      </c>
      <c r="B71" s="0" t="n">
        <v>6999.67199498488</v>
      </c>
      <c r="C71" s="0" t="n">
        <v>12652232</v>
      </c>
    </row>
    <row r="72" customFormat="false" ht="12.8" hidden="false" customHeight="false" outlineLevel="0" collapsed="false">
      <c r="A72" s="0" t="n">
        <v>119</v>
      </c>
      <c r="B72" s="0" t="n">
        <v>7023.21106114254</v>
      </c>
      <c r="C72" s="0" t="n">
        <v>12691975</v>
      </c>
    </row>
    <row r="73" customFormat="false" ht="12.8" hidden="false" customHeight="false" outlineLevel="0" collapsed="false">
      <c r="A73" s="0" t="n">
        <v>120</v>
      </c>
      <c r="B73" s="0" t="n">
        <v>7022.21911002049</v>
      </c>
      <c r="C73" s="0" t="n">
        <v>12692993</v>
      </c>
    </row>
    <row r="74" customFormat="false" ht="12.8" hidden="false" customHeight="false" outlineLevel="0" collapsed="false">
      <c r="A74" s="0" t="n">
        <v>121</v>
      </c>
      <c r="B74" s="0" t="n">
        <v>7015.19128857289</v>
      </c>
      <c r="C74" s="0" t="n">
        <v>12721647</v>
      </c>
    </row>
    <row r="75" customFormat="false" ht="12.8" hidden="false" customHeight="false" outlineLevel="0" collapsed="false">
      <c r="A75" s="0" t="n">
        <v>122</v>
      </c>
      <c r="B75" s="0" t="n">
        <v>7038.47905591166</v>
      </c>
      <c r="C75" s="0" t="n">
        <v>12759667</v>
      </c>
    </row>
    <row r="76" customFormat="false" ht="12.8" hidden="false" customHeight="false" outlineLevel="0" collapsed="false">
      <c r="A76" s="0" t="n">
        <v>123</v>
      </c>
      <c r="B76" s="0" t="n">
        <v>7070.12709268784</v>
      </c>
      <c r="C76" s="0" t="n">
        <v>12790661</v>
      </c>
    </row>
    <row r="77" customFormat="false" ht="12.8" hidden="false" customHeight="false" outlineLevel="0" collapsed="false">
      <c r="A77" s="0" t="n">
        <v>124</v>
      </c>
      <c r="B77" s="0" t="n">
        <v>7069.98096009253</v>
      </c>
      <c r="C77" s="0" t="n">
        <v>12774671</v>
      </c>
    </row>
    <row r="78" customFormat="false" ht="12.8" hidden="false" customHeight="false" outlineLevel="0" collapsed="false">
      <c r="A78" s="0" t="n">
        <v>125</v>
      </c>
      <c r="B78" s="0" t="n">
        <v>7107.54070436129</v>
      </c>
      <c r="C78" s="0" t="n">
        <v>12821003</v>
      </c>
    </row>
    <row r="79" customFormat="false" ht="12.8" hidden="false" customHeight="false" outlineLevel="0" collapsed="false">
      <c r="A79" s="0" t="n">
        <v>126</v>
      </c>
      <c r="B79" s="0" t="n">
        <v>7093.14830028074</v>
      </c>
      <c r="C79" s="0" t="n">
        <v>12814483</v>
      </c>
    </row>
    <row r="80" customFormat="false" ht="12.8" hidden="false" customHeight="false" outlineLevel="0" collapsed="false">
      <c r="A80" s="0" t="n">
        <v>127</v>
      </c>
      <c r="B80" s="0" t="n">
        <v>7093.31907609406</v>
      </c>
      <c r="C80" s="0" t="n">
        <v>12794978</v>
      </c>
    </row>
    <row r="81" customFormat="false" ht="12.8" hidden="false" customHeight="false" outlineLevel="0" collapsed="false">
      <c r="A81" s="0" t="n">
        <v>128</v>
      </c>
      <c r="B81" s="0" t="n">
        <v>7076.49101785839</v>
      </c>
      <c r="C81" s="0" t="n">
        <v>12878477</v>
      </c>
    </row>
    <row r="82" customFormat="false" ht="12.8" hidden="false" customHeight="false" outlineLevel="0" collapsed="false">
      <c r="A82" s="0" t="n">
        <v>129</v>
      </c>
      <c r="B82" s="0" t="n">
        <v>7118.54284382013</v>
      </c>
      <c r="C82" s="0" t="n">
        <v>12867619</v>
      </c>
    </row>
    <row r="83" customFormat="false" ht="12.8" hidden="false" customHeight="false" outlineLevel="0" collapsed="false">
      <c r="A83" s="0" t="n">
        <v>130</v>
      </c>
      <c r="B83" s="0" t="n">
        <v>7170.36536198391</v>
      </c>
      <c r="C83" s="0" t="n">
        <v>12933926</v>
      </c>
    </row>
    <row r="84" customFormat="false" ht="12.8" hidden="false" customHeight="false" outlineLevel="0" collapsed="false">
      <c r="A84" s="0" t="n">
        <v>131</v>
      </c>
      <c r="B84" s="0" t="n">
        <v>7152.82666882849</v>
      </c>
      <c r="C84" s="0" t="n">
        <v>12913080</v>
      </c>
    </row>
    <row r="85" customFormat="false" ht="12.8" hidden="false" customHeight="false" outlineLevel="0" collapsed="false">
      <c r="A85" s="0" t="n">
        <v>132</v>
      </c>
      <c r="B85" s="0" t="n">
        <v>7148.1233725574</v>
      </c>
      <c r="C85" s="0" t="n">
        <v>12969696</v>
      </c>
    </row>
    <row r="86" customFormat="false" ht="12.8" hidden="false" customHeight="false" outlineLevel="0" collapsed="false">
      <c r="A86" s="0" t="n">
        <v>133</v>
      </c>
      <c r="B86" s="0" t="n">
        <v>7152.28941833111</v>
      </c>
      <c r="C86" s="0" t="n">
        <v>12950288</v>
      </c>
    </row>
    <row r="87" customFormat="false" ht="12.8" hidden="false" customHeight="false" outlineLevel="0" collapsed="false">
      <c r="A87" s="0" t="n">
        <v>134</v>
      </c>
      <c r="B87" s="0" t="n">
        <v>7192.32472355127</v>
      </c>
      <c r="C87" s="0" t="n">
        <v>12930262</v>
      </c>
    </row>
    <row r="88" customFormat="false" ht="12.8" hidden="false" customHeight="false" outlineLevel="0" collapsed="false">
      <c r="A88" s="0" t="n">
        <v>135</v>
      </c>
      <c r="B88" s="0" t="n">
        <v>7146.69900168169</v>
      </c>
      <c r="C88" s="0" t="n">
        <v>13030854</v>
      </c>
    </row>
    <row r="89" customFormat="false" ht="12.8" hidden="false" customHeight="false" outlineLevel="0" collapsed="false">
      <c r="A89" s="0" t="n">
        <v>136</v>
      </c>
      <c r="B89" s="0" t="n">
        <v>7173.00897551998</v>
      </c>
      <c r="C89" s="0" t="n">
        <v>13045566</v>
      </c>
    </row>
    <row r="90" customFormat="false" ht="12.8" hidden="false" customHeight="false" outlineLevel="0" collapsed="false">
      <c r="A90" s="0" t="n">
        <v>137</v>
      </c>
      <c r="B90" s="0" t="n">
        <v>7160.83814402819</v>
      </c>
      <c r="C90" s="0" t="n">
        <v>13026649</v>
      </c>
    </row>
    <row r="91" customFormat="false" ht="12.8" hidden="false" customHeight="false" outlineLevel="0" collapsed="false">
      <c r="A91" s="0" t="n">
        <v>138</v>
      </c>
      <c r="B91" s="0" t="n">
        <v>7161.66739027678</v>
      </c>
      <c r="C91" s="0" t="n">
        <v>13073674</v>
      </c>
    </row>
    <row r="92" customFormat="false" ht="12.8" hidden="false" customHeight="false" outlineLevel="0" collapsed="false">
      <c r="A92" s="0" t="n">
        <v>139</v>
      </c>
      <c r="B92" s="0" t="n">
        <v>7172.05353270197</v>
      </c>
      <c r="C92" s="0" t="n">
        <v>13077796</v>
      </c>
    </row>
    <row r="93" customFormat="false" ht="12.8" hidden="false" customHeight="false" outlineLevel="0" collapsed="false">
      <c r="A93" s="0" t="n">
        <v>140</v>
      </c>
      <c r="B93" s="0" t="n">
        <v>7197.42320228598</v>
      </c>
      <c r="C93" s="0" t="n">
        <v>13060796</v>
      </c>
    </row>
    <row r="94" customFormat="false" ht="12.8" hidden="false" customHeight="false" outlineLevel="0" collapsed="false">
      <c r="A94" s="0" t="n">
        <v>141</v>
      </c>
      <c r="B94" s="0" t="n">
        <v>7199.66839282074</v>
      </c>
      <c r="C94" s="0" t="n">
        <v>13132308</v>
      </c>
    </row>
    <row r="95" customFormat="false" ht="12.8" hidden="false" customHeight="false" outlineLevel="0" collapsed="false">
      <c r="A95" s="0" t="n">
        <v>142</v>
      </c>
      <c r="B95" s="0" t="n">
        <v>7229.63447686931</v>
      </c>
      <c r="C95" s="0" t="n">
        <v>13185626</v>
      </c>
    </row>
    <row r="96" customFormat="false" ht="12.8" hidden="false" customHeight="false" outlineLevel="0" collapsed="false">
      <c r="A96" s="0" t="n">
        <v>143</v>
      </c>
      <c r="B96" s="0" t="n">
        <v>7233.27603426827</v>
      </c>
      <c r="C96" s="0" t="n">
        <v>13174584</v>
      </c>
    </row>
    <row r="97" customFormat="false" ht="12.8" hidden="false" customHeight="false" outlineLevel="0" collapsed="false">
      <c r="A97" s="0" t="n">
        <v>144</v>
      </c>
      <c r="B97" s="0" t="n">
        <v>7232.66830850422</v>
      </c>
      <c r="C97" s="0" t="n">
        <v>13155374</v>
      </c>
    </row>
    <row r="98" customFormat="false" ht="12.8" hidden="false" customHeight="false" outlineLevel="0" collapsed="false">
      <c r="A98" s="0" t="n">
        <v>145</v>
      </c>
      <c r="B98" s="0" t="n">
        <v>7231.70562448056</v>
      </c>
      <c r="C98" s="0" t="n">
        <v>13168866</v>
      </c>
    </row>
    <row r="99" customFormat="false" ht="12.8" hidden="false" customHeight="false" outlineLevel="0" collapsed="false">
      <c r="A99" s="0" t="n">
        <v>146</v>
      </c>
      <c r="B99" s="0" t="n">
        <v>7261.39585204219</v>
      </c>
      <c r="C99" s="0" t="n">
        <v>13183637</v>
      </c>
    </row>
    <row r="100" customFormat="false" ht="12.8" hidden="false" customHeight="false" outlineLevel="0" collapsed="false">
      <c r="A100" s="0" t="n">
        <v>147</v>
      </c>
      <c r="B100" s="0" t="n">
        <v>7278.19231152644</v>
      </c>
      <c r="C100" s="0" t="n">
        <v>13229589</v>
      </c>
    </row>
    <row r="101" customFormat="false" ht="12.8" hidden="false" customHeight="false" outlineLevel="0" collapsed="false">
      <c r="A101" s="0" t="n">
        <v>148</v>
      </c>
      <c r="B101" s="0" t="n">
        <v>7287.90519929046</v>
      </c>
      <c r="C101" s="0" t="n">
        <v>13249666</v>
      </c>
    </row>
    <row r="102" customFormat="false" ht="12.8" hidden="false" customHeight="false" outlineLevel="0" collapsed="false">
      <c r="A102" s="0" t="n">
        <v>149</v>
      </c>
      <c r="B102" s="0" t="n">
        <v>7329.11408957713</v>
      </c>
      <c r="C102" s="0" t="n">
        <v>13230416</v>
      </c>
    </row>
    <row r="103" customFormat="false" ht="12.8" hidden="false" customHeight="false" outlineLevel="0" collapsed="false">
      <c r="A103" s="0" t="n">
        <v>150</v>
      </c>
      <c r="B103" s="0" t="n">
        <v>7329.24890159665</v>
      </c>
      <c r="C103" s="0" t="n">
        <v>13262358</v>
      </c>
    </row>
    <row r="104" customFormat="false" ht="12.8" hidden="false" customHeight="false" outlineLevel="0" collapsed="false">
      <c r="A104" s="0" t="n">
        <v>151</v>
      </c>
      <c r="B104" s="0" t="n">
        <v>7330.8248557044</v>
      </c>
      <c r="C104" s="0" t="n">
        <v>13233575</v>
      </c>
    </row>
    <row r="105" customFormat="false" ht="12.8" hidden="false" customHeight="false" outlineLevel="0" collapsed="false">
      <c r="A105" s="0" t="n">
        <v>152</v>
      </c>
      <c r="B105" s="0" t="n">
        <v>7317.7518206127</v>
      </c>
      <c r="C105" s="0" t="n">
        <v>13222842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1" sqref="B120:G146 B20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17715077.2738658</v>
      </c>
      <c r="C2" s="0" t="n">
        <v>17023138.2920745</v>
      </c>
      <c r="D2" s="0" t="n">
        <v>17764695.9792755</v>
      </c>
      <c r="E2" s="0" t="n">
        <v>17069779.8719965</v>
      </c>
      <c r="F2" s="0" t="n">
        <v>14752662.7530205</v>
      </c>
      <c r="G2" s="0" t="n">
        <v>2270475.53905399</v>
      </c>
      <c r="H2" s="0" t="n">
        <v>14799304.4887852</v>
      </c>
      <c r="I2" s="0" t="n">
        <v>2270475.38321131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20422728.9322322</v>
      </c>
      <c r="C3" s="0" t="n">
        <v>19622753.497344</v>
      </c>
      <c r="D3" s="0" t="n">
        <v>20483158.4850755</v>
      </c>
      <c r="E3" s="0" t="n">
        <v>19679557.2729442</v>
      </c>
      <c r="F3" s="0" t="n">
        <v>16969923.6244265</v>
      </c>
      <c r="G3" s="0" t="n">
        <v>2652829.87291751</v>
      </c>
      <c r="H3" s="0" t="n">
        <v>17026727.6349372</v>
      </c>
      <c r="I3" s="0" t="n">
        <v>2652829.63800703</v>
      </c>
      <c r="J3" s="0" t="n">
        <v>0</v>
      </c>
      <c r="K3" s="0" t="n">
        <v>0</v>
      </c>
      <c r="L3" s="0" t="n">
        <v>3407163.97745478</v>
      </c>
      <c r="M3" s="0" t="n">
        <v>3216614.39350079</v>
      </c>
      <c r="N3" s="0" t="n">
        <v>3417235.56887325</v>
      </c>
      <c r="O3" s="0" t="n">
        <v>3226081.68873375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19803719.1158042</v>
      </c>
      <c r="C4" s="0" t="n">
        <v>19026235.0008887</v>
      </c>
      <c r="D4" s="0" t="n">
        <v>19865407.0459477</v>
      </c>
      <c r="E4" s="0" t="n">
        <v>19084221.6498601</v>
      </c>
      <c r="F4" s="0" t="n">
        <v>16392319.2574884</v>
      </c>
      <c r="G4" s="0" t="n">
        <v>2633915.7434003</v>
      </c>
      <c r="H4" s="0" t="n">
        <v>16450306.3186322</v>
      </c>
      <c r="I4" s="0" t="n">
        <v>2633915.3312279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21428379.1404231</v>
      </c>
      <c r="C5" s="0" t="n">
        <v>20585898.0912764</v>
      </c>
      <c r="D5" s="0" t="n">
        <v>21496797.3119431</v>
      </c>
      <c r="E5" s="0" t="n">
        <v>20650211.1656782</v>
      </c>
      <c r="F5" s="0" t="n">
        <v>17680801.3463609</v>
      </c>
      <c r="G5" s="0" t="n">
        <v>2905096.74491556</v>
      </c>
      <c r="H5" s="0" t="n">
        <v>17745114.9528857</v>
      </c>
      <c r="I5" s="0" t="n">
        <v>2905096.21279253</v>
      </c>
      <c r="J5" s="0" t="n">
        <v>0</v>
      </c>
      <c r="K5" s="0" t="n">
        <v>0</v>
      </c>
      <c r="L5" s="0" t="n">
        <v>3574736.3849111</v>
      </c>
      <c r="M5" s="0" t="n">
        <v>3375531.55095521</v>
      </c>
      <c r="N5" s="0" t="n">
        <v>3586139.41228729</v>
      </c>
      <c r="O5" s="0" t="n">
        <v>3386250.39553855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18797742.1899396</v>
      </c>
      <c r="C6" s="0" t="n">
        <v>18060281.6286512</v>
      </c>
      <c r="D6" s="0" t="n">
        <v>18858938.5397895</v>
      </c>
      <c r="E6" s="0" t="n">
        <v>18117806.1833085</v>
      </c>
      <c r="F6" s="0" t="n">
        <v>15421030.2363448</v>
      </c>
      <c r="G6" s="0" t="n">
        <v>2639251.39230634</v>
      </c>
      <c r="H6" s="0" t="n">
        <v>15478555.6694094</v>
      </c>
      <c r="I6" s="0" t="n">
        <v>2639250.51389915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19382687.5525317</v>
      </c>
      <c r="C7" s="0" t="n">
        <v>18620358.8446116</v>
      </c>
      <c r="D7" s="0" t="n">
        <v>19446149.3542851</v>
      </c>
      <c r="E7" s="0" t="n">
        <v>18680012.9219516</v>
      </c>
      <c r="F7" s="0" t="n">
        <v>15814084.2807096</v>
      </c>
      <c r="G7" s="0" t="n">
        <v>2806274.56390204</v>
      </c>
      <c r="H7" s="0" t="n">
        <v>15873739.5225746</v>
      </c>
      <c r="I7" s="0" t="n">
        <v>2806273.39937699</v>
      </c>
      <c r="J7" s="0" t="n">
        <v>0</v>
      </c>
      <c r="K7" s="0" t="n">
        <v>0</v>
      </c>
      <c r="L7" s="0" t="n">
        <v>3233501.56921593</v>
      </c>
      <c r="M7" s="0" t="n">
        <v>3054064.64965716</v>
      </c>
      <c r="N7" s="0" t="n">
        <v>3244078.5332833</v>
      </c>
      <c r="O7" s="0" t="n">
        <v>3064006.99388842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18442646.5219568</v>
      </c>
      <c r="C8" s="0" t="n">
        <v>17716064.9270045</v>
      </c>
      <c r="D8" s="0" t="n">
        <v>18504208.7290936</v>
      </c>
      <c r="E8" s="0" t="n">
        <v>17773933.38569</v>
      </c>
      <c r="F8" s="0" t="n">
        <v>14992925.8929448</v>
      </c>
      <c r="G8" s="0" t="n">
        <v>2723139.03405973</v>
      </c>
      <c r="H8" s="0" t="n">
        <v>15050795.6235362</v>
      </c>
      <c r="I8" s="0" t="n">
        <v>2723137.76215387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20186871.1371618</v>
      </c>
      <c r="C9" s="0" t="n">
        <v>19389279.066938</v>
      </c>
      <c r="D9" s="0" t="n">
        <v>20255680.4692357</v>
      </c>
      <c r="E9" s="0" t="n">
        <v>19453959.8223733</v>
      </c>
      <c r="F9" s="0" t="n">
        <v>16313964.4448173</v>
      </c>
      <c r="G9" s="0" t="n">
        <v>3075314.62212071</v>
      </c>
      <c r="H9" s="0" t="n">
        <v>16378646.4843681</v>
      </c>
      <c r="I9" s="0" t="n">
        <v>3075313.3380052</v>
      </c>
      <c r="J9" s="0" t="n">
        <v>37448.33092</v>
      </c>
      <c r="K9" s="0" t="n">
        <v>36324.8809924</v>
      </c>
      <c r="L9" s="0" t="n">
        <v>3367062.9983022</v>
      </c>
      <c r="M9" s="0" t="n">
        <v>3180768.59873019</v>
      </c>
      <c r="N9" s="0" t="n">
        <v>3378531.21735101</v>
      </c>
      <c r="O9" s="0" t="n">
        <v>3191548.72259913</v>
      </c>
      <c r="P9" s="0" t="n">
        <v>6241.38848666667</v>
      </c>
      <c r="Q9" s="0" t="n">
        <v>6054.14683206667</v>
      </c>
    </row>
    <row r="10" customFormat="false" ht="12.8" hidden="false" customHeight="false" outlineLevel="0" collapsed="false">
      <c r="A10" s="0" t="n">
        <v>57</v>
      </c>
      <c r="B10" s="0" t="n">
        <v>19311477.8338228</v>
      </c>
      <c r="C10" s="0" t="n">
        <v>18548362.9950064</v>
      </c>
      <c r="D10" s="0" t="n">
        <v>19378522.2419953</v>
      </c>
      <c r="E10" s="0" t="n">
        <v>18611384.7240471</v>
      </c>
      <c r="F10" s="0" t="n">
        <v>15547749.2542695</v>
      </c>
      <c r="G10" s="0" t="n">
        <v>3000613.74073687</v>
      </c>
      <c r="H10" s="0" t="n">
        <v>15610772.1118894</v>
      </c>
      <c r="I10" s="0" t="n">
        <v>3000612.61215776</v>
      </c>
      <c r="J10" s="0" t="n">
        <v>68744.540592</v>
      </c>
      <c r="K10" s="0" t="n">
        <v>66682.20437424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20633380.4702263</v>
      </c>
      <c r="C11" s="0" t="n">
        <v>19816190.7984702</v>
      </c>
      <c r="D11" s="0" t="n">
        <v>20705686.4972351</v>
      </c>
      <c r="E11" s="0" t="n">
        <v>19884158.4484185</v>
      </c>
      <c r="F11" s="0" t="n">
        <v>16527025.6646568</v>
      </c>
      <c r="G11" s="0" t="n">
        <v>3289165.13381337</v>
      </c>
      <c r="H11" s="0" t="n">
        <v>16594994.4232311</v>
      </c>
      <c r="I11" s="0" t="n">
        <v>3289164.02518744</v>
      </c>
      <c r="J11" s="0" t="n">
        <v>105406.354872</v>
      </c>
      <c r="K11" s="0" t="n">
        <v>102244.16422584</v>
      </c>
      <c r="L11" s="0" t="n">
        <v>3441144.83158192</v>
      </c>
      <c r="M11" s="0" t="n">
        <v>3251514.99575026</v>
      </c>
      <c r="N11" s="0" t="n">
        <v>3453195.83334581</v>
      </c>
      <c r="O11" s="0" t="n">
        <v>3262842.93555063</v>
      </c>
      <c r="P11" s="0" t="n">
        <v>17567.725812</v>
      </c>
      <c r="Q11" s="0" t="n">
        <v>17040.69403764</v>
      </c>
    </row>
    <row r="12" customFormat="false" ht="12.8" hidden="false" customHeight="false" outlineLevel="0" collapsed="false">
      <c r="A12" s="0" t="n">
        <v>59</v>
      </c>
      <c r="B12" s="0" t="n">
        <v>19837109.2724429</v>
      </c>
      <c r="C12" s="0" t="n">
        <v>19050816.2848852</v>
      </c>
      <c r="D12" s="0" t="n">
        <v>19908872.5710685</v>
      </c>
      <c r="E12" s="0" t="n">
        <v>19118273.7708856</v>
      </c>
      <c r="F12" s="0" t="n">
        <v>15827856.7204382</v>
      </c>
      <c r="G12" s="0" t="n">
        <v>3222959.56444695</v>
      </c>
      <c r="H12" s="0" t="n">
        <v>15895315.2387887</v>
      </c>
      <c r="I12" s="0" t="n">
        <v>3222958.53209693</v>
      </c>
      <c r="J12" s="0" t="n">
        <v>149637.759648</v>
      </c>
      <c r="K12" s="0" t="n">
        <v>145148.62685856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21578716.4348288</v>
      </c>
      <c r="C13" s="0" t="n">
        <v>20722121.9192228</v>
      </c>
      <c r="D13" s="0" t="n">
        <v>21656132.168024</v>
      </c>
      <c r="E13" s="0" t="n">
        <v>20794892.6934355</v>
      </c>
      <c r="F13" s="0" t="n">
        <v>17142566.4692787</v>
      </c>
      <c r="G13" s="0" t="n">
        <v>3579555.44994411</v>
      </c>
      <c r="H13" s="0" t="n">
        <v>17215338.3130264</v>
      </c>
      <c r="I13" s="0" t="n">
        <v>3579554.38040909</v>
      </c>
      <c r="J13" s="0" t="n">
        <v>192607.56152</v>
      </c>
      <c r="K13" s="0" t="n">
        <v>186829.3346744</v>
      </c>
      <c r="L13" s="0" t="n">
        <v>3598307.50434178</v>
      </c>
      <c r="M13" s="0" t="n">
        <v>3400899.20344715</v>
      </c>
      <c r="N13" s="0" t="n">
        <v>3611210.12388303</v>
      </c>
      <c r="O13" s="0" t="n">
        <v>3413027.66404549</v>
      </c>
      <c r="P13" s="0" t="n">
        <v>32101.2602533333</v>
      </c>
      <c r="Q13" s="0" t="n">
        <v>31138.2224457333</v>
      </c>
    </row>
    <row r="14" customFormat="false" ht="12.8" hidden="false" customHeight="false" outlineLevel="0" collapsed="false">
      <c r="A14" s="0" t="n">
        <v>61</v>
      </c>
      <c r="B14" s="0" t="n">
        <v>20064753.7228491</v>
      </c>
      <c r="C14" s="0" t="n">
        <v>19268521.9905038</v>
      </c>
      <c r="D14" s="0" t="n">
        <v>20136272.9711043</v>
      </c>
      <c r="E14" s="0" t="n">
        <v>19335750.0701767</v>
      </c>
      <c r="F14" s="0" t="n">
        <v>15878900.8101863</v>
      </c>
      <c r="G14" s="0" t="n">
        <v>3389621.18031749</v>
      </c>
      <c r="H14" s="0" t="n">
        <v>15946129.8349878</v>
      </c>
      <c r="I14" s="0" t="n">
        <v>3389620.2351889</v>
      </c>
      <c r="J14" s="0" t="n">
        <v>206676956</v>
      </c>
      <c r="K14" s="0" t="n">
        <v>200476.64732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19904810.2337725</v>
      </c>
      <c r="C15" s="0" t="n">
        <v>19113901.6536907</v>
      </c>
      <c r="D15" s="0" t="n">
        <v>19977163.5028811</v>
      </c>
      <c r="E15" s="0" t="n">
        <v>19181913.7145776</v>
      </c>
      <c r="F15" s="0" t="n">
        <v>15701785.2944144</v>
      </c>
      <c r="G15" s="0" t="n">
        <v>3412116.35927626</v>
      </c>
      <c r="H15" s="0" t="n">
        <v>15769798.1683064</v>
      </c>
      <c r="I15" s="0" t="n">
        <v>3412115.54627116</v>
      </c>
      <c r="J15" s="0" t="n">
        <v>226116.875776</v>
      </c>
      <c r="K15" s="0" t="n">
        <v>219333.36950272</v>
      </c>
      <c r="L15" s="0" t="n">
        <v>3320161.85809307</v>
      </c>
      <c r="M15" s="0" t="n">
        <v>3138147.15186508</v>
      </c>
      <c r="N15" s="0" t="n">
        <v>3332220.73413685</v>
      </c>
      <c r="O15" s="0" t="n">
        <v>3149482.49398375</v>
      </c>
      <c r="P15" s="0" t="n">
        <v>37686.1459626667</v>
      </c>
      <c r="Q15" s="0" t="n">
        <v>36555.5615837867</v>
      </c>
    </row>
    <row r="16" customFormat="false" ht="12.8" hidden="false" customHeight="false" outlineLevel="0" collapsed="false">
      <c r="A16" s="0" t="n">
        <v>63</v>
      </c>
      <c r="B16" s="0" t="n">
        <v>18906914.9960232</v>
      </c>
      <c r="C16" s="0" t="n">
        <v>18156227.3782306</v>
      </c>
      <c r="D16" s="0" t="n">
        <v>18976423.7722141</v>
      </c>
      <c r="E16" s="0" t="n">
        <v>18221565.6170531</v>
      </c>
      <c r="F16" s="0" t="n">
        <v>14847657.2281773</v>
      </c>
      <c r="G16" s="0" t="n">
        <v>3308570.15005331</v>
      </c>
      <c r="H16" s="0" t="n">
        <v>14912996.1501358</v>
      </c>
      <c r="I16" s="0" t="n">
        <v>3308569.46691735</v>
      </c>
      <c r="J16" s="0" t="n">
        <v>241456.256</v>
      </c>
      <c r="K16" s="0" t="n">
        <v>234212.56832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17365128.3282013</v>
      </c>
      <c r="C17" s="0" t="n">
        <v>16677590.729053</v>
      </c>
      <c r="D17" s="0" t="n">
        <v>17429023.8424382</v>
      </c>
      <c r="E17" s="0" t="n">
        <v>16737652.5033834</v>
      </c>
      <c r="F17" s="0" t="n">
        <v>13603317.3028176</v>
      </c>
      <c r="G17" s="0" t="n">
        <v>3074273.4262354</v>
      </c>
      <c r="H17" s="0" t="n">
        <v>13663379.6347297</v>
      </c>
      <c r="I17" s="0" t="n">
        <v>3074272.86865372</v>
      </c>
      <c r="J17" s="0" t="n">
        <v>243263.38608</v>
      </c>
      <c r="K17" s="0" t="n">
        <v>235965.4844976</v>
      </c>
      <c r="L17" s="0" t="n">
        <v>2897731.38227669</v>
      </c>
      <c r="M17" s="0" t="n">
        <v>2740161.54027568</v>
      </c>
      <c r="N17" s="0" t="n">
        <v>2908380.6330445</v>
      </c>
      <c r="O17" s="0" t="n">
        <v>2750171.83440605</v>
      </c>
      <c r="P17" s="0" t="n">
        <v>40543.89768</v>
      </c>
      <c r="Q17" s="0" t="n">
        <v>39327.5807496</v>
      </c>
    </row>
    <row r="18" customFormat="false" ht="12.8" hidden="false" customHeight="false" outlineLevel="0" collapsed="false">
      <c r="A18" s="0" t="n">
        <v>65</v>
      </c>
      <c r="B18" s="0" t="n">
        <v>17250312.5410154</v>
      </c>
      <c r="C18" s="0" t="n">
        <v>16566236.0419104</v>
      </c>
      <c r="D18" s="0" t="n">
        <v>17316619.1303179</v>
      </c>
      <c r="E18" s="0" t="n">
        <v>16628564.2268742</v>
      </c>
      <c r="F18" s="0" t="n">
        <v>13529157.2419431</v>
      </c>
      <c r="G18" s="0" t="n">
        <v>3037078.79996734</v>
      </c>
      <c r="H18" s="0" t="n">
        <v>13591485.9986757</v>
      </c>
      <c r="I18" s="0" t="n">
        <v>3037078.22819856</v>
      </c>
      <c r="J18" s="0" t="n">
        <v>197333.387804692</v>
      </c>
      <c r="K18" s="0" t="n">
        <v>191413.386170551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17442924.2383518</v>
      </c>
      <c r="C19" s="0" t="n">
        <v>16749686.652335</v>
      </c>
      <c r="D19" s="0" t="n">
        <v>17512968.5409844</v>
      </c>
      <c r="E19" s="0" t="n">
        <v>16815528.2877301</v>
      </c>
      <c r="F19" s="0" t="n">
        <v>13677910.0792307</v>
      </c>
      <c r="G19" s="0" t="n">
        <v>3071776.57310437</v>
      </c>
      <c r="H19" s="0" t="n">
        <v>13743752.2896774</v>
      </c>
      <c r="I19" s="0" t="n">
        <v>3071775.9980527</v>
      </c>
      <c r="J19" s="0" t="n">
        <v>197040.835461422</v>
      </c>
      <c r="K19" s="0" t="n">
        <v>191129.61039758</v>
      </c>
      <c r="L19" s="0" t="n">
        <v>2910514.08543674</v>
      </c>
      <c r="M19" s="0" t="n">
        <v>2753145.60936511</v>
      </c>
      <c r="N19" s="0" t="n">
        <v>2922188.13426565</v>
      </c>
      <c r="O19" s="0" t="n">
        <v>2764119.21366876</v>
      </c>
      <c r="P19" s="0" t="n">
        <v>32840.1392435704</v>
      </c>
      <c r="Q19" s="0" t="n">
        <v>31854.9350662633</v>
      </c>
    </row>
    <row r="20" customFormat="false" ht="12.8" hidden="false" customHeight="false" outlineLevel="0" collapsed="false">
      <c r="A20" s="0" t="n">
        <v>67</v>
      </c>
      <c r="B20" s="0" t="n">
        <v>17820336.4861217</v>
      </c>
      <c r="C20" s="0" t="n">
        <v>17111064.9288588</v>
      </c>
      <c r="D20" s="0" t="n">
        <v>17893233.2050925</v>
      </c>
      <c r="E20" s="0" t="n">
        <v>17179587.8353809</v>
      </c>
      <c r="F20" s="0" t="n">
        <v>13951409.1422612</v>
      </c>
      <c r="G20" s="0" t="n">
        <v>3159655.78659756</v>
      </c>
      <c r="H20" s="0" t="n">
        <v>14019932.6435585</v>
      </c>
      <c r="I20" s="0" t="n">
        <v>3159655.19182241</v>
      </c>
      <c r="J20" s="0" t="n">
        <v>220076.30703952</v>
      </c>
      <c r="K20" s="0" t="n">
        <v>213474.017828334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17603838.5591884</v>
      </c>
      <c r="C21" s="0" t="n">
        <v>16902565.0802647</v>
      </c>
      <c r="D21" s="0" t="n">
        <v>17678541.0427344</v>
      </c>
      <c r="E21" s="0" t="n">
        <v>16972785.4054402</v>
      </c>
      <c r="F21" s="0" t="n">
        <v>13770250.7012874</v>
      </c>
      <c r="G21" s="0" t="n">
        <v>3132314.37897736</v>
      </c>
      <c r="H21" s="0" t="n">
        <v>13840471.6174459</v>
      </c>
      <c r="I21" s="0" t="n">
        <v>3132313.78799435</v>
      </c>
      <c r="J21" s="0" t="n">
        <v>235773.572395275</v>
      </c>
      <c r="K21" s="0" t="n">
        <v>228700.365223416</v>
      </c>
      <c r="L21" s="0" t="n">
        <v>2937409.77526055</v>
      </c>
      <c r="M21" s="0" t="n">
        <v>2777144.45992519</v>
      </c>
      <c r="N21" s="0" t="n">
        <v>2949860.18752571</v>
      </c>
      <c r="O21" s="0" t="n">
        <v>2788847.84581113</v>
      </c>
      <c r="P21" s="0" t="n">
        <v>39295.5953992124</v>
      </c>
      <c r="Q21" s="0" t="n">
        <v>38116.7275372361</v>
      </c>
    </row>
    <row r="22" customFormat="false" ht="12.8" hidden="false" customHeight="false" outlineLevel="0" collapsed="false">
      <c r="A22" s="0" t="n">
        <v>69</v>
      </c>
      <c r="B22" s="0" t="n">
        <v>18031887.9492867</v>
      </c>
      <c r="C22" s="0" t="n">
        <v>17313285.5568132</v>
      </c>
      <c r="D22" s="0" t="n">
        <v>18109165.8986733</v>
      </c>
      <c r="E22" s="0" t="n">
        <v>17385926.8197954</v>
      </c>
      <c r="F22" s="0" t="n">
        <v>14100513.5998894</v>
      </c>
      <c r="G22" s="0" t="n">
        <v>3212771.95692381</v>
      </c>
      <c r="H22" s="0" t="n">
        <v>14173155.4432905</v>
      </c>
      <c r="I22" s="0" t="n">
        <v>3212771.37650495</v>
      </c>
      <c r="J22" s="0" t="n">
        <v>256131153</v>
      </c>
      <c r="K22" s="0" t="n">
        <v>248447.21841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18667787.7684426</v>
      </c>
      <c r="C23" s="0" t="n">
        <v>17932718.2584096</v>
      </c>
      <c r="D23" s="0" t="n">
        <v>18714641.3341637</v>
      </c>
      <c r="E23" s="0" t="n">
        <v>17976124.0405653</v>
      </c>
      <c r="F23" s="0" t="n">
        <v>14458323.9502522</v>
      </c>
      <c r="G23" s="0" t="n">
        <v>3474394.30815741</v>
      </c>
      <c r="H23" s="0" t="n">
        <v>14528771.1440885</v>
      </c>
      <c r="I23" s="0" t="n">
        <v>3447352.89647674</v>
      </c>
      <c r="J23" s="0" t="n">
        <v>296363.212304</v>
      </c>
      <c r="K23" s="0" t="n">
        <v>287472.31593488</v>
      </c>
      <c r="L23" s="0" t="n">
        <v>3114738.71765975</v>
      </c>
      <c r="M23" s="0" t="n">
        <v>2940094.42229436</v>
      </c>
      <c r="N23" s="0" t="n">
        <v>3122453.70382245</v>
      </c>
      <c r="O23" s="0" t="n">
        <v>2947255.38604081</v>
      </c>
      <c r="P23" s="0" t="n">
        <v>49393.8687173333</v>
      </c>
      <c r="Q23" s="0" t="n">
        <v>47912.0526558133</v>
      </c>
    </row>
    <row r="24" customFormat="false" ht="12.8" hidden="false" customHeight="false" outlineLevel="0" collapsed="false">
      <c r="A24" s="0" t="n">
        <v>71</v>
      </c>
      <c r="B24" s="0" t="n">
        <v>18481855.1360477</v>
      </c>
      <c r="C24" s="0" t="n">
        <v>17753185.7887169</v>
      </c>
      <c r="D24" s="0" t="n">
        <v>18530073.9191256</v>
      </c>
      <c r="E24" s="0" t="n">
        <v>17797880.701801</v>
      </c>
      <c r="F24" s="0" t="n">
        <v>14236605.5659075</v>
      </c>
      <c r="G24" s="0" t="n">
        <v>3516580.22280947</v>
      </c>
      <c r="H24" s="0" t="n">
        <v>14308094.3840819</v>
      </c>
      <c r="I24" s="0" t="n">
        <v>3489786.31771911</v>
      </c>
      <c r="J24" s="0" t="n">
        <v>310929.870824</v>
      </c>
      <c r="K24" s="0" t="n">
        <v>301601.97469928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18209330.4324535</v>
      </c>
      <c r="C25" s="0" t="n">
        <v>17489635.4076982</v>
      </c>
      <c r="D25" s="0" t="n">
        <v>18257982.1896213</v>
      </c>
      <c r="E25" s="0" t="n">
        <v>17534761.7359925</v>
      </c>
      <c r="F25" s="0" t="n">
        <v>13961730.2079224</v>
      </c>
      <c r="G25" s="0" t="n">
        <v>3527905.1997758</v>
      </c>
      <c r="H25" s="0" t="n">
        <v>14032744.0694299</v>
      </c>
      <c r="I25" s="0" t="n">
        <v>3502017.66656258</v>
      </c>
      <c r="J25" s="0" t="n">
        <v>342453.9024</v>
      </c>
      <c r="K25" s="0" t="n">
        <v>332180.285328</v>
      </c>
      <c r="L25" s="0" t="n">
        <v>3037664.41637151</v>
      </c>
      <c r="M25" s="0" t="n">
        <v>2866857.12866555</v>
      </c>
      <c r="N25" s="0" t="n">
        <v>3045683.93136962</v>
      </c>
      <c r="O25" s="0" t="n">
        <v>2874309.00388993</v>
      </c>
      <c r="P25" s="0" t="n">
        <v>57075.6504</v>
      </c>
      <c r="Q25" s="0" t="n">
        <v>55363.380888</v>
      </c>
    </row>
    <row r="26" customFormat="false" ht="12.8" hidden="false" customHeight="false" outlineLevel="0" collapsed="false">
      <c r="A26" s="0" t="n">
        <v>73</v>
      </c>
      <c r="B26" s="0" t="n">
        <v>17239218.1404674</v>
      </c>
      <c r="C26" s="0" t="n">
        <v>16554756.772935</v>
      </c>
      <c r="D26" s="0" t="n">
        <v>17290443.578444</v>
      </c>
      <c r="E26" s="0" t="n">
        <v>16602372.9435856</v>
      </c>
      <c r="F26" s="0" t="n">
        <v>13198181.1536307</v>
      </c>
      <c r="G26" s="0" t="n">
        <v>3356575.61930423</v>
      </c>
      <c r="H26" s="0" t="n">
        <v>13266336.0471831</v>
      </c>
      <c r="I26" s="0" t="n">
        <v>3336036.89640247</v>
      </c>
      <c r="J26" s="0" t="n">
        <v>347937.53072</v>
      </c>
      <c r="K26" s="0" t="n">
        <v>337499.4047984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18728613.3437759</v>
      </c>
      <c r="C27" s="0" t="n">
        <v>17984543.903926</v>
      </c>
      <c r="D27" s="0" t="n">
        <v>18787776.1526081</v>
      </c>
      <c r="E27" s="0" t="n">
        <v>18039623.0626533</v>
      </c>
      <c r="F27" s="0" t="n">
        <v>14285254.3962996</v>
      </c>
      <c r="G27" s="0" t="n">
        <v>3699289.50762634</v>
      </c>
      <c r="H27" s="0" t="n">
        <v>14361096.5070746</v>
      </c>
      <c r="I27" s="0" t="n">
        <v>3678526.55557875</v>
      </c>
      <c r="J27" s="0" t="n">
        <v>388412.746776</v>
      </c>
      <c r="K27" s="0" t="n">
        <v>376760.36437272</v>
      </c>
      <c r="L27" s="0" t="n">
        <v>3124516.2174022</v>
      </c>
      <c r="M27" s="0" t="n">
        <v>2948385.59697405</v>
      </c>
      <c r="N27" s="0" t="n">
        <v>3134293.43431315</v>
      </c>
      <c r="O27" s="0" t="n">
        <v>2957495.39557055</v>
      </c>
      <c r="P27" s="0" t="n">
        <v>64735.457796</v>
      </c>
      <c r="Q27" s="0" t="n">
        <v>62793.39406212</v>
      </c>
    </row>
    <row r="28" customFormat="false" ht="12.8" hidden="false" customHeight="false" outlineLevel="0" collapsed="false">
      <c r="A28" s="0" t="n">
        <v>75</v>
      </c>
      <c r="B28" s="0" t="n">
        <v>17571405.6767122</v>
      </c>
      <c r="C28" s="0" t="n">
        <v>16871588.4657438</v>
      </c>
      <c r="D28" s="0" t="n">
        <v>17630644.6763706</v>
      </c>
      <c r="E28" s="0" t="n">
        <v>16926850.7054628</v>
      </c>
      <c r="F28" s="0" t="n">
        <v>13388103.2748788</v>
      </c>
      <c r="G28" s="0" t="n">
        <v>3483485.19086504</v>
      </c>
      <c r="H28" s="0" t="n">
        <v>13459874.070188</v>
      </c>
      <c r="I28" s="0" t="n">
        <v>3466976.63527482</v>
      </c>
      <c r="J28" s="0" t="n">
        <v>388938.603272</v>
      </c>
      <c r="K28" s="0" t="n">
        <v>377270.44517384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20402097.6101776</v>
      </c>
      <c r="C29" s="0" t="n">
        <v>19589665.0083679</v>
      </c>
      <c r="D29" s="0" t="n">
        <v>20473551.8982676</v>
      </c>
      <c r="E29" s="0" t="n">
        <v>19656357.9086019</v>
      </c>
      <c r="F29" s="0" t="n">
        <v>15503738.6270466</v>
      </c>
      <c r="G29" s="0" t="n">
        <v>4085926.38132129</v>
      </c>
      <c r="H29" s="0" t="n">
        <v>15588517.4995479</v>
      </c>
      <c r="I29" s="0" t="n">
        <v>4067840.40905401</v>
      </c>
      <c r="J29" s="0" t="n">
        <v>491741.650512</v>
      </c>
      <c r="K29" s="0" t="n">
        <v>476989.40099664</v>
      </c>
      <c r="L29" s="0" t="n">
        <v>3402700.40176773</v>
      </c>
      <c r="M29" s="0" t="n">
        <v>3210471.82088542</v>
      </c>
      <c r="N29" s="0" t="n">
        <v>3414532.45710597</v>
      </c>
      <c r="O29" s="0" t="n">
        <v>3221519.51063577</v>
      </c>
      <c r="P29" s="0" t="n">
        <v>81956.941752</v>
      </c>
      <c r="Q29" s="0" t="n">
        <v>79498.23349944</v>
      </c>
    </row>
    <row r="30" customFormat="false" ht="12.8" hidden="false" customHeight="false" outlineLevel="0" collapsed="false">
      <c r="A30" s="0" t="n">
        <v>77</v>
      </c>
      <c r="B30" s="0" t="n">
        <v>19298723.7303158</v>
      </c>
      <c r="C30" s="0" t="n">
        <v>18527214.3585407</v>
      </c>
      <c r="D30" s="0" t="n">
        <v>19368200.8738235</v>
      </c>
      <c r="E30" s="0" t="n">
        <v>18592077.2223685</v>
      </c>
      <c r="F30" s="0" t="n">
        <v>14643401.8427079</v>
      </c>
      <c r="G30" s="0" t="n">
        <v>3883812.51583285</v>
      </c>
      <c r="H30" s="0" t="n">
        <v>14725264.8932367</v>
      </c>
      <c r="I30" s="0" t="n">
        <v>3866812.32913186</v>
      </c>
      <c r="J30" s="0" t="n">
        <v>469136.080816</v>
      </c>
      <c r="K30" s="0" t="n">
        <v>455061.99839152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21287578.2604707</v>
      </c>
      <c r="C31" s="0" t="n">
        <v>20435819.3497412</v>
      </c>
      <c r="D31" s="0" t="n">
        <v>21364156.2283397</v>
      </c>
      <c r="E31" s="0" t="n">
        <v>20507312.0136273</v>
      </c>
      <c r="F31" s="0" t="n">
        <v>16103586.4325227</v>
      </c>
      <c r="G31" s="0" t="n">
        <v>4332232.91721851</v>
      </c>
      <c r="H31" s="0" t="n">
        <v>16193794.9360059</v>
      </c>
      <c r="I31" s="0" t="n">
        <v>4313517.07762145</v>
      </c>
      <c r="J31" s="0" t="n">
        <v>542646.319824</v>
      </c>
      <c r="K31" s="0" t="n">
        <v>526366.93022928</v>
      </c>
      <c r="L31" s="0" t="n">
        <v>3550280.23973371</v>
      </c>
      <c r="M31" s="0" t="n">
        <v>3349337.7759619</v>
      </c>
      <c r="N31" s="0" t="n">
        <v>3562963.56472586</v>
      </c>
      <c r="O31" s="0" t="n">
        <v>3361183.07094805</v>
      </c>
      <c r="P31" s="0" t="n">
        <v>90441.053304</v>
      </c>
      <c r="Q31" s="0" t="n">
        <v>87727.82170488</v>
      </c>
    </row>
    <row r="32" customFormat="false" ht="12.8" hidden="false" customHeight="false" outlineLevel="0" collapsed="false">
      <c r="A32" s="0" t="n">
        <v>79</v>
      </c>
      <c r="B32" s="0" t="n">
        <v>20275485.263166</v>
      </c>
      <c r="C32" s="0" t="n">
        <v>19460800.4960548</v>
      </c>
      <c r="D32" s="0" t="n">
        <v>20350212.287252</v>
      </c>
      <c r="E32" s="0" t="n">
        <v>19530610.3995209</v>
      </c>
      <c r="F32" s="0" t="n">
        <v>15240253.2973814</v>
      </c>
      <c r="G32" s="0" t="n">
        <v>4220547.19867349</v>
      </c>
      <c r="H32" s="0" t="n">
        <v>15326587.6157891</v>
      </c>
      <c r="I32" s="0" t="n">
        <v>4204022.78373175</v>
      </c>
      <c r="J32" s="0" t="n">
        <v>523985.038408</v>
      </c>
      <c r="K32" s="0" t="n">
        <v>508265.48725576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21861323.4571805</v>
      </c>
      <c r="C33" s="0" t="n">
        <v>20982078.5627918</v>
      </c>
      <c r="D33" s="0" t="n">
        <v>21943025.2681584</v>
      </c>
      <c r="E33" s="0" t="n">
        <v>21058411.0727973</v>
      </c>
      <c r="F33" s="0" t="n">
        <v>16377111.1051381</v>
      </c>
      <c r="G33" s="0" t="n">
        <v>4604967.45765376</v>
      </c>
      <c r="H33" s="0" t="n">
        <v>16471181.9778665</v>
      </c>
      <c r="I33" s="0" t="n">
        <v>4587229.09493085</v>
      </c>
      <c r="J33" s="0" t="n">
        <v>598139.538656</v>
      </c>
      <c r="K33" s="0" t="n">
        <v>580195.35249632</v>
      </c>
      <c r="L33" s="0" t="n">
        <v>3646120.25444092</v>
      </c>
      <c r="M33" s="0" t="n">
        <v>3439408.12467253</v>
      </c>
      <c r="N33" s="0" t="n">
        <v>3659655.90513301</v>
      </c>
      <c r="O33" s="0" t="n">
        <v>3452053.01186561</v>
      </c>
      <c r="P33" s="0" t="n">
        <v>99689.9231093333</v>
      </c>
      <c r="Q33" s="0" t="n">
        <v>96699.2254160533</v>
      </c>
    </row>
    <row r="34" customFormat="false" ht="12.8" hidden="false" customHeight="false" outlineLevel="0" collapsed="false">
      <c r="A34" s="0" t="n">
        <v>81</v>
      </c>
      <c r="B34" s="0" t="n">
        <v>20909528.2326818</v>
      </c>
      <c r="C34" s="0" t="n">
        <v>20065765.2151204</v>
      </c>
      <c r="D34" s="0" t="n">
        <v>20988929.2297855</v>
      </c>
      <c r="E34" s="0" t="n">
        <v>20139958.4472362</v>
      </c>
      <c r="F34" s="0" t="n">
        <v>15605797.9049852</v>
      </c>
      <c r="G34" s="0" t="n">
        <v>4459967.31013517</v>
      </c>
      <c r="H34" s="0" t="n">
        <v>15696837.7391762</v>
      </c>
      <c r="I34" s="0" t="n">
        <v>4443120.70805994</v>
      </c>
      <c r="J34" s="0" t="n">
        <v>578594.197888</v>
      </c>
      <c r="K34" s="0" t="n">
        <v>561236.37195136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22771023.6059391</v>
      </c>
      <c r="C35" s="0" t="n">
        <v>21852063.0922259</v>
      </c>
      <c r="D35" s="0" t="n">
        <v>22854640.258399</v>
      </c>
      <c r="E35" s="0" t="n">
        <v>21930145.5287852</v>
      </c>
      <c r="F35" s="0" t="n">
        <v>16944930.6425955</v>
      </c>
      <c r="G35" s="0" t="n">
        <v>4907132.44963038</v>
      </c>
      <c r="H35" s="0" t="n">
        <v>17042739.3390959</v>
      </c>
      <c r="I35" s="0" t="n">
        <v>4887406.18968926</v>
      </c>
      <c r="J35" s="0" t="n">
        <v>629134.03608</v>
      </c>
      <c r="K35" s="0" t="n">
        <v>610260.0149976</v>
      </c>
      <c r="L35" s="0" t="n">
        <v>3797874.04758782</v>
      </c>
      <c r="M35" s="0" t="n">
        <v>3582023.35667916</v>
      </c>
      <c r="N35" s="0" t="n">
        <v>3811726.15865692</v>
      </c>
      <c r="O35" s="0" t="n">
        <v>3594963.12555113</v>
      </c>
      <c r="P35" s="0" t="n">
        <v>104855.67268</v>
      </c>
      <c r="Q35" s="0" t="n">
        <v>101710.0024996</v>
      </c>
    </row>
    <row r="36" customFormat="false" ht="12.8" hidden="false" customHeight="false" outlineLevel="0" collapsed="false">
      <c r="A36" s="0" t="n">
        <v>83</v>
      </c>
      <c r="B36" s="0" t="n">
        <v>21714983.8449071</v>
      </c>
      <c r="C36" s="0" t="n">
        <v>20838048.500488</v>
      </c>
      <c r="D36" s="0" t="n">
        <v>21797384.0946409</v>
      </c>
      <c r="E36" s="0" t="n">
        <v>20915075.9665306</v>
      </c>
      <c r="F36" s="0" t="n">
        <v>16104973.4057361</v>
      </c>
      <c r="G36" s="0" t="n">
        <v>4733075.09475195</v>
      </c>
      <c r="H36" s="0" t="n">
        <v>16198166.0792181</v>
      </c>
      <c r="I36" s="0" t="n">
        <v>4716909.88731245</v>
      </c>
      <c r="J36" s="0" t="n">
        <v>639158.337168</v>
      </c>
      <c r="K36" s="0" t="n">
        <v>619983.58705296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23464545.1682335</v>
      </c>
      <c r="C37" s="0" t="n">
        <v>22514782.1060987</v>
      </c>
      <c r="D37" s="0" t="n">
        <v>23555235.1220001</v>
      </c>
      <c r="E37" s="0" t="n">
        <v>22599573.186359</v>
      </c>
      <c r="F37" s="0" t="n">
        <v>17350760.865472</v>
      </c>
      <c r="G37" s="0" t="n">
        <v>5164021.24062675</v>
      </c>
      <c r="H37" s="0" t="n">
        <v>17452821.622587</v>
      </c>
      <c r="I37" s="0" t="n">
        <v>5146751.563772</v>
      </c>
      <c r="J37" s="0" t="n">
        <v>703522.91304</v>
      </c>
      <c r="K37" s="0" t="n">
        <v>682417.2256488</v>
      </c>
      <c r="L37" s="0" t="n">
        <v>3911178.60874899</v>
      </c>
      <c r="M37" s="0" t="n">
        <v>3687831.22797897</v>
      </c>
      <c r="N37" s="0" t="n">
        <v>3926218.1914368</v>
      </c>
      <c r="O37" s="0" t="n">
        <v>3701895.55764884</v>
      </c>
      <c r="P37" s="0" t="n">
        <v>117253.81884</v>
      </c>
      <c r="Q37" s="0" t="n">
        <v>113736.2042748</v>
      </c>
    </row>
    <row r="38" customFormat="false" ht="12.8" hidden="false" customHeight="false" outlineLevel="0" collapsed="false">
      <c r="A38" s="0" t="n">
        <v>85</v>
      </c>
      <c r="B38" s="0" t="n">
        <v>22544632.8096313</v>
      </c>
      <c r="C38" s="0" t="n">
        <v>21632227.1697869</v>
      </c>
      <c r="D38" s="0" t="n">
        <v>22632720.6629606</v>
      </c>
      <c r="E38" s="0" t="n">
        <v>21714590.3169246</v>
      </c>
      <c r="F38" s="0" t="n">
        <v>16646232.5271994</v>
      </c>
      <c r="G38" s="0" t="n">
        <v>4985994.64258745</v>
      </c>
      <c r="H38" s="0" t="n">
        <v>16745184.293538</v>
      </c>
      <c r="I38" s="0" t="n">
        <v>4969406.02338653</v>
      </c>
      <c r="J38" s="0" t="n">
        <v>702385.972512</v>
      </c>
      <c r="K38" s="0" t="n">
        <v>681314.39333664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24254311.3915118</v>
      </c>
      <c r="C39" s="0" t="n">
        <v>23271255.2883985</v>
      </c>
      <c r="D39" s="0" t="n">
        <v>24353265.4319587</v>
      </c>
      <c r="E39" s="0" t="n">
        <v>23363877.5473339</v>
      </c>
      <c r="F39" s="0" t="n">
        <v>17836535.4520015</v>
      </c>
      <c r="G39" s="0" t="n">
        <v>5434719.83639709</v>
      </c>
      <c r="H39" s="0" t="n">
        <v>17944531.9233585</v>
      </c>
      <c r="I39" s="0" t="n">
        <v>5419345.62397542</v>
      </c>
      <c r="J39" s="0" t="n">
        <v>769830.26688</v>
      </c>
      <c r="K39" s="0" t="n">
        <v>746735.3588736</v>
      </c>
      <c r="L39" s="0" t="n">
        <v>4045286.3810575</v>
      </c>
      <c r="M39" s="0" t="n">
        <v>3814318.346471</v>
      </c>
      <c r="N39" s="0" t="n">
        <v>4061714.63363186</v>
      </c>
      <c r="O39" s="0" t="n">
        <v>3829698.65065965</v>
      </c>
      <c r="P39" s="0" t="n">
        <v>128305.04448</v>
      </c>
      <c r="Q39" s="0" t="n">
        <v>124455.8931456</v>
      </c>
    </row>
    <row r="40" customFormat="false" ht="12.8" hidden="false" customHeight="false" outlineLevel="0" collapsed="false">
      <c r="A40" s="0" t="n">
        <v>87</v>
      </c>
      <c r="B40" s="0" t="n">
        <v>23554998.9003838</v>
      </c>
      <c r="C40" s="0" t="n">
        <v>22597897.3963</v>
      </c>
      <c r="D40" s="0" t="n">
        <v>23652374.3963237</v>
      </c>
      <c r="E40" s="0" t="n">
        <v>22689049.7482426</v>
      </c>
      <c r="F40" s="0" t="n">
        <v>17264530.9102398</v>
      </c>
      <c r="G40" s="0" t="n">
        <v>5333366.4860602</v>
      </c>
      <c r="H40" s="0" t="n">
        <v>17370514.8587385</v>
      </c>
      <c r="I40" s="0" t="n">
        <v>5318534.88950415</v>
      </c>
      <c r="J40" s="0" t="n">
        <v>768358.0912</v>
      </c>
      <c r="K40" s="0" t="n">
        <v>745307.348464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25057437.6932699</v>
      </c>
      <c r="C41" s="0" t="n">
        <v>24037936.6450762</v>
      </c>
      <c r="D41" s="0" t="n">
        <v>25162740.8987959</v>
      </c>
      <c r="E41" s="0" t="n">
        <v>24136518.1806182</v>
      </c>
      <c r="F41" s="0" t="n">
        <v>18331892.2337625</v>
      </c>
      <c r="G41" s="0" t="n">
        <v>5706044.41131372</v>
      </c>
      <c r="H41" s="0" t="n">
        <v>18446187.1973048</v>
      </c>
      <c r="I41" s="0" t="n">
        <v>5690330.98331342</v>
      </c>
      <c r="J41" s="0" t="n">
        <v>880329.357856</v>
      </c>
      <c r="K41" s="0" t="n">
        <v>853919.47712032</v>
      </c>
      <c r="L41" s="0" t="n">
        <v>4177447.79861976</v>
      </c>
      <c r="M41" s="0" t="n">
        <v>3938601.95998989</v>
      </c>
      <c r="N41" s="0" t="n">
        <v>4194932.78994408</v>
      </c>
      <c r="O41" s="0" t="n">
        <v>3954975.34166072</v>
      </c>
      <c r="P41" s="0" t="n">
        <v>146721.559642667</v>
      </c>
      <c r="Q41" s="0" t="n">
        <v>142319.912853387</v>
      </c>
    </row>
    <row r="42" customFormat="false" ht="12.8" hidden="false" customHeight="false" outlineLevel="0" collapsed="false">
      <c r="A42" s="0" t="n">
        <v>89</v>
      </c>
      <c r="B42" s="0" t="n">
        <v>24426343.0985601</v>
      </c>
      <c r="C42" s="0" t="n">
        <v>23430391.8746821</v>
      </c>
      <c r="D42" s="0" t="n">
        <v>24530007.72971</v>
      </c>
      <c r="E42" s="0" t="n">
        <v>23527444.2071739</v>
      </c>
      <c r="F42" s="0" t="n">
        <v>17863349.741759</v>
      </c>
      <c r="G42" s="0" t="n">
        <v>5567042.13292316</v>
      </c>
      <c r="H42" s="0" t="n">
        <v>17975683.7319164</v>
      </c>
      <c r="I42" s="0" t="n">
        <v>5551760.47525743</v>
      </c>
      <c r="J42" s="0" t="n">
        <v>926982.973488</v>
      </c>
      <c r="K42" s="0" t="n">
        <v>899173.48428336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26045934.6737522</v>
      </c>
      <c r="C43" s="0" t="n">
        <v>24983123.2147074</v>
      </c>
      <c r="D43" s="0" t="n">
        <v>26157416.6225731</v>
      </c>
      <c r="E43" s="0" t="n">
        <v>25087499.8216638</v>
      </c>
      <c r="F43" s="0" t="n">
        <v>19004650.6597786</v>
      </c>
      <c r="G43" s="0" t="n">
        <v>5978472.55492877</v>
      </c>
      <c r="H43" s="0" t="n">
        <v>19125243.7003645</v>
      </c>
      <c r="I43" s="0" t="n">
        <v>5962256.12129926</v>
      </c>
      <c r="J43" s="0" t="n">
        <v>1089390.580992</v>
      </c>
      <c r="K43" s="0" t="n">
        <v>1056708.86356224</v>
      </c>
      <c r="L43" s="0" t="n">
        <v>4342127.37238368</v>
      </c>
      <c r="M43" s="0" t="n">
        <v>4094297.09850572</v>
      </c>
      <c r="N43" s="0" t="n">
        <v>4360640.04828528</v>
      </c>
      <c r="O43" s="0" t="n">
        <v>4111634.19193467</v>
      </c>
      <c r="P43" s="0" t="n">
        <v>181565.096832</v>
      </c>
      <c r="Q43" s="0" t="n">
        <v>176118.14392704</v>
      </c>
    </row>
    <row r="44" customFormat="false" ht="12.8" hidden="false" customHeight="false" outlineLevel="0" collapsed="false">
      <c r="A44" s="0" t="n">
        <v>91</v>
      </c>
      <c r="B44" s="0" t="n">
        <v>25512397.3657645</v>
      </c>
      <c r="C44" s="0" t="n">
        <v>24470545.4176392</v>
      </c>
      <c r="D44" s="0" t="n">
        <v>25623024.7742433</v>
      </c>
      <c r="E44" s="0" t="n">
        <v>24574137.5686236</v>
      </c>
      <c r="F44" s="0" t="n">
        <v>18572900.515072</v>
      </c>
      <c r="G44" s="0" t="n">
        <v>5897644.90256719</v>
      </c>
      <c r="H44" s="0" t="n">
        <v>18692034.7798122</v>
      </c>
      <c r="I44" s="0" t="n">
        <v>5882102.78881132</v>
      </c>
      <c r="J44" s="0" t="n">
        <v>1111154.92848</v>
      </c>
      <c r="K44" s="0" t="n">
        <v>1077820.2806256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26814459.8290381</v>
      </c>
      <c r="C45" s="0" t="n">
        <v>25718082.7844399</v>
      </c>
      <c r="D45" s="0" t="n">
        <v>26931140.8509984</v>
      </c>
      <c r="E45" s="0" t="n">
        <v>25827357.5208594</v>
      </c>
      <c r="F45" s="0" t="n">
        <v>19534751.4022102</v>
      </c>
      <c r="G45" s="0" t="n">
        <v>6183331.38222971</v>
      </c>
      <c r="H45" s="0" t="n">
        <v>19659879.0663966</v>
      </c>
      <c r="I45" s="0" t="n">
        <v>6167478.45446277</v>
      </c>
      <c r="J45" s="0" t="n">
        <v>1260000.34964</v>
      </c>
      <c r="K45" s="0" t="n">
        <v>1222200.3391508</v>
      </c>
      <c r="L45" s="0" t="n">
        <v>4469820.94637104</v>
      </c>
      <c r="M45" s="0" t="n">
        <v>4215004.84062602</v>
      </c>
      <c r="N45" s="0" t="n">
        <v>4489202.19034553</v>
      </c>
      <c r="O45" s="0" t="n">
        <v>4233160.68676335</v>
      </c>
      <c r="P45" s="0" t="n">
        <v>210000.058273333</v>
      </c>
      <c r="Q45" s="0" t="n">
        <v>203700.056525133</v>
      </c>
    </row>
    <row r="46" customFormat="false" ht="12.8" hidden="false" customHeight="false" outlineLevel="0" collapsed="false">
      <c r="A46" s="0" t="n">
        <v>93</v>
      </c>
      <c r="B46" s="0" t="n">
        <v>26533603.3018687</v>
      </c>
      <c r="C46" s="0" t="n">
        <v>25446682.0577806</v>
      </c>
      <c r="D46" s="0" t="n">
        <v>26650601.911556</v>
      </c>
      <c r="E46" s="0" t="n">
        <v>25556265.2923377</v>
      </c>
      <c r="F46" s="0" t="n">
        <v>19290952.6309338</v>
      </c>
      <c r="G46" s="0" t="n">
        <v>6155729.42684679</v>
      </c>
      <c r="H46" s="0" t="n">
        <v>19416031.1584236</v>
      </c>
      <c r="I46" s="0" t="n">
        <v>6140234.13391413</v>
      </c>
      <c r="J46" s="0" t="n">
        <v>1367600.70024</v>
      </c>
      <c r="K46" s="0" t="n">
        <v>1326572.6792328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27856120.6438966</v>
      </c>
      <c r="C47" s="0" t="n">
        <v>26714163.6528766</v>
      </c>
      <c r="D47" s="0" t="n">
        <v>27982024.5162881</v>
      </c>
      <c r="E47" s="0" t="n">
        <v>26832179.3618787</v>
      </c>
      <c r="F47" s="0" t="n">
        <v>20217399.8843926</v>
      </c>
      <c r="G47" s="0" t="n">
        <v>6496763.76848408</v>
      </c>
      <c r="H47" s="0" t="n">
        <v>20349004.7049325</v>
      </c>
      <c r="I47" s="0" t="n">
        <v>6483174.65694621</v>
      </c>
      <c r="J47" s="0" t="n">
        <v>1522758.01216</v>
      </c>
      <c r="K47" s="0" t="n">
        <v>1477075.2717952</v>
      </c>
      <c r="L47" s="0" t="n">
        <v>4644708.11366111</v>
      </c>
      <c r="M47" s="0" t="n">
        <v>4380908.99345135</v>
      </c>
      <c r="N47" s="0" t="n">
        <v>4665639.36789863</v>
      </c>
      <c r="O47" s="0" t="n">
        <v>4400534.55767385</v>
      </c>
      <c r="P47" s="0" t="n">
        <v>253793.002026667</v>
      </c>
      <c r="Q47" s="0" t="n">
        <v>246179.211965867</v>
      </c>
    </row>
    <row r="48" customFormat="false" ht="12.8" hidden="false" customHeight="false" outlineLevel="0" collapsed="false">
      <c r="A48" s="0" t="n">
        <v>95</v>
      </c>
      <c r="B48" s="0" t="n">
        <v>27584434.581086</v>
      </c>
      <c r="C48" s="0" t="n">
        <v>26451983.3493944</v>
      </c>
      <c r="D48" s="0" t="n">
        <v>27709590.5635658</v>
      </c>
      <c r="E48" s="0" t="n">
        <v>26569327.8779064</v>
      </c>
      <c r="F48" s="0" t="n">
        <v>19959557.1213918</v>
      </c>
      <c r="G48" s="0" t="n">
        <v>6492426.22800268</v>
      </c>
      <c r="H48" s="0" t="n">
        <v>20089429.0199446</v>
      </c>
      <c r="I48" s="0" t="n">
        <v>6479898.85796177</v>
      </c>
      <c r="J48" s="0" t="n">
        <v>1579170.920184</v>
      </c>
      <c r="K48" s="0" t="n">
        <v>1531795.79257848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28340301.9326387</v>
      </c>
      <c r="C49" s="0" t="n">
        <v>27176949.1041851</v>
      </c>
      <c r="D49" s="0" t="n">
        <v>28468994.8747037</v>
      </c>
      <c r="E49" s="0" t="n">
        <v>27297610.6172165</v>
      </c>
      <c r="F49" s="0" t="n">
        <v>20474755.7444988</v>
      </c>
      <c r="G49" s="0" t="n">
        <v>6702193.35968631</v>
      </c>
      <c r="H49" s="0" t="n">
        <v>20608266.335146</v>
      </c>
      <c r="I49" s="0" t="n">
        <v>6689344.28207048</v>
      </c>
      <c r="J49" s="0" t="n">
        <v>1699752.215616</v>
      </c>
      <c r="K49" s="0" t="n">
        <v>1648759.64914752</v>
      </c>
      <c r="L49" s="0" t="n">
        <v>4724123.13286268</v>
      </c>
      <c r="M49" s="0" t="n">
        <v>4456143.20367768</v>
      </c>
      <c r="N49" s="0" t="n">
        <v>4745523.58636215</v>
      </c>
      <c r="O49" s="0" t="n">
        <v>4476214.04629627</v>
      </c>
      <c r="P49" s="0" t="n">
        <v>283292.035936</v>
      </c>
      <c r="Q49" s="0" t="n">
        <v>274793.27485792</v>
      </c>
    </row>
    <row r="50" customFormat="false" ht="12.8" hidden="false" customHeight="false" outlineLevel="0" collapsed="false">
      <c r="A50" s="0" t="n">
        <v>97</v>
      </c>
      <c r="B50" s="0" t="n">
        <v>28092448.9675692</v>
      </c>
      <c r="C50" s="0" t="n">
        <v>26938650.7445725</v>
      </c>
      <c r="D50" s="0" t="n">
        <v>28220305.6871348</v>
      </c>
      <c r="E50" s="0" t="n">
        <v>27058530.0349616</v>
      </c>
      <c r="F50" s="0" t="n">
        <v>20262821.0550269</v>
      </c>
      <c r="G50" s="0" t="n">
        <v>6675829.68954553</v>
      </c>
      <c r="H50" s="0" t="n">
        <v>20395390.727791</v>
      </c>
      <c r="I50" s="0" t="n">
        <v>6663139.30717066</v>
      </c>
      <c r="J50" s="0" t="n">
        <v>1738570.35408</v>
      </c>
      <c r="K50" s="0" t="n">
        <v>1686413.2434576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28581608.9560646</v>
      </c>
      <c r="C51" s="0" t="n">
        <v>27408543.8938239</v>
      </c>
      <c r="D51" s="0" t="n">
        <v>28712773.6726083</v>
      </c>
      <c r="E51" s="0" t="n">
        <v>27531526.7339761</v>
      </c>
      <c r="F51" s="0" t="n">
        <v>20626208.8128483</v>
      </c>
      <c r="G51" s="0" t="n">
        <v>6782335.08097556</v>
      </c>
      <c r="H51" s="0" t="n">
        <v>20762129.5094357</v>
      </c>
      <c r="I51" s="0" t="n">
        <v>6769397.22454035</v>
      </c>
      <c r="J51" s="0" t="n">
        <v>1817531.8488</v>
      </c>
      <c r="K51" s="0" t="n">
        <v>1763005.893336</v>
      </c>
      <c r="L51" s="0" t="n">
        <v>4764156.57369427</v>
      </c>
      <c r="M51" s="0" t="n">
        <v>4494242.39405442</v>
      </c>
      <c r="N51" s="0" t="n">
        <v>4785968.65539892</v>
      </c>
      <c r="O51" s="0" t="n">
        <v>4514699.85223463</v>
      </c>
      <c r="P51" s="0" t="n">
        <v>302921.9748</v>
      </c>
      <c r="Q51" s="0" t="n">
        <v>293834.315556</v>
      </c>
    </row>
    <row r="52" customFormat="false" ht="12.8" hidden="false" customHeight="false" outlineLevel="0" collapsed="false">
      <c r="A52" s="0" t="n">
        <v>99</v>
      </c>
      <c r="B52" s="0" t="n">
        <v>28358777.6803857</v>
      </c>
      <c r="C52" s="0" t="n">
        <v>27193545.9509189</v>
      </c>
      <c r="D52" s="0" t="n">
        <v>28488141.1130748</v>
      </c>
      <c r="E52" s="0" t="n">
        <v>27314839.0739841</v>
      </c>
      <c r="F52" s="0" t="n">
        <v>20453408.7391822</v>
      </c>
      <c r="G52" s="0" t="n">
        <v>6740137.21173673</v>
      </c>
      <c r="H52" s="0" t="n">
        <v>20587481.2641414</v>
      </c>
      <c r="I52" s="0" t="n">
        <v>6727357.80984273</v>
      </c>
      <c r="J52" s="0" t="n">
        <v>1878499.546672</v>
      </c>
      <c r="K52" s="0" t="n">
        <v>1822144.56027184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28960107.442695</v>
      </c>
      <c r="C53" s="0" t="n">
        <v>27770767.1390568</v>
      </c>
      <c r="D53" s="0" t="n">
        <v>29092700.4146861</v>
      </c>
      <c r="E53" s="0" t="n">
        <v>27895085.8422594</v>
      </c>
      <c r="F53" s="0" t="n">
        <v>20938741.1991524</v>
      </c>
      <c r="G53" s="0" t="n">
        <v>6832025.93990446</v>
      </c>
      <c r="H53" s="0" t="n">
        <v>21076072.4192801</v>
      </c>
      <c r="I53" s="0" t="n">
        <v>6819013.42297936</v>
      </c>
      <c r="J53" s="0" t="n">
        <v>1998002.13984</v>
      </c>
      <c r="K53" s="0" t="n">
        <v>1938062.0756448</v>
      </c>
      <c r="L53" s="0" t="n">
        <v>4827374.5558226</v>
      </c>
      <c r="M53" s="0" t="n">
        <v>4554532.35616211</v>
      </c>
      <c r="N53" s="0" t="n">
        <v>4849423.53088239</v>
      </c>
      <c r="O53" s="0" t="n">
        <v>4575212.2950252</v>
      </c>
      <c r="P53" s="0" t="n">
        <v>333000.35664</v>
      </c>
      <c r="Q53" s="0" t="n">
        <v>323010.3459408</v>
      </c>
    </row>
    <row r="54" customFormat="false" ht="12.8" hidden="false" customHeight="false" outlineLevel="0" collapsed="false">
      <c r="A54" s="0" t="n">
        <v>101</v>
      </c>
      <c r="B54" s="0" t="n">
        <v>28791435.4825356</v>
      </c>
      <c r="C54" s="0" t="n">
        <v>27607699.6238178</v>
      </c>
      <c r="D54" s="0" t="n">
        <v>28925107.5794015</v>
      </c>
      <c r="E54" s="0" t="n">
        <v>27733110.826104</v>
      </c>
      <c r="F54" s="0" t="n">
        <v>20752045.9716298</v>
      </c>
      <c r="G54" s="0" t="n">
        <v>6855653.652188</v>
      </c>
      <c r="H54" s="0" t="n">
        <v>20887910.2881653</v>
      </c>
      <c r="I54" s="0" t="n">
        <v>6845200.53793864</v>
      </c>
      <c r="J54" s="0" t="n">
        <v>2064272.383824</v>
      </c>
      <c r="K54" s="0" t="n">
        <v>2002344.21230928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29528586.8361789</v>
      </c>
      <c r="C55" s="0" t="n">
        <v>28313469.9782854</v>
      </c>
      <c r="D55" s="0" t="n">
        <v>29665726.8144707</v>
      </c>
      <c r="E55" s="0" t="n">
        <v>28442136.4119569</v>
      </c>
      <c r="F55" s="0" t="n">
        <v>21273104.2214214</v>
      </c>
      <c r="G55" s="0" t="n">
        <v>7040365.75686406</v>
      </c>
      <c r="H55" s="0" t="n">
        <v>21412422.6698895</v>
      </c>
      <c r="I55" s="0" t="n">
        <v>7029713.74206745</v>
      </c>
      <c r="J55" s="0" t="n">
        <v>2181376.991824</v>
      </c>
      <c r="K55" s="0" t="n">
        <v>2115935.68206928</v>
      </c>
      <c r="L55" s="0" t="n">
        <v>4919528.3312062</v>
      </c>
      <c r="M55" s="0" t="n">
        <v>4641441.66032924</v>
      </c>
      <c r="N55" s="0" t="n">
        <v>4942348.22331154</v>
      </c>
      <c r="O55" s="0" t="n">
        <v>4662859.0323458</v>
      </c>
      <c r="P55" s="0" t="n">
        <v>363562.831970667</v>
      </c>
      <c r="Q55" s="0" t="n">
        <v>352655.947011547</v>
      </c>
    </row>
    <row r="56" customFormat="false" ht="12.8" hidden="false" customHeight="false" outlineLevel="0" collapsed="false">
      <c r="A56" s="0" t="n">
        <v>103</v>
      </c>
      <c r="B56" s="0" t="n">
        <v>29323099.0818692</v>
      </c>
      <c r="C56" s="0" t="n">
        <v>28116645.6328391</v>
      </c>
      <c r="D56" s="0" t="n">
        <v>29461804.088959</v>
      </c>
      <c r="E56" s="0" t="n">
        <v>28246865.2636922</v>
      </c>
      <c r="F56" s="0" t="n">
        <v>21145563.1800795</v>
      </c>
      <c r="G56" s="0" t="n">
        <v>6971082.45275962</v>
      </c>
      <c r="H56" s="0" t="n">
        <v>21283796.318742</v>
      </c>
      <c r="I56" s="0" t="n">
        <v>6963068.94495023</v>
      </c>
      <c r="J56" s="0" t="n">
        <v>2267814.186352</v>
      </c>
      <c r="K56" s="0" t="n">
        <v>2199779.76076144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29995941.3602748</v>
      </c>
      <c r="C57" s="0" t="n">
        <v>28760674.64194</v>
      </c>
      <c r="D57" s="0" t="n">
        <v>30137476.808957</v>
      </c>
      <c r="E57" s="0" t="n">
        <v>28893551.6497195</v>
      </c>
      <c r="F57" s="0" t="n">
        <v>21594190.5052361</v>
      </c>
      <c r="G57" s="0" t="n">
        <v>7166484.13670385</v>
      </c>
      <c r="H57" s="0" t="n">
        <v>21735240.1432022</v>
      </c>
      <c r="I57" s="0" t="n">
        <v>7158311.50651729</v>
      </c>
      <c r="J57" s="0" t="n">
        <v>2434260.410624</v>
      </c>
      <c r="K57" s="0" t="n">
        <v>2361232.59830528</v>
      </c>
      <c r="L57" s="0" t="n">
        <v>4998638.85273464</v>
      </c>
      <c r="M57" s="0" t="n">
        <v>4717068.03803955</v>
      </c>
      <c r="N57" s="0" t="n">
        <v>5022205.34987171</v>
      </c>
      <c r="O57" s="0" t="n">
        <v>4739200.57874321</v>
      </c>
      <c r="P57" s="0" t="n">
        <v>405710.068437333</v>
      </c>
      <c r="Q57" s="0" t="n">
        <v>393538.766384213</v>
      </c>
    </row>
    <row r="58" customFormat="false" ht="12.8" hidden="false" customHeight="false" outlineLevel="0" collapsed="false">
      <c r="A58" s="0" t="n">
        <v>105</v>
      </c>
      <c r="B58" s="0" t="n">
        <v>29754665.5187117</v>
      </c>
      <c r="C58" s="0" t="n">
        <v>28528840.5330339</v>
      </c>
      <c r="D58" s="0" t="n">
        <v>29895366.7476735</v>
      </c>
      <c r="E58" s="0" t="n">
        <v>28660964.2300436</v>
      </c>
      <c r="F58" s="0" t="n">
        <v>21426691.5061788</v>
      </c>
      <c r="G58" s="0" t="n">
        <v>7102149.02685509</v>
      </c>
      <c r="H58" s="0" t="n">
        <v>21565955.6455003</v>
      </c>
      <c r="I58" s="0" t="n">
        <v>7095008.58454327</v>
      </c>
      <c r="J58" s="0" t="n">
        <v>2487967.141296</v>
      </c>
      <c r="K58" s="0" t="n">
        <v>2413328.12705712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30417738.6235618</v>
      </c>
      <c r="C59" s="0" t="n">
        <v>29164644.7576532</v>
      </c>
      <c r="D59" s="0" t="n">
        <v>30560757.6349915</v>
      </c>
      <c r="E59" s="0" t="n">
        <v>29298949.7692724</v>
      </c>
      <c r="F59" s="0" t="n">
        <v>21867188.7501231</v>
      </c>
      <c r="G59" s="0" t="n">
        <v>7297456.00753005</v>
      </c>
      <c r="H59" s="0" t="n">
        <v>22008639.8767558</v>
      </c>
      <c r="I59" s="0" t="n">
        <v>7290309.89251659</v>
      </c>
      <c r="J59" s="0" t="n">
        <v>2613276239</v>
      </c>
      <c r="K59" s="0" t="n">
        <v>2534877.95183</v>
      </c>
      <c r="L59" s="0" t="n">
        <v>5066286.75286908</v>
      </c>
      <c r="M59" s="0" t="n">
        <v>4780647.95524946</v>
      </c>
      <c r="N59" s="0" t="n">
        <v>5090106.496926</v>
      </c>
      <c r="O59" s="0" t="n">
        <v>4803024.13199878</v>
      </c>
      <c r="P59" s="0" t="n">
        <v>435546.039833333</v>
      </c>
      <c r="Q59" s="0" t="n">
        <v>422479.658638333</v>
      </c>
    </row>
    <row r="60" customFormat="false" ht="12.8" hidden="false" customHeight="false" outlineLevel="0" collapsed="false">
      <c r="A60" s="0" t="n">
        <v>107</v>
      </c>
      <c r="B60" s="0" t="n">
        <v>30161803.0177715</v>
      </c>
      <c r="C60" s="0" t="n">
        <v>28918540.7552106</v>
      </c>
      <c r="D60" s="0" t="n">
        <v>30303576.5137207</v>
      </c>
      <c r="E60" s="0" t="n">
        <v>29051678.0781472</v>
      </c>
      <c r="F60" s="0" t="n">
        <v>21667809.9126198</v>
      </c>
      <c r="G60" s="0" t="n">
        <v>7250730.84259081</v>
      </c>
      <c r="H60" s="0" t="n">
        <v>21808005.8577253</v>
      </c>
      <c r="I60" s="0" t="n">
        <v>7243672.22042187</v>
      </c>
      <c r="J60" s="0" t="n">
        <v>2637269.965584</v>
      </c>
      <c r="K60" s="0" t="n">
        <v>2558151.86661648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30835175.5339353</v>
      </c>
      <c r="C61" s="0" t="n">
        <v>29563837.7185219</v>
      </c>
      <c r="D61" s="0" t="n">
        <v>30979621.1043153</v>
      </c>
      <c r="E61" s="0" t="n">
        <v>29699490.6914863</v>
      </c>
      <c r="F61" s="0" t="n">
        <v>22185648.9926378</v>
      </c>
      <c r="G61" s="0" t="n">
        <v>7378188.72588418</v>
      </c>
      <c r="H61" s="0" t="n">
        <v>22328300.6258884</v>
      </c>
      <c r="I61" s="0" t="n">
        <v>7371190.06559791</v>
      </c>
      <c r="J61" s="0" t="n">
        <v>2748631.502848</v>
      </c>
      <c r="K61" s="0" t="n">
        <v>2666172.55776256</v>
      </c>
      <c r="L61" s="0" t="n">
        <v>5138486.07237185</v>
      </c>
      <c r="M61" s="0" t="n">
        <v>4849932.97830048</v>
      </c>
      <c r="N61" s="0" t="n">
        <v>5162544.87676525</v>
      </c>
      <c r="O61" s="0" t="n">
        <v>4872534.86493531</v>
      </c>
      <c r="P61" s="0" t="n">
        <v>458105.250474667</v>
      </c>
      <c r="Q61" s="0" t="n">
        <v>444362.092960427</v>
      </c>
    </row>
    <row r="62" customFormat="false" ht="12.8" hidden="false" customHeight="false" outlineLevel="0" collapsed="false">
      <c r="A62" s="0" t="n">
        <v>109</v>
      </c>
      <c r="B62" s="0" t="n">
        <v>30550121.0901996</v>
      </c>
      <c r="C62" s="0" t="n">
        <v>29289658.6168867</v>
      </c>
      <c r="D62" s="0" t="n">
        <v>30693771.9914925</v>
      </c>
      <c r="E62" s="0" t="n">
        <v>29424566.1553191</v>
      </c>
      <c r="F62" s="0" t="n">
        <v>21947418.804177</v>
      </c>
      <c r="G62" s="0" t="n">
        <v>7342239.81270963</v>
      </c>
      <c r="H62" s="0" t="n">
        <v>22089238.5634136</v>
      </c>
      <c r="I62" s="0" t="n">
        <v>7335327.59190544</v>
      </c>
      <c r="J62" s="0" t="n">
        <v>2802271.4522</v>
      </c>
      <c r="K62" s="0" t="n">
        <v>2718203.308634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31230424.9790812</v>
      </c>
      <c r="C63" s="0" t="n">
        <v>29940903.3275465</v>
      </c>
      <c r="D63" s="0" t="n">
        <v>31377371.8345373</v>
      </c>
      <c r="E63" s="0" t="n">
        <v>30078913.7121136</v>
      </c>
      <c r="F63" s="0" t="n">
        <v>22433419.4239556</v>
      </c>
      <c r="G63" s="0" t="n">
        <v>7507483.9035909</v>
      </c>
      <c r="H63" s="0" t="n">
        <v>22578248.4012908</v>
      </c>
      <c r="I63" s="0" t="n">
        <v>7500665.31082271</v>
      </c>
      <c r="J63" s="0" t="n">
        <v>2931624.3144</v>
      </c>
      <c r="K63" s="0" t="n">
        <v>2843675.584968</v>
      </c>
      <c r="L63" s="0" t="n">
        <v>5202168.34127839</v>
      </c>
      <c r="M63" s="0" t="n">
        <v>4909723.06201963</v>
      </c>
      <c r="N63" s="0" t="n">
        <v>5226645.16501645</v>
      </c>
      <c r="O63" s="0" t="n">
        <v>4932719.23355177</v>
      </c>
      <c r="P63" s="0" t="n">
        <v>488604.0524</v>
      </c>
      <c r="Q63" s="0" t="n">
        <v>473945.930828</v>
      </c>
    </row>
    <row r="64" customFormat="false" ht="12.8" hidden="false" customHeight="false" outlineLevel="0" collapsed="false">
      <c r="A64" s="0" t="n">
        <v>111</v>
      </c>
      <c r="B64" s="0" t="n">
        <v>31002833.7777857</v>
      </c>
      <c r="C64" s="0" t="n">
        <v>29720988.4084119</v>
      </c>
      <c r="D64" s="0" t="n">
        <v>31149813.0930604</v>
      </c>
      <c r="E64" s="0" t="n">
        <v>29859093.8645549</v>
      </c>
      <c r="F64" s="0" t="n">
        <v>22260389.9179806</v>
      </c>
      <c r="G64" s="0" t="n">
        <v>7460598.49043125</v>
      </c>
      <c r="H64" s="0" t="n">
        <v>22402967.0984675</v>
      </c>
      <c r="I64" s="0" t="n">
        <v>7456126.76608738</v>
      </c>
      <c r="J64" s="0" t="n">
        <v>2950401.643728</v>
      </c>
      <c r="K64" s="0" t="n">
        <v>2861889.59441616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31712894.2050506</v>
      </c>
      <c r="C65" s="0" t="n">
        <v>30401687.2912264</v>
      </c>
      <c r="D65" s="0" t="n">
        <v>31862609.6249555</v>
      </c>
      <c r="E65" s="0" t="n">
        <v>30542363.643083</v>
      </c>
      <c r="F65" s="0" t="n">
        <v>22765727.5627812</v>
      </c>
      <c r="G65" s="0" t="n">
        <v>7635959.72844517</v>
      </c>
      <c r="H65" s="0" t="n">
        <v>22910960.2768882</v>
      </c>
      <c r="I65" s="0" t="n">
        <v>7631403.36619477</v>
      </c>
      <c r="J65" s="0" t="n">
        <v>3058662.128752</v>
      </c>
      <c r="K65" s="0" t="n">
        <v>2966902.26488944</v>
      </c>
      <c r="L65" s="0" t="n">
        <v>5281137.44374889</v>
      </c>
      <c r="M65" s="0" t="n">
        <v>4984323.60631054</v>
      </c>
      <c r="N65" s="0" t="n">
        <v>5306087.00121364</v>
      </c>
      <c r="O65" s="0" t="n">
        <v>5007776.33696322</v>
      </c>
      <c r="P65" s="0" t="n">
        <v>509777.021458667</v>
      </c>
      <c r="Q65" s="0" t="n">
        <v>494483.710814907</v>
      </c>
    </row>
    <row r="66" customFormat="false" ht="12.8" hidden="false" customHeight="false" outlineLevel="0" collapsed="false">
      <c r="A66" s="0" t="n">
        <v>113</v>
      </c>
      <c r="B66" s="0" t="n">
        <v>31436929.2240095</v>
      </c>
      <c r="C66" s="0" t="n">
        <v>30136459.081774</v>
      </c>
      <c r="D66" s="0" t="n">
        <v>31584339.6238419</v>
      </c>
      <c r="E66" s="0" t="n">
        <v>30274969.4087809</v>
      </c>
      <c r="F66" s="0" t="n">
        <v>22571804.4317849</v>
      </c>
      <c r="G66" s="0" t="n">
        <v>7564654.64998905</v>
      </c>
      <c r="H66" s="0" t="n">
        <v>22714814.8481681</v>
      </c>
      <c r="I66" s="0" t="n">
        <v>7560154.56061281</v>
      </c>
      <c r="J66" s="0" t="n">
        <v>3117941.423592</v>
      </c>
      <c r="K66" s="0" t="n">
        <v>3024403.18088424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32097121.5254773</v>
      </c>
      <c r="C67" s="0" t="n">
        <v>30767821.7434259</v>
      </c>
      <c r="D67" s="0" t="n">
        <v>32248668.841431</v>
      </c>
      <c r="E67" s="0" t="n">
        <v>30910219.7463227</v>
      </c>
      <c r="F67" s="0" t="n">
        <v>22966383.6124632</v>
      </c>
      <c r="G67" s="0" t="n">
        <v>7801438.13096265</v>
      </c>
      <c r="H67" s="0" t="n">
        <v>23113365.1004529</v>
      </c>
      <c r="I67" s="0" t="n">
        <v>7796854.64586978</v>
      </c>
      <c r="J67" s="0" t="n">
        <v>3251934.148032</v>
      </c>
      <c r="K67" s="0" t="n">
        <v>3154376.12359104</v>
      </c>
      <c r="L67" s="0" t="n">
        <v>5342048.03600957</v>
      </c>
      <c r="M67" s="0" t="n">
        <v>5041703.5134425</v>
      </c>
      <c r="N67" s="0" t="n">
        <v>5367302.89212989</v>
      </c>
      <c r="O67" s="0" t="n">
        <v>5065443.40101694</v>
      </c>
      <c r="P67" s="0" t="n">
        <v>541989.024672</v>
      </c>
      <c r="Q67" s="0" t="n">
        <v>525729.35393184</v>
      </c>
    </row>
    <row r="68" customFormat="false" ht="12.8" hidden="false" customHeight="false" outlineLevel="0" collapsed="false">
      <c r="A68" s="0" t="n">
        <v>115</v>
      </c>
      <c r="B68" s="0" t="n">
        <v>31787373.662752</v>
      </c>
      <c r="C68" s="0" t="n">
        <v>30469463.9520259</v>
      </c>
      <c r="D68" s="0" t="n">
        <v>31937092.4276938</v>
      </c>
      <c r="E68" s="0" t="n">
        <v>30610144.9450519</v>
      </c>
      <c r="F68" s="0" t="n">
        <v>22756830.296594</v>
      </c>
      <c r="G68" s="0" t="n">
        <v>7712633.65543192</v>
      </c>
      <c r="H68" s="0" t="n">
        <v>22902038.6418541</v>
      </c>
      <c r="I68" s="0" t="n">
        <v>7708106.30319782</v>
      </c>
      <c r="J68" s="0" t="n">
        <v>3275965.045368</v>
      </c>
      <c r="K68" s="0" t="n">
        <v>3177686.09400696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32500427.4410941</v>
      </c>
      <c r="C69" s="0" t="n">
        <v>31153904.9770836</v>
      </c>
      <c r="D69" s="0" t="n">
        <v>32657239.2255483</v>
      </c>
      <c r="E69" s="0" t="n">
        <v>31301287.619034</v>
      </c>
      <c r="F69" s="0" t="n">
        <v>23317120.9052998</v>
      </c>
      <c r="G69" s="0" t="n">
        <v>7836784.07178387</v>
      </c>
      <c r="H69" s="0" t="n">
        <v>23464992.2566697</v>
      </c>
      <c r="I69" s="0" t="n">
        <v>7836295.36236433</v>
      </c>
      <c r="J69" s="0" t="n">
        <v>3469163.283872</v>
      </c>
      <c r="K69" s="0" t="n">
        <v>3365088.38535584</v>
      </c>
      <c r="L69" s="0" t="n">
        <v>5415250.90489062</v>
      </c>
      <c r="M69" s="0" t="n">
        <v>5113073.62919658</v>
      </c>
      <c r="N69" s="0" t="n">
        <v>5441382.5789953</v>
      </c>
      <c r="O69" s="0" t="n">
        <v>5137636.65754946</v>
      </c>
      <c r="P69" s="0" t="n">
        <v>578193.880645333</v>
      </c>
      <c r="Q69" s="0" t="n">
        <v>560848.064225973</v>
      </c>
    </row>
    <row r="70" customFormat="false" ht="12.8" hidden="false" customHeight="false" outlineLevel="0" collapsed="false">
      <c r="A70" s="0" t="n">
        <v>117</v>
      </c>
      <c r="B70" s="0" t="n">
        <v>32239812.0258754</v>
      </c>
      <c r="C70" s="0" t="n">
        <v>30903690.6203892</v>
      </c>
      <c r="D70" s="0" t="n">
        <v>32396003.5854125</v>
      </c>
      <c r="E70" s="0" t="n">
        <v>31050490.5019119</v>
      </c>
      <c r="F70" s="0" t="n">
        <v>23119281.7724211</v>
      </c>
      <c r="G70" s="0" t="n">
        <v>7784408.8479681</v>
      </c>
      <c r="H70" s="0" t="n">
        <v>23266564.3343846</v>
      </c>
      <c r="I70" s="0" t="n">
        <v>7783926.16752732</v>
      </c>
      <c r="J70" s="0" t="n">
        <v>3528479.572416</v>
      </c>
      <c r="K70" s="0" t="n">
        <v>3422625.18524352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33015726.4498508</v>
      </c>
      <c r="C71" s="0" t="n">
        <v>31646725.7187003</v>
      </c>
      <c r="D71" s="0" t="n">
        <v>33174752.6101092</v>
      </c>
      <c r="E71" s="0" t="n">
        <v>31796190.9763617</v>
      </c>
      <c r="F71" s="0" t="n">
        <v>23695649.6575334</v>
      </c>
      <c r="G71" s="0" t="n">
        <v>7951076.06116686</v>
      </c>
      <c r="H71" s="0" t="n">
        <v>23845607.1754957</v>
      </c>
      <c r="I71" s="0" t="n">
        <v>7950583.80086601</v>
      </c>
      <c r="J71" s="0" t="n">
        <v>3705424.056672</v>
      </c>
      <c r="K71" s="0" t="n">
        <v>3594261.33497184</v>
      </c>
      <c r="L71" s="0" t="n">
        <v>5500523.26145753</v>
      </c>
      <c r="M71" s="0" t="n">
        <v>5194024.34445667</v>
      </c>
      <c r="N71" s="0" t="n">
        <v>5527024.19366699</v>
      </c>
      <c r="O71" s="0" t="n">
        <v>5218934.59434164</v>
      </c>
      <c r="P71" s="0" t="n">
        <v>617570.676112</v>
      </c>
      <c r="Q71" s="0" t="n">
        <v>599043.55582864</v>
      </c>
    </row>
    <row r="72" customFormat="false" ht="12.8" hidden="false" customHeight="false" outlineLevel="0" collapsed="false">
      <c r="A72" s="0" t="n">
        <v>119</v>
      </c>
      <c r="B72" s="0" t="n">
        <v>32863711.0490884</v>
      </c>
      <c r="C72" s="0" t="n">
        <v>31500251.7554509</v>
      </c>
      <c r="D72" s="0" t="n">
        <v>33021138.1818249</v>
      </c>
      <c r="E72" s="0" t="n">
        <v>31648214.16345</v>
      </c>
      <c r="F72" s="0" t="n">
        <v>23573663.5607421</v>
      </c>
      <c r="G72" s="0" t="n">
        <v>7926588.19470884</v>
      </c>
      <c r="H72" s="0" t="n">
        <v>23722112.2020544</v>
      </c>
      <c r="I72" s="0" t="n">
        <v>7926101.96139566</v>
      </c>
      <c r="J72" s="0" t="n">
        <v>3805724.658752</v>
      </c>
      <c r="K72" s="0" t="n">
        <v>3691552.91898944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33517827.6885804</v>
      </c>
      <c r="C73" s="0" t="n">
        <v>32126594.4152908</v>
      </c>
      <c r="D73" s="0" t="n">
        <v>33678592.9027948</v>
      </c>
      <c r="E73" s="0" t="n">
        <v>32277709.579784</v>
      </c>
      <c r="F73" s="0" t="n">
        <v>24049746.1088627</v>
      </c>
      <c r="G73" s="0" t="n">
        <v>8076848.3064281</v>
      </c>
      <c r="H73" s="0" t="n">
        <v>24200861.8727651</v>
      </c>
      <c r="I73" s="0" t="n">
        <v>8076847.70701889</v>
      </c>
      <c r="J73" s="0" t="n">
        <v>3948656.925464</v>
      </c>
      <c r="K73" s="0" t="n">
        <v>3830197.21770008</v>
      </c>
      <c r="L73" s="0" t="n">
        <v>5578258.75537163</v>
      </c>
      <c r="M73" s="0" t="n">
        <v>5266599.24665721</v>
      </c>
      <c r="N73" s="0" t="n">
        <v>5605052.2242534</v>
      </c>
      <c r="O73" s="0" t="n">
        <v>5291787.14008296</v>
      </c>
      <c r="P73" s="0" t="n">
        <v>658109.487577333</v>
      </c>
      <c r="Q73" s="0" t="n">
        <v>638366.202950013</v>
      </c>
    </row>
    <row r="74" customFormat="false" ht="12.8" hidden="false" customHeight="false" outlineLevel="0" collapsed="false">
      <c r="A74" s="0" t="n">
        <v>121</v>
      </c>
      <c r="B74" s="0" t="n">
        <v>33101818.3560828</v>
      </c>
      <c r="C74" s="0" t="n">
        <v>31728758.8883301</v>
      </c>
      <c r="D74" s="0" t="n">
        <v>33259569.3570109</v>
      </c>
      <c r="E74" s="0" t="n">
        <v>31877040.7439217</v>
      </c>
      <c r="F74" s="0" t="n">
        <v>23767982.8040801</v>
      </c>
      <c r="G74" s="0" t="n">
        <v>7960776.08424998</v>
      </c>
      <c r="H74" s="0" t="n">
        <v>23916265.2464332</v>
      </c>
      <c r="I74" s="0" t="n">
        <v>7960775.49748846</v>
      </c>
      <c r="J74" s="0" t="n">
        <v>4004518.551088</v>
      </c>
      <c r="K74" s="0" t="n">
        <v>3884382.99455536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33684907.8806847</v>
      </c>
      <c r="C75" s="0" t="n">
        <v>32287360.1899157</v>
      </c>
      <c r="D75" s="0" t="n">
        <v>33844925.4418776</v>
      </c>
      <c r="E75" s="0" t="n">
        <v>32437772.5483423</v>
      </c>
      <c r="F75" s="0" t="n">
        <v>24119098.5679745</v>
      </c>
      <c r="G75" s="0" t="n">
        <v>8168261.62194114</v>
      </c>
      <c r="H75" s="0" t="n">
        <v>24269511.5224011</v>
      </c>
      <c r="I75" s="0" t="n">
        <v>8168261.02594122</v>
      </c>
      <c r="J75" s="0" t="n">
        <v>4198764.177792</v>
      </c>
      <c r="K75" s="0" t="n">
        <v>4072801.25245824</v>
      </c>
      <c r="L75" s="0" t="n">
        <v>5607114.52008141</v>
      </c>
      <c r="M75" s="0" t="n">
        <v>5295090.79538163</v>
      </c>
      <c r="N75" s="0" t="n">
        <v>5633783.37795847</v>
      </c>
      <c r="O75" s="0" t="n">
        <v>5320161.62274467</v>
      </c>
      <c r="P75" s="0" t="n">
        <v>699794.029632</v>
      </c>
      <c r="Q75" s="0" t="n">
        <v>678800.20874304</v>
      </c>
    </row>
    <row r="76" customFormat="false" ht="12.8" hidden="false" customHeight="false" outlineLevel="0" collapsed="false">
      <c r="A76" s="0" t="n">
        <v>123</v>
      </c>
      <c r="B76" s="0" t="n">
        <v>33327637.1315314</v>
      </c>
      <c r="C76" s="0" t="n">
        <v>31944619.505152</v>
      </c>
      <c r="D76" s="0" t="n">
        <v>33483935.5838994</v>
      </c>
      <c r="E76" s="0" t="n">
        <v>32091536.0210967</v>
      </c>
      <c r="F76" s="0" t="n">
        <v>23801683.1183383</v>
      </c>
      <c r="G76" s="0" t="n">
        <v>8142936.38681376</v>
      </c>
      <c r="H76" s="0" t="n">
        <v>23948600.2253542</v>
      </c>
      <c r="I76" s="0" t="n">
        <v>8142935.79574247</v>
      </c>
      <c r="J76" s="0" t="n">
        <v>4233033.04788</v>
      </c>
      <c r="K76" s="0" t="n">
        <v>4106042.0564436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34012251.3439751</v>
      </c>
      <c r="C77" s="0" t="n">
        <v>32600868.5343161</v>
      </c>
      <c r="D77" s="0" t="n">
        <v>34170320.0980583</v>
      </c>
      <c r="E77" s="0" t="n">
        <v>32749449.0638392</v>
      </c>
      <c r="F77" s="0" t="n">
        <v>24265489.3573617</v>
      </c>
      <c r="G77" s="0" t="n">
        <v>8335379.1769544</v>
      </c>
      <c r="H77" s="0" t="n">
        <v>24414070.4883193</v>
      </c>
      <c r="I77" s="0" t="n">
        <v>8335378.57551993</v>
      </c>
      <c r="J77" s="0" t="n">
        <v>4423736.52984</v>
      </c>
      <c r="K77" s="0" t="n">
        <v>4291024.4339448</v>
      </c>
      <c r="L77" s="0" t="n">
        <v>5664574.15846474</v>
      </c>
      <c r="M77" s="0" t="n">
        <v>5351138.2475166</v>
      </c>
      <c r="N77" s="0" t="n">
        <v>5690918.22398303</v>
      </c>
      <c r="O77" s="0" t="n">
        <v>5375904.10041623</v>
      </c>
      <c r="P77" s="0" t="n">
        <v>737289.42164</v>
      </c>
      <c r="Q77" s="0" t="n">
        <v>715170.7389908</v>
      </c>
    </row>
    <row r="78" customFormat="false" ht="12.8" hidden="false" customHeight="false" outlineLevel="0" collapsed="false">
      <c r="A78" s="0" t="n">
        <v>125</v>
      </c>
      <c r="B78" s="0" t="n">
        <v>33671502.7836037</v>
      </c>
      <c r="C78" s="0" t="n">
        <v>32274683.6563268</v>
      </c>
      <c r="D78" s="0" t="n">
        <v>33825062.4615305</v>
      </c>
      <c r="E78" s="0" t="n">
        <v>32419025.9383503</v>
      </c>
      <c r="F78" s="0" t="n">
        <v>24008963.305484</v>
      </c>
      <c r="G78" s="0" t="n">
        <v>8265720.35084276</v>
      </c>
      <c r="H78" s="0" t="n">
        <v>24153306.0885014</v>
      </c>
      <c r="I78" s="0" t="n">
        <v>8265719.84984895</v>
      </c>
      <c r="J78" s="0" t="n">
        <v>4354999.740576</v>
      </c>
      <c r="K78" s="0" t="n">
        <v>4224349.74835872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34386338.2198321</v>
      </c>
      <c r="C79" s="0" t="n">
        <v>32960186.5064948</v>
      </c>
      <c r="D79" s="0" t="n">
        <v>34538785.2457393</v>
      </c>
      <c r="E79" s="0" t="n">
        <v>33103486.7418137</v>
      </c>
      <c r="F79" s="0" t="n">
        <v>24480718.4755747</v>
      </c>
      <c r="G79" s="0" t="n">
        <v>8479468.03092018</v>
      </c>
      <c r="H79" s="0" t="n">
        <v>24624019.2207676</v>
      </c>
      <c r="I79" s="0" t="n">
        <v>8479467.52104616</v>
      </c>
      <c r="J79" s="0" t="n">
        <v>4531705.899912</v>
      </c>
      <c r="K79" s="0" t="n">
        <v>4395754.72291464</v>
      </c>
      <c r="L79" s="0" t="n">
        <v>5724164.45262166</v>
      </c>
      <c r="M79" s="0" t="n">
        <v>5407020.90026395</v>
      </c>
      <c r="N79" s="0" t="n">
        <v>5749572.29576331</v>
      </c>
      <c r="O79" s="0" t="n">
        <v>5430906.85432606</v>
      </c>
      <c r="P79" s="0" t="n">
        <v>755284.316652</v>
      </c>
      <c r="Q79" s="0" t="n">
        <v>732625.78715244</v>
      </c>
    </row>
    <row r="80" customFormat="false" ht="12.8" hidden="false" customHeight="false" outlineLevel="0" collapsed="false">
      <c r="A80" s="0" t="n">
        <v>127</v>
      </c>
      <c r="B80" s="0" t="n">
        <v>33968689.8471339</v>
      </c>
      <c r="C80" s="0" t="n">
        <v>32558887.2808994</v>
      </c>
      <c r="D80" s="0" t="n">
        <v>34118866.806058</v>
      </c>
      <c r="E80" s="0" t="n">
        <v>32700053.6536193</v>
      </c>
      <c r="F80" s="0" t="n">
        <v>24181007.3718817</v>
      </c>
      <c r="G80" s="0" t="n">
        <v>8377879.90901773</v>
      </c>
      <c r="H80" s="0" t="n">
        <v>24322174.2482323</v>
      </c>
      <c r="I80" s="0" t="n">
        <v>8377879.40538706</v>
      </c>
      <c r="J80" s="0" t="n">
        <v>4497410.25496</v>
      </c>
      <c r="K80" s="0" t="n">
        <v>4362487.9473112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34711664.9195991</v>
      </c>
      <c r="C81" s="0" t="n">
        <v>33271210.7994555</v>
      </c>
      <c r="D81" s="0" t="n">
        <v>34862487.2711225</v>
      </c>
      <c r="E81" s="0" t="n">
        <v>33412983.8417394</v>
      </c>
      <c r="F81" s="0" t="n">
        <v>24686260.0491009</v>
      </c>
      <c r="G81" s="0" t="n">
        <v>8584950.75035459</v>
      </c>
      <c r="H81" s="0" t="n">
        <v>24828033.5634658</v>
      </c>
      <c r="I81" s="0" t="n">
        <v>8584950.27827368</v>
      </c>
      <c r="J81" s="0" t="n">
        <v>4654944.027968</v>
      </c>
      <c r="K81" s="0" t="n">
        <v>4515295.70712896</v>
      </c>
      <c r="L81" s="0" t="n">
        <v>5780878.28795933</v>
      </c>
      <c r="M81" s="0" t="n">
        <v>5461683.0925368</v>
      </c>
      <c r="N81" s="0" t="n">
        <v>5806015.35219406</v>
      </c>
      <c r="O81" s="0" t="n">
        <v>5485314.52857885</v>
      </c>
      <c r="P81" s="0" t="n">
        <v>775824.004661333</v>
      </c>
      <c r="Q81" s="0" t="n">
        <v>752549.284521493</v>
      </c>
    </row>
    <row r="82" customFormat="false" ht="12.8" hidden="false" customHeight="false" outlineLevel="0" collapsed="false">
      <c r="A82" s="0" t="n">
        <v>129</v>
      </c>
      <c r="B82" s="0" t="n">
        <v>34475781.6957397</v>
      </c>
      <c r="C82" s="0" t="n">
        <v>33045325.5908724</v>
      </c>
      <c r="D82" s="0" t="n">
        <v>34620968.8832663</v>
      </c>
      <c r="E82" s="0" t="n">
        <v>33181801.5235018</v>
      </c>
      <c r="F82" s="0" t="n">
        <v>24483049.4788453</v>
      </c>
      <c r="G82" s="0" t="n">
        <v>8562276.11202711</v>
      </c>
      <c r="H82" s="0" t="n">
        <v>24619525.8777251</v>
      </c>
      <c r="I82" s="0" t="n">
        <v>8562275.64577667</v>
      </c>
      <c r="J82" s="0" t="n">
        <v>4727768.628528</v>
      </c>
      <c r="K82" s="0" t="n">
        <v>4585935.56967216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35110534.0584583</v>
      </c>
      <c r="C83" s="0" t="n">
        <v>33654430.2505718</v>
      </c>
      <c r="D83" s="0" t="n">
        <v>35255954.3714117</v>
      </c>
      <c r="E83" s="0" t="n">
        <v>33791125.8206113</v>
      </c>
      <c r="F83" s="0" t="n">
        <v>24936522.4548382</v>
      </c>
      <c r="G83" s="0" t="n">
        <v>8717907.79573362</v>
      </c>
      <c r="H83" s="0" t="n">
        <v>25073218.4988525</v>
      </c>
      <c r="I83" s="0" t="n">
        <v>8717907.32175879</v>
      </c>
      <c r="J83" s="0" t="n">
        <v>4814762.121216</v>
      </c>
      <c r="K83" s="0" t="n">
        <v>4670319.25757952</v>
      </c>
      <c r="L83" s="0" t="n">
        <v>5846384.05473309</v>
      </c>
      <c r="M83" s="0" t="n">
        <v>5523631.12738267</v>
      </c>
      <c r="N83" s="0" t="n">
        <v>5870620.85793158</v>
      </c>
      <c r="O83" s="0" t="n">
        <v>5546416.40190056</v>
      </c>
      <c r="P83" s="0" t="n">
        <v>802460.353536</v>
      </c>
      <c r="Q83" s="0" t="n">
        <v>778386.54292992</v>
      </c>
    </row>
    <row r="84" customFormat="false" ht="12.8" hidden="false" customHeight="false" outlineLevel="0" collapsed="false">
      <c r="A84" s="0" t="n">
        <v>131</v>
      </c>
      <c r="B84" s="0" t="n">
        <v>34826425.9534869</v>
      </c>
      <c r="C84" s="0" t="n">
        <v>33383042.6563347</v>
      </c>
      <c r="D84" s="0" t="n">
        <v>34968625.0417377</v>
      </c>
      <c r="E84" s="0" t="n">
        <v>33516709.2225005</v>
      </c>
      <c r="F84" s="0" t="n">
        <v>24732283.6955178</v>
      </c>
      <c r="G84" s="0" t="n">
        <v>8650758.96081682</v>
      </c>
      <c r="H84" s="0" t="n">
        <v>24865950.7298547</v>
      </c>
      <c r="I84" s="0" t="n">
        <v>8650758.49264576</v>
      </c>
      <c r="J84" s="0" t="n">
        <v>4780361.3184</v>
      </c>
      <c r="K84" s="0" t="n">
        <v>4636950.478848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35431649.0997794</v>
      </c>
      <c r="C85" s="0" t="n">
        <v>33963950.3868806</v>
      </c>
      <c r="D85" s="0" t="n">
        <v>35574693.2187365</v>
      </c>
      <c r="E85" s="0" t="n">
        <v>34098412.3530795</v>
      </c>
      <c r="F85" s="0" t="n">
        <v>25114321.3291824</v>
      </c>
      <c r="G85" s="0" t="n">
        <v>8849629.05769818</v>
      </c>
      <c r="H85" s="0" t="n">
        <v>25248783.7731221</v>
      </c>
      <c r="I85" s="0" t="n">
        <v>8849628.57995743</v>
      </c>
      <c r="J85" s="0" t="n">
        <v>4887894.509568</v>
      </c>
      <c r="K85" s="0" t="n">
        <v>4741257.67428096</v>
      </c>
      <c r="L85" s="0" t="n">
        <v>5902646.9309495</v>
      </c>
      <c r="M85" s="0" t="n">
        <v>5578070.38540959</v>
      </c>
      <c r="N85" s="0" t="n">
        <v>5926487.70509824</v>
      </c>
      <c r="O85" s="0" t="n">
        <v>5600483.51450096</v>
      </c>
      <c r="P85" s="0" t="n">
        <v>814649.084928</v>
      </c>
      <c r="Q85" s="0" t="n">
        <v>790209.61238016</v>
      </c>
    </row>
    <row r="86" customFormat="false" ht="12.8" hidden="false" customHeight="false" outlineLevel="0" collapsed="false">
      <c r="A86" s="0" t="n">
        <v>133</v>
      </c>
      <c r="B86" s="0" t="n">
        <v>35104161.8972403</v>
      </c>
      <c r="C86" s="0" t="n">
        <v>33650650.1853351</v>
      </c>
      <c r="D86" s="0" t="n">
        <v>35244284.7895711</v>
      </c>
      <c r="E86" s="0" t="n">
        <v>33782366.359963</v>
      </c>
      <c r="F86" s="0" t="n">
        <v>24897547.1687464</v>
      </c>
      <c r="G86" s="0" t="n">
        <v>8753103.01658872</v>
      </c>
      <c r="H86" s="0" t="n">
        <v>25029263.8152146</v>
      </c>
      <c r="I86" s="0" t="n">
        <v>8753102.54474836</v>
      </c>
      <c r="J86" s="0" t="n">
        <v>4955158.097456</v>
      </c>
      <c r="K86" s="0" t="n">
        <v>4806503.35453232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35772493.6063196</v>
      </c>
      <c r="C87" s="0" t="n">
        <v>34293084.6481517</v>
      </c>
      <c r="D87" s="0" t="n">
        <v>35914030.6330043</v>
      </c>
      <c r="E87" s="0" t="n">
        <v>34426131.074435</v>
      </c>
      <c r="F87" s="0" t="n">
        <v>25359940.5763272</v>
      </c>
      <c r="G87" s="0" t="n">
        <v>8933144.0718245</v>
      </c>
      <c r="H87" s="0" t="n">
        <v>25492987.4828096</v>
      </c>
      <c r="I87" s="0" t="n">
        <v>8933143.59162538</v>
      </c>
      <c r="J87" s="0" t="n">
        <v>5136507.596</v>
      </c>
      <c r="K87" s="0" t="n">
        <v>4982412.36812</v>
      </c>
      <c r="L87" s="0" t="n">
        <v>5955583.34320565</v>
      </c>
      <c r="M87" s="0" t="n">
        <v>5627540.69428756</v>
      </c>
      <c r="N87" s="0" t="n">
        <v>5979173.13509984</v>
      </c>
      <c r="O87" s="0" t="n">
        <v>5649717.91447516</v>
      </c>
      <c r="P87" s="0" t="n">
        <v>856084.599333333</v>
      </c>
      <c r="Q87" s="0" t="n">
        <v>830402.061353334</v>
      </c>
    </row>
    <row r="88" customFormat="false" ht="12.8" hidden="false" customHeight="false" outlineLevel="0" collapsed="false">
      <c r="A88" s="0" t="n">
        <v>135</v>
      </c>
      <c r="B88" s="0" t="n">
        <v>35443732.9075494</v>
      </c>
      <c r="C88" s="0" t="n">
        <v>33978496.3275691</v>
      </c>
      <c r="D88" s="0" t="n">
        <v>35583578.265547</v>
      </c>
      <c r="E88" s="0" t="n">
        <v>34109952.5649999</v>
      </c>
      <c r="F88" s="0" t="n">
        <v>25153306.2860639</v>
      </c>
      <c r="G88" s="0" t="n">
        <v>8825190.04150519</v>
      </c>
      <c r="H88" s="0" t="n">
        <v>25284762.9978139</v>
      </c>
      <c r="I88" s="0" t="n">
        <v>8825189.56718606</v>
      </c>
      <c r="J88" s="0" t="n">
        <v>5131396.11816</v>
      </c>
      <c r="K88" s="0" t="n">
        <v>4977454.2346152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36146316.4168386</v>
      </c>
      <c r="C89" s="0" t="n">
        <v>34652234.9964126</v>
      </c>
      <c r="D89" s="0" t="n">
        <v>36286016.4403613</v>
      </c>
      <c r="E89" s="0" t="n">
        <v>34783554.6483912</v>
      </c>
      <c r="F89" s="0" t="n">
        <v>25656713.1937461</v>
      </c>
      <c r="G89" s="0" t="n">
        <v>8995521.80266649</v>
      </c>
      <c r="H89" s="0" t="n">
        <v>25788033.2653241</v>
      </c>
      <c r="I89" s="0" t="n">
        <v>8995521.38306709</v>
      </c>
      <c r="J89" s="0" t="n">
        <v>5334863.437304</v>
      </c>
      <c r="K89" s="0" t="n">
        <v>5174817.53418488</v>
      </c>
      <c r="L89" s="0" t="n">
        <v>6017014.99064059</v>
      </c>
      <c r="M89" s="0" t="n">
        <v>5686048.44386861</v>
      </c>
      <c r="N89" s="0" t="n">
        <v>6040298.61687793</v>
      </c>
      <c r="O89" s="0" t="n">
        <v>5707937.88967429</v>
      </c>
      <c r="P89" s="0" t="n">
        <v>889143.906217333</v>
      </c>
      <c r="Q89" s="0" t="n">
        <v>862469.589030813</v>
      </c>
    </row>
    <row r="90" customFormat="false" ht="12.8" hidden="false" customHeight="false" outlineLevel="0" collapsed="false">
      <c r="A90" s="0" t="n">
        <v>137</v>
      </c>
      <c r="B90" s="0" t="n">
        <v>35748975.3972541</v>
      </c>
      <c r="C90" s="0" t="n">
        <v>34273212.3612721</v>
      </c>
      <c r="D90" s="0" t="n">
        <v>35885291.6638016</v>
      </c>
      <c r="E90" s="0" t="n">
        <v>34401352.2195221</v>
      </c>
      <c r="F90" s="0" t="n">
        <v>25392087.6168567</v>
      </c>
      <c r="G90" s="0" t="n">
        <v>8881124.74441536</v>
      </c>
      <c r="H90" s="0" t="n">
        <v>25520227.7978704</v>
      </c>
      <c r="I90" s="0" t="n">
        <v>8881124.42165166</v>
      </c>
      <c r="J90" s="0" t="n">
        <v>5390237.10456</v>
      </c>
      <c r="K90" s="0" t="n">
        <v>5228529.9914232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36445758.6462133</v>
      </c>
      <c r="C91" s="0" t="n">
        <v>34941145.26752</v>
      </c>
      <c r="D91" s="0" t="n">
        <v>36583564.131246</v>
      </c>
      <c r="E91" s="0" t="n">
        <v>35070682.656392</v>
      </c>
      <c r="F91" s="0" t="n">
        <v>25893733.0319607</v>
      </c>
      <c r="G91" s="0" t="n">
        <v>9047412.23555933</v>
      </c>
      <c r="H91" s="0" t="n">
        <v>26023270.7487611</v>
      </c>
      <c r="I91" s="0" t="n">
        <v>9047411.9076309</v>
      </c>
      <c r="J91" s="0" t="n">
        <v>5579464.563504</v>
      </c>
      <c r="K91" s="0" t="n">
        <v>5412080.62659888</v>
      </c>
      <c r="L91" s="0" t="n">
        <v>6065819.22904418</v>
      </c>
      <c r="M91" s="0" t="n">
        <v>5732528.23203697</v>
      </c>
      <c r="N91" s="0" t="n">
        <v>6088786.85118461</v>
      </c>
      <c r="O91" s="0" t="n">
        <v>5754120.78310779</v>
      </c>
      <c r="P91" s="0" t="n">
        <v>929910.760584</v>
      </c>
      <c r="Q91" s="0" t="n">
        <v>902013.43776648</v>
      </c>
    </row>
    <row r="92" customFormat="false" ht="12.8" hidden="false" customHeight="false" outlineLevel="0" collapsed="false">
      <c r="A92" s="0" t="n">
        <v>139</v>
      </c>
      <c r="B92" s="0" t="n">
        <v>36119911.7182837</v>
      </c>
      <c r="C92" s="0" t="n">
        <v>34628395.6949751</v>
      </c>
      <c r="D92" s="0" t="n">
        <v>36253805.943353</v>
      </c>
      <c r="E92" s="0" t="n">
        <v>34754254.9466274</v>
      </c>
      <c r="F92" s="0" t="n">
        <v>25644553.415202</v>
      </c>
      <c r="G92" s="0" t="n">
        <v>8983842.27977315</v>
      </c>
      <c r="H92" s="0" t="n">
        <v>25770412.9907673</v>
      </c>
      <c r="I92" s="0" t="n">
        <v>8983841.95586016</v>
      </c>
      <c r="J92" s="0" t="n">
        <v>5616861.49856</v>
      </c>
      <c r="K92" s="0" t="n">
        <v>5448355.6536032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36838801.0528823</v>
      </c>
      <c r="C93" s="0" t="n">
        <v>35319243.8122655</v>
      </c>
      <c r="D93" s="0" t="n">
        <v>36972873.2534092</v>
      </c>
      <c r="E93" s="0" t="n">
        <v>35445271.1445514</v>
      </c>
      <c r="F93" s="0" t="n">
        <v>26151257.3989367</v>
      </c>
      <c r="G93" s="0" t="n">
        <v>9167986.41332884</v>
      </c>
      <c r="H93" s="0" t="n">
        <v>26277285.0629773</v>
      </c>
      <c r="I93" s="0" t="n">
        <v>9167986.08157402</v>
      </c>
      <c r="J93" s="0" t="n">
        <v>5785179.469056</v>
      </c>
      <c r="K93" s="0" t="n">
        <v>5611624.08498432</v>
      </c>
      <c r="L93" s="0" t="n">
        <v>6127816.87729629</v>
      </c>
      <c r="M93" s="0" t="n">
        <v>5790892.50111479</v>
      </c>
      <c r="N93" s="0" t="n">
        <v>6150162.14897818</v>
      </c>
      <c r="O93" s="0" t="n">
        <v>5811900.74332863</v>
      </c>
      <c r="P93" s="0" t="n">
        <v>964196.578176</v>
      </c>
      <c r="Q93" s="0" t="n">
        <v>935270.68083072</v>
      </c>
    </row>
    <row r="94" customFormat="false" ht="12.8" hidden="false" customHeight="false" outlineLevel="0" collapsed="false">
      <c r="A94" s="0" t="n">
        <v>141</v>
      </c>
      <c r="B94" s="0" t="n">
        <v>36411316.4934641</v>
      </c>
      <c r="C94" s="0" t="n">
        <v>34910415.070951</v>
      </c>
      <c r="D94" s="0" t="n">
        <v>36542064.0831567</v>
      </c>
      <c r="E94" s="0" t="n">
        <v>35033316.1107102</v>
      </c>
      <c r="F94" s="0" t="n">
        <v>25906733.8492592</v>
      </c>
      <c r="G94" s="0" t="n">
        <v>9003681.22169175</v>
      </c>
      <c r="H94" s="0" t="n">
        <v>26029635.0873728</v>
      </c>
      <c r="I94" s="0" t="n">
        <v>9003681.02333743</v>
      </c>
      <c r="J94" s="0" t="n">
        <v>5780288.18952</v>
      </c>
      <c r="K94" s="0" t="n">
        <v>5606879.5438344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37047457.7247143</v>
      </c>
      <c r="C95" s="0" t="n">
        <v>35521048.7809057</v>
      </c>
      <c r="D95" s="0" t="n">
        <v>37179150.4943661</v>
      </c>
      <c r="E95" s="0" t="n">
        <v>35644837.708781</v>
      </c>
      <c r="F95" s="0" t="n">
        <v>26348184.139653</v>
      </c>
      <c r="G95" s="0" t="n">
        <v>9172864.64125273</v>
      </c>
      <c r="H95" s="0" t="n">
        <v>26471973.2689386</v>
      </c>
      <c r="I95" s="0" t="n">
        <v>9172864.4398424</v>
      </c>
      <c r="J95" s="0" t="n">
        <v>5975341.201152</v>
      </c>
      <c r="K95" s="0" t="n">
        <v>5796080.96511744</v>
      </c>
      <c r="L95" s="0" t="n">
        <v>6169438.90519536</v>
      </c>
      <c r="M95" s="0" t="n">
        <v>5833322.8171975</v>
      </c>
      <c r="N95" s="0" t="n">
        <v>6191387.29666261</v>
      </c>
      <c r="O95" s="0" t="n">
        <v>5853958.00257586</v>
      </c>
      <c r="P95" s="0" t="n">
        <v>995890.200192</v>
      </c>
      <c r="Q95" s="0" t="n">
        <v>966013.49418624</v>
      </c>
    </row>
    <row r="96" customFormat="false" ht="12.8" hidden="false" customHeight="false" outlineLevel="0" collapsed="false">
      <c r="A96" s="0" t="n">
        <v>143</v>
      </c>
      <c r="B96" s="0" t="n">
        <v>36677713.1351751</v>
      </c>
      <c r="C96" s="0" t="n">
        <v>35166696.3295664</v>
      </c>
      <c r="D96" s="0" t="n">
        <v>36806602.6581849</v>
      </c>
      <c r="E96" s="0" t="n">
        <v>35287850.2338534</v>
      </c>
      <c r="F96" s="0" t="n">
        <v>26088175.5950074</v>
      </c>
      <c r="G96" s="0" t="n">
        <v>9078520.73455893</v>
      </c>
      <c r="H96" s="0" t="n">
        <v>26209329.6910666</v>
      </c>
      <c r="I96" s="0" t="n">
        <v>9078520.54278673</v>
      </c>
      <c r="J96" s="0" t="n">
        <v>5952096.73332</v>
      </c>
      <c r="K96" s="0" t="n">
        <v>5773533.8313204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37469116.7518011</v>
      </c>
      <c r="C97" s="0" t="n">
        <v>35925755.219209</v>
      </c>
      <c r="D97" s="0" t="n">
        <v>37596683.7754452</v>
      </c>
      <c r="E97" s="0" t="n">
        <v>36045666.0404312</v>
      </c>
      <c r="F97" s="0" t="n">
        <v>26583766.7350997</v>
      </c>
      <c r="G97" s="0" t="n">
        <v>9341988.4841093</v>
      </c>
      <c r="H97" s="0" t="n">
        <v>26703677.7512811</v>
      </c>
      <c r="I97" s="0" t="n">
        <v>9341988.28915008</v>
      </c>
      <c r="J97" s="0" t="n">
        <v>6138723.620088</v>
      </c>
      <c r="K97" s="0" t="n">
        <v>5954561.91148536</v>
      </c>
      <c r="L97" s="0" t="n">
        <v>6233048.93806069</v>
      </c>
      <c r="M97" s="0" t="n">
        <v>5891739.19624351</v>
      </c>
      <c r="N97" s="0" t="n">
        <v>6254309.72196535</v>
      </c>
      <c r="O97" s="0" t="n">
        <v>5911728.34740596</v>
      </c>
      <c r="P97" s="0" t="n">
        <v>1023120.603348</v>
      </c>
      <c r="Q97" s="0" t="n">
        <v>992426.98524756</v>
      </c>
    </row>
    <row r="98" customFormat="false" ht="12.8" hidden="false" customHeight="false" outlineLevel="0" collapsed="false">
      <c r="A98" s="0" t="n">
        <v>145</v>
      </c>
      <c r="B98" s="0" t="n">
        <v>37216622.7259987</v>
      </c>
      <c r="C98" s="0" t="n">
        <v>35685703.2902536</v>
      </c>
      <c r="D98" s="0" t="n">
        <v>37341798.7140055</v>
      </c>
      <c r="E98" s="0" t="n">
        <v>35803366.6740785</v>
      </c>
      <c r="F98" s="0" t="n">
        <v>26496252.9594699</v>
      </c>
      <c r="G98" s="0" t="n">
        <v>9189450.33078367</v>
      </c>
      <c r="H98" s="0" t="n">
        <v>26613916.5358462</v>
      </c>
      <c r="I98" s="0" t="n">
        <v>9189450.13823231</v>
      </c>
      <c r="J98" s="0" t="n">
        <v>6165532.4532</v>
      </c>
      <c r="K98" s="0" t="n">
        <v>5980566.479604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37916823.744831</v>
      </c>
      <c r="C99" s="0" t="n">
        <v>36358894.3270214</v>
      </c>
      <c r="D99" s="0" t="n">
        <v>38042853.1733092</v>
      </c>
      <c r="E99" s="0" t="n">
        <v>36477359.5868916</v>
      </c>
      <c r="F99" s="0" t="n">
        <v>27018709.0359905</v>
      </c>
      <c r="G99" s="0" t="n">
        <v>9340185.29103085</v>
      </c>
      <c r="H99" s="0" t="n">
        <v>27137174.4916678</v>
      </c>
      <c r="I99" s="0" t="n">
        <v>9340185.09522377</v>
      </c>
      <c r="J99" s="0" t="n">
        <v>6402012.693592</v>
      </c>
      <c r="K99" s="0" t="n">
        <v>6209952.31278424</v>
      </c>
      <c r="L99" s="0" t="n">
        <v>6312353.3895033</v>
      </c>
      <c r="M99" s="0" t="n">
        <v>5968941.35049719</v>
      </c>
      <c r="N99" s="0" t="n">
        <v>6333357.8682037</v>
      </c>
      <c r="O99" s="0" t="n">
        <v>5988689.82632417</v>
      </c>
      <c r="P99" s="0" t="n">
        <v>1067002.11559867</v>
      </c>
      <c r="Q99" s="0" t="n">
        <v>1034992.05213071</v>
      </c>
    </row>
    <row r="100" customFormat="false" ht="12.8" hidden="false" customHeight="false" outlineLevel="0" collapsed="false">
      <c r="A100" s="0" t="n">
        <v>147</v>
      </c>
      <c r="B100" s="0" t="n">
        <v>37437867.8929586</v>
      </c>
      <c r="C100" s="0" t="n">
        <v>35900295.2182931</v>
      </c>
      <c r="D100" s="0" t="n">
        <v>37561108.6967139</v>
      </c>
      <c r="E100" s="0" t="n">
        <v>36016135.2712677</v>
      </c>
      <c r="F100" s="0" t="n">
        <v>26675575.9261108</v>
      </c>
      <c r="G100" s="0" t="n">
        <v>9224719.29218222</v>
      </c>
      <c r="H100" s="0" t="n">
        <v>26791416.1724949</v>
      </c>
      <c r="I100" s="0" t="n">
        <v>9224719.09877277</v>
      </c>
      <c r="J100" s="0" t="n">
        <v>6409804.37016</v>
      </c>
      <c r="K100" s="0" t="n">
        <v>6217510.2390552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38225866.488853</v>
      </c>
      <c r="C101" s="0" t="n">
        <v>36657020.2903754</v>
      </c>
      <c r="D101" s="0" t="n">
        <v>38349089.5617448</v>
      </c>
      <c r="E101" s="0" t="n">
        <v>36772842.5964343</v>
      </c>
      <c r="F101" s="0" t="n">
        <v>27277972.558999</v>
      </c>
      <c r="G101" s="0" t="n">
        <v>9379047.73137645</v>
      </c>
      <c r="H101" s="0" t="n">
        <v>27393795.0682389</v>
      </c>
      <c r="I101" s="0" t="n">
        <v>9379047.52819536</v>
      </c>
      <c r="J101" s="0" t="n">
        <v>6591216.624608</v>
      </c>
      <c r="K101" s="0" t="n">
        <v>6393480.12586976</v>
      </c>
      <c r="L101" s="0" t="n">
        <v>6362859.65963855</v>
      </c>
      <c r="M101" s="0" t="n">
        <v>6016917.84958778</v>
      </c>
      <c r="N101" s="0" t="n">
        <v>6383395.52950714</v>
      </c>
      <c r="O101" s="0" t="n">
        <v>6036226.30367392</v>
      </c>
      <c r="P101" s="0" t="n">
        <v>1098536.10410133</v>
      </c>
      <c r="Q101" s="0" t="n">
        <v>1065580.02097829</v>
      </c>
    </row>
    <row r="102" customFormat="false" ht="12.8" hidden="false" customHeight="false" outlineLevel="0" collapsed="false">
      <c r="A102" s="0" t="n">
        <v>149</v>
      </c>
      <c r="B102" s="0" t="n">
        <v>37887139.1703713</v>
      </c>
      <c r="C102" s="0" t="n">
        <v>36332494.4145643</v>
      </c>
      <c r="D102" s="0" t="n">
        <v>38008096.2917896</v>
      </c>
      <c r="E102" s="0" t="n">
        <v>36446186.681415</v>
      </c>
      <c r="F102" s="0" t="n">
        <v>27060153.6942078</v>
      </c>
      <c r="G102" s="0" t="n">
        <v>9272340.72035649</v>
      </c>
      <c r="H102" s="0" t="n">
        <v>27173846.1617302</v>
      </c>
      <c r="I102" s="0" t="n">
        <v>9272340.5196848</v>
      </c>
      <c r="J102" s="0" t="n">
        <v>6556495.56296</v>
      </c>
      <c r="K102" s="0" t="n">
        <v>6359800.6960712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38549974.6120017</v>
      </c>
      <c r="C103" s="0" t="n">
        <v>36968749.0605158</v>
      </c>
      <c r="D103" s="0" t="n">
        <v>38671123.3857797</v>
      </c>
      <c r="E103" s="0" t="n">
        <v>37082621.3611252</v>
      </c>
      <c r="F103" s="0" t="n">
        <v>27501306.2316635</v>
      </c>
      <c r="G103" s="0" t="n">
        <v>9467442.82885232</v>
      </c>
      <c r="H103" s="0" t="n">
        <v>27615178.6026474</v>
      </c>
      <c r="I103" s="0" t="n">
        <v>9467442.75847782</v>
      </c>
      <c r="J103" s="0" t="n">
        <v>6743696.299696</v>
      </c>
      <c r="K103" s="0" t="n">
        <v>6541385.41070512</v>
      </c>
      <c r="L103" s="0" t="n">
        <v>6413747.78793656</v>
      </c>
      <c r="M103" s="0" t="n">
        <v>6064384.31224851</v>
      </c>
      <c r="N103" s="0" t="n">
        <v>6433937.91215807</v>
      </c>
      <c r="O103" s="0" t="n">
        <v>6083367.78420245</v>
      </c>
      <c r="P103" s="0" t="n">
        <v>1123949.38328267</v>
      </c>
      <c r="Q103" s="0" t="n">
        <v>1090230.90178419</v>
      </c>
    </row>
    <row r="104" customFormat="false" ht="12.8" hidden="false" customHeight="false" outlineLevel="0" collapsed="false">
      <c r="A104" s="0" t="n">
        <v>151</v>
      </c>
      <c r="B104" s="0" t="n">
        <v>38115983.2062321</v>
      </c>
      <c r="C104" s="0" t="n">
        <v>36554755.7288078</v>
      </c>
      <c r="D104" s="0" t="n">
        <v>38232669.3265811</v>
      </c>
      <c r="E104" s="0" t="n">
        <v>36664434.2521745</v>
      </c>
      <c r="F104" s="0" t="n">
        <v>27237361.3276829</v>
      </c>
      <c r="G104" s="0" t="n">
        <v>9317394.4011249</v>
      </c>
      <c r="H104" s="0" t="n">
        <v>27347039.9205624</v>
      </c>
      <c r="I104" s="0" t="n">
        <v>9317394.33161212</v>
      </c>
      <c r="J104" s="0" t="n">
        <v>6738724.084256</v>
      </c>
      <c r="K104" s="0" t="n">
        <v>6536562.36172832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39065367.170739</v>
      </c>
      <c r="C105" s="0" t="n">
        <v>37463892.6022276</v>
      </c>
      <c r="D105" s="0" t="n">
        <v>39182184.3568416</v>
      </c>
      <c r="E105" s="0" t="n">
        <v>37573693.6891602</v>
      </c>
      <c r="F105" s="0" t="n">
        <v>27922680.7140977</v>
      </c>
      <c r="G105" s="0" t="n">
        <v>9541211.88812982</v>
      </c>
      <c r="H105" s="0" t="n">
        <v>28032481.8717763</v>
      </c>
      <c r="I105" s="0" t="n">
        <v>9541211.8173839</v>
      </c>
      <c r="J105" s="0" t="n">
        <v>6910011.933048</v>
      </c>
      <c r="K105" s="0" t="n">
        <v>6702711.57505656</v>
      </c>
      <c r="L105" s="0" t="n">
        <v>6500124.20384588</v>
      </c>
      <c r="M105" s="0" t="n">
        <v>6146612.21706877</v>
      </c>
      <c r="N105" s="0" t="n">
        <v>6519592.48167081</v>
      </c>
      <c r="O105" s="0" t="n">
        <v>6164915.65825367</v>
      </c>
      <c r="P105" s="0" t="n">
        <v>1151668.655508</v>
      </c>
      <c r="Q105" s="0" t="n">
        <v>1117118.59584276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1" sqref="B120:G146 A10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18984657.9425633</v>
      </c>
      <c r="C27" s="0" t="n">
        <v>18228015.3181914</v>
      </c>
      <c r="D27" s="0" t="n">
        <v>19016915.3472303</v>
      </c>
      <c r="E27" s="0" t="n">
        <v>18257085.271312</v>
      </c>
      <c r="F27" s="0" t="n">
        <v>14390863.0860086</v>
      </c>
      <c r="G27" s="0" t="n">
        <v>3837152.23218277</v>
      </c>
      <c r="H27" s="0" t="n">
        <v>14466594.7155564</v>
      </c>
      <c r="I27" s="0" t="n">
        <v>3790490.55575559</v>
      </c>
      <c r="J27" s="0" t="n">
        <v>355071.28940067</v>
      </c>
      <c r="K27" s="0" t="n">
        <v>344419.15071865</v>
      </c>
      <c r="L27" s="0" t="n">
        <v>3166061.3160373</v>
      </c>
      <c r="M27" s="0" t="n">
        <v>2987235.85026162</v>
      </c>
      <c r="N27" s="0" t="n">
        <v>3171318.58249407</v>
      </c>
      <c r="O27" s="0" t="n">
        <v>2992062.28206319</v>
      </c>
      <c r="P27" s="0" t="n">
        <v>59178.548233445</v>
      </c>
      <c r="Q27" s="0" t="n">
        <v>57403.1917864416</v>
      </c>
    </row>
    <row r="28" customFormat="false" ht="12.8" hidden="false" customHeight="false" outlineLevel="0" collapsed="false">
      <c r="A28" s="0" t="n">
        <v>75</v>
      </c>
      <c r="B28" s="0" t="n">
        <v>17737443.3929911</v>
      </c>
      <c r="C28" s="0" t="n">
        <v>17028507.8726292</v>
      </c>
      <c r="D28" s="0" t="n">
        <v>17772552.7190227</v>
      </c>
      <c r="E28" s="0" t="n">
        <v>17060452.069234</v>
      </c>
      <c r="F28" s="0" t="n">
        <v>13413575.7761849</v>
      </c>
      <c r="G28" s="0" t="n">
        <v>3614932.09644436</v>
      </c>
      <c r="H28" s="0" t="n">
        <v>13485490.9303084</v>
      </c>
      <c r="I28" s="0" t="n">
        <v>3574961.13892566</v>
      </c>
      <c r="J28" s="0" t="n">
        <v>358451.632221499</v>
      </c>
      <c r="K28" s="0" t="n">
        <v>347698.083254854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19921666.3160338</v>
      </c>
      <c r="C29" s="0" t="n">
        <v>19124457.3681763</v>
      </c>
      <c r="D29" s="0" t="n">
        <v>19963238.1287167</v>
      </c>
      <c r="E29" s="0" t="n">
        <v>19162367.1619881</v>
      </c>
      <c r="F29" s="0" t="n">
        <v>15030600.6047614</v>
      </c>
      <c r="G29" s="0" t="n">
        <v>4093856.76341493</v>
      </c>
      <c r="H29" s="0" t="n">
        <v>15112693.4748127</v>
      </c>
      <c r="I29" s="0" t="n">
        <v>4049673.68717534</v>
      </c>
      <c r="J29" s="0" t="n">
        <v>425714.269374379</v>
      </c>
      <c r="K29" s="0" t="n">
        <v>412942.841293148</v>
      </c>
      <c r="L29" s="0" t="n">
        <v>3322241.11618024</v>
      </c>
      <c r="M29" s="0" t="n">
        <v>3134280.25814497</v>
      </c>
      <c r="N29" s="0" t="n">
        <v>3329069.84823753</v>
      </c>
      <c r="O29" s="0" t="n">
        <v>3140602.62249466</v>
      </c>
      <c r="P29" s="0" t="n">
        <v>70952.3782290632</v>
      </c>
      <c r="Q29" s="0" t="n">
        <v>68823.8068821913</v>
      </c>
    </row>
    <row r="30" customFormat="false" ht="12.8" hidden="false" customHeight="false" outlineLevel="0" collapsed="false">
      <c r="A30" s="0" t="n">
        <v>77</v>
      </c>
      <c r="B30" s="0" t="n">
        <v>18666673.9389496</v>
      </c>
      <c r="C30" s="0" t="n">
        <v>17918006.3887302</v>
      </c>
      <c r="D30" s="0" t="n">
        <v>18708191.7892092</v>
      </c>
      <c r="E30" s="0" t="n">
        <v>17955949.4788006</v>
      </c>
      <c r="F30" s="0" t="n">
        <v>14061992.817383</v>
      </c>
      <c r="G30" s="0" t="n">
        <v>3856013.5713472</v>
      </c>
      <c r="H30" s="0" t="n">
        <v>14140974.6053691</v>
      </c>
      <c r="I30" s="0" t="n">
        <v>3814974.87343154</v>
      </c>
      <c r="J30" s="0" t="n">
        <v>408321.00016981</v>
      </c>
      <c r="K30" s="0" t="n">
        <v>396071.370164716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20386201.3139142</v>
      </c>
      <c r="C31" s="0" t="n">
        <v>19567174.9749863</v>
      </c>
      <c r="D31" s="0" t="n">
        <v>20438345.972496</v>
      </c>
      <c r="E31" s="0" t="n">
        <v>19615180.9387473</v>
      </c>
      <c r="F31" s="0" t="n">
        <v>15323873.5363903</v>
      </c>
      <c r="G31" s="0" t="n">
        <v>4243301.43859608</v>
      </c>
      <c r="H31" s="0" t="n">
        <v>15411212.3633731</v>
      </c>
      <c r="I31" s="0" t="n">
        <v>4203968.57537421</v>
      </c>
      <c r="J31" s="0" t="n">
        <v>465266.848871934</v>
      </c>
      <c r="K31" s="0" t="n">
        <v>451308.843405776</v>
      </c>
      <c r="L31" s="0" t="n">
        <v>3400413.57091024</v>
      </c>
      <c r="M31" s="0" t="n">
        <v>3207556.3401107</v>
      </c>
      <c r="N31" s="0" t="n">
        <v>3409003.3256715</v>
      </c>
      <c r="O31" s="0" t="n">
        <v>3215532.9856702</v>
      </c>
      <c r="P31" s="0" t="n">
        <v>77544.474811989</v>
      </c>
      <c r="Q31" s="0" t="n">
        <v>75218.1405676293</v>
      </c>
    </row>
    <row r="32" customFormat="false" ht="12.8" hidden="false" customHeight="false" outlineLevel="0" collapsed="false">
      <c r="A32" s="0" t="n">
        <v>79</v>
      </c>
      <c r="B32" s="0" t="n">
        <v>19217710.1195667</v>
      </c>
      <c r="C32" s="0" t="n">
        <v>18444710.7004382</v>
      </c>
      <c r="D32" s="0" t="n">
        <v>19267328.8440106</v>
      </c>
      <c r="E32" s="0" t="n">
        <v>18490404.582838</v>
      </c>
      <c r="F32" s="0" t="n">
        <v>14404500.5257996</v>
      </c>
      <c r="G32" s="0" t="n">
        <v>4040210.17463859</v>
      </c>
      <c r="H32" s="0" t="n">
        <v>14487107.9681051</v>
      </c>
      <c r="I32" s="0" t="n">
        <v>4003296.61473285</v>
      </c>
      <c r="J32" s="0" t="n">
        <v>462064.942982753</v>
      </c>
      <c r="K32" s="0" t="n">
        <v>448202.994693271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20792947.9555118</v>
      </c>
      <c r="C33" s="0" t="n">
        <v>19955636.0790054</v>
      </c>
      <c r="D33" s="0" t="n">
        <v>20848781.4306232</v>
      </c>
      <c r="E33" s="0" t="n">
        <v>20007095.0851417</v>
      </c>
      <c r="F33" s="0" t="n">
        <v>15563886.8474951</v>
      </c>
      <c r="G33" s="0" t="n">
        <v>4391749.23151028</v>
      </c>
      <c r="H33" s="0" t="n">
        <v>15655381.9038087</v>
      </c>
      <c r="I33" s="0" t="n">
        <v>4351713.18133301</v>
      </c>
      <c r="J33" s="0" t="n">
        <v>510860.73295096</v>
      </c>
      <c r="K33" s="0" t="n">
        <v>495534.910962431</v>
      </c>
      <c r="L33" s="0" t="n">
        <v>3468172.4294364</v>
      </c>
      <c r="M33" s="0" t="n">
        <v>3270935.27352824</v>
      </c>
      <c r="N33" s="0" t="n">
        <v>3477375.89192201</v>
      </c>
      <c r="O33" s="0" t="n">
        <v>3279486.88598716</v>
      </c>
      <c r="P33" s="0" t="n">
        <v>85143.4554918266</v>
      </c>
      <c r="Q33" s="0" t="n">
        <v>82589.1518270718</v>
      </c>
    </row>
    <row r="34" customFormat="false" ht="12.8" hidden="false" customHeight="false" outlineLevel="0" collapsed="false">
      <c r="A34" s="0" t="n">
        <v>81</v>
      </c>
      <c r="B34" s="0" t="n">
        <v>19629022.4221781</v>
      </c>
      <c r="C34" s="0" t="n">
        <v>18837054.0901855</v>
      </c>
      <c r="D34" s="0" t="n">
        <v>19682471.6540578</v>
      </c>
      <c r="E34" s="0" t="n">
        <v>18886340.1087534</v>
      </c>
      <c r="F34" s="0" t="n">
        <v>14631371.0992215</v>
      </c>
      <c r="G34" s="0" t="n">
        <v>4205682.99096399</v>
      </c>
      <c r="H34" s="0" t="n">
        <v>14718089.2557057</v>
      </c>
      <c r="I34" s="0" t="n">
        <v>4168250.85304767</v>
      </c>
      <c r="J34" s="0" t="n">
        <v>493111.398302015</v>
      </c>
      <c r="K34" s="0" t="n">
        <v>478318.056352954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21439780.2236124</v>
      </c>
      <c r="C35" s="0" t="n">
        <v>20573470.1318836</v>
      </c>
      <c r="D35" s="0" t="n">
        <v>21498927.7783041</v>
      </c>
      <c r="E35" s="0" t="n">
        <v>20628032.1009101</v>
      </c>
      <c r="F35" s="0" t="n">
        <v>15924084.5716342</v>
      </c>
      <c r="G35" s="0" t="n">
        <v>4649385.56024943</v>
      </c>
      <c r="H35" s="0" t="n">
        <v>16019265.3120847</v>
      </c>
      <c r="I35" s="0" t="n">
        <v>4608766.78882535</v>
      </c>
      <c r="J35" s="0" t="n">
        <v>560961.388809534</v>
      </c>
      <c r="K35" s="0" t="n">
        <v>544132.547145248</v>
      </c>
      <c r="L35" s="0" t="n">
        <v>3575882.48411706</v>
      </c>
      <c r="M35" s="0" t="n">
        <v>3372127.76238045</v>
      </c>
      <c r="N35" s="0" t="n">
        <v>3585638.31111182</v>
      </c>
      <c r="O35" s="0" t="n">
        <v>3381198.62384486</v>
      </c>
      <c r="P35" s="0" t="n">
        <v>93493.564801589</v>
      </c>
      <c r="Q35" s="0" t="n">
        <v>90688.7578575413</v>
      </c>
    </row>
    <row r="36" customFormat="false" ht="12.8" hidden="false" customHeight="false" outlineLevel="0" collapsed="false">
      <c r="A36" s="0" t="n">
        <v>83</v>
      </c>
      <c r="B36" s="0" t="n">
        <v>20369086.3490782</v>
      </c>
      <c r="C36" s="0" t="n">
        <v>19544454.3491276</v>
      </c>
      <c r="D36" s="0" t="n">
        <v>20429664.3136312</v>
      </c>
      <c r="E36" s="0" t="n">
        <v>19600510.3900854</v>
      </c>
      <c r="F36" s="0" t="n">
        <v>15086357.4387382</v>
      </c>
      <c r="G36" s="0" t="n">
        <v>4458096.91038948</v>
      </c>
      <c r="H36" s="0" t="n">
        <v>15177826.4101447</v>
      </c>
      <c r="I36" s="0" t="n">
        <v>4422683.97994073</v>
      </c>
      <c r="J36" s="0" t="n">
        <v>548525.438193405</v>
      </c>
      <c r="K36" s="0" t="n">
        <v>532069.675047603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22118048.6770317</v>
      </c>
      <c r="C37" s="0" t="n">
        <v>21221010.4153043</v>
      </c>
      <c r="D37" s="0" t="n">
        <v>22182562.8016957</v>
      </c>
      <c r="E37" s="0" t="n">
        <v>21280691.8919633</v>
      </c>
      <c r="F37" s="0" t="n">
        <v>16298387.3963605</v>
      </c>
      <c r="G37" s="0" t="n">
        <v>4922623.01894378</v>
      </c>
      <c r="H37" s="0" t="n">
        <v>16396457.5336046</v>
      </c>
      <c r="I37" s="0" t="n">
        <v>4884234.35835869</v>
      </c>
      <c r="J37" s="0" t="n">
        <v>626349.897903844</v>
      </c>
      <c r="K37" s="0" t="n">
        <v>607559.400966728</v>
      </c>
      <c r="L37" s="0" t="n">
        <v>3687370.15279883</v>
      </c>
      <c r="M37" s="0" t="n">
        <v>3476489.03600847</v>
      </c>
      <c r="N37" s="0" t="n">
        <v>3698035.91248734</v>
      </c>
      <c r="O37" s="0" t="n">
        <v>3486430.25769042</v>
      </c>
      <c r="P37" s="0" t="n">
        <v>104391.649650641</v>
      </c>
      <c r="Q37" s="0" t="n">
        <v>101259.900161121</v>
      </c>
    </row>
    <row r="38" customFormat="false" ht="12.8" hidden="false" customHeight="false" outlineLevel="0" collapsed="false">
      <c r="A38" s="0" t="n">
        <v>85</v>
      </c>
      <c r="B38" s="0" t="n">
        <v>21131149.2339275</v>
      </c>
      <c r="C38" s="0" t="n">
        <v>20272908.1185429</v>
      </c>
      <c r="D38" s="0" t="n">
        <v>21193474.3576742</v>
      </c>
      <c r="E38" s="0" t="n">
        <v>20330576.4697418</v>
      </c>
      <c r="F38" s="0" t="n">
        <v>15518130.8401777</v>
      </c>
      <c r="G38" s="0" t="n">
        <v>4754777.27836523</v>
      </c>
      <c r="H38" s="0" t="n">
        <v>15612410.2958129</v>
      </c>
      <c r="I38" s="0" t="n">
        <v>4718166.17392891</v>
      </c>
      <c r="J38" s="0" t="n">
        <v>606034.574677294</v>
      </c>
      <c r="K38" s="0" t="n">
        <v>587853.537436975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22869796.3780218</v>
      </c>
      <c r="C39" s="0" t="n">
        <v>21938866.6725957</v>
      </c>
      <c r="D39" s="0" t="n">
        <v>22940782.4499796</v>
      </c>
      <c r="E39" s="0" t="n">
        <v>22004674.2622204</v>
      </c>
      <c r="F39" s="0" t="n">
        <v>16741045.6692261</v>
      </c>
      <c r="G39" s="0" t="n">
        <v>5197821.00336952</v>
      </c>
      <c r="H39" s="0" t="n">
        <v>16844073.5282488</v>
      </c>
      <c r="I39" s="0" t="n">
        <v>5160600.73397166</v>
      </c>
      <c r="J39" s="0" t="n">
        <v>668118.236235688</v>
      </c>
      <c r="K39" s="0" t="n">
        <v>648074.689148617</v>
      </c>
      <c r="L39" s="0" t="n">
        <v>3812027.00006231</v>
      </c>
      <c r="M39" s="0" t="n">
        <v>3593247.5185897</v>
      </c>
      <c r="N39" s="0" t="n">
        <v>3823781.31265141</v>
      </c>
      <c r="O39" s="0" t="n">
        <v>3604222.14698151</v>
      </c>
      <c r="P39" s="0" t="n">
        <v>111353.039372615</v>
      </c>
      <c r="Q39" s="0" t="n">
        <v>108012.448191436</v>
      </c>
    </row>
    <row r="40" customFormat="false" ht="12.8" hidden="false" customHeight="false" outlineLevel="0" collapsed="false">
      <c r="A40" s="0" t="n">
        <v>87</v>
      </c>
      <c r="B40" s="0" t="n">
        <v>21958994.9151752</v>
      </c>
      <c r="C40" s="0" t="n">
        <v>21063884.5646511</v>
      </c>
      <c r="D40" s="0" t="n">
        <v>22037228.7781854</v>
      </c>
      <c r="E40" s="0" t="n">
        <v>21136723.6681235</v>
      </c>
      <c r="F40" s="0" t="n">
        <v>16058702.4193816</v>
      </c>
      <c r="G40" s="0" t="n">
        <v>5005182.1452695</v>
      </c>
      <c r="H40" s="0" t="n">
        <v>16159405.2867752</v>
      </c>
      <c r="I40" s="0" t="n">
        <v>4977318.38134831</v>
      </c>
      <c r="J40" s="0" t="n">
        <v>656614.902080288</v>
      </c>
      <c r="K40" s="0" t="n">
        <v>636916.455017879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23523182.2994414</v>
      </c>
      <c r="C41" s="0" t="n">
        <v>22562855.9520436</v>
      </c>
      <c r="D41" s="0" t="n">
        <v>23606754.2783484</v>
      </c>
      <c r="E41" s="0" t="n">
        <v>22640665.9186761</v>
      </c>
      <c r="F41" s="0" t="n">
        <v>17152846.0727034</v>
      </c>
      <c r="G41" s="0" t="n">
        <v>5410009.87934022</v>
      </c>
      <c r="H41" s="0" t="n">
        <v>17260387.353212</v>
      </c>
      <c r="I41" s="0" t="n">
        <v>5380278.56546418</v>
      </c>
      <c r="J41" s="0" t="n">
        <v>770884.309582325</v>
      </c>
      <c r="K41" s="0" t="n">
        <v>747757.780294855</v>
      </c>
      <c r="L41" s="0" t="n">
        <v>3922762.88322488</v>
      </c>
      <c r="M41" s="0" t="n">
        <v>3698107.92187217</v>
      </c>
      <c r="N41" s="0" t="n">
        <v>3936612.21771089</v>
      </c>
      <c r="O41" s="0" t="n">
        <v>3711049.60237716</v>
      </c>
      <c r="P41" s="0" t="n">
        <v>128480.718263721</v>
      </c>
      <c r="Q41" s="0" t="n">
        <v>124626.296715809</v>
      </c>
    </row>
    <row r="42" customFormat="false" ht="12.8" hidden="false" customHeight="false" outlineLevel="0" collapsed="false">
      <c r="A42" s="0" t="n">
        <v>89</v>
      </c>
      <c r="B42" s="0" t="n">
        <v>22847425.1566833</v>
      </c>
      <c r="C42" s="0" t="n">
        <v>21913520.7377479</v>
      </c>
      <c r="D42" s="0" t="n">
        <v>22929444.3755983</v>
      </c>
      <c r="E42" s="0" t="n">
        <v>21989897.1455541</v>
      </c>
      <c r="F42" s="0" t="n">
        <v>16658894.5042813</v>
      </c>
      <c r="G42" s="0" t="n">
        <v>5254626.23346661</v>
      </c>
      <c r="H42" s="0" t="n">
        <v>16763966.9471403</v>
      </c>
      <c r="I42" s="0" t="n">
        <v>5225930.19841383</v>
      </c>
      <c r="J42" s="0" t="n">
        <v>826587.704304229</v>
      </c>
      <c r="K42" s="0" t="n">
        <v>801790.073175102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24496566.5960209</v>
      </c>
      <c r="C43" s="0" t="n">
        <v>23493875.3446904</v>
      </c>
      <c r="D43" s="0" t="n">
        <v>24584425.7286366</v>
      </c>
      <c r="E43" s="0" t="n">
        <v>23575703.4582241</v>
      </c>
      <c r="F43" s="0" t="n">
        <v>17821114.1769275</v>
      </c>
      <c r="G43" s="0" t="n">
        <v>5672761.1677629</v>
      </c>
      <c r="H43" s="0" t="n">
        <v>17933551.4130597</v>
      </c>
      <c r="I43" s="0" t="n">
        <v>5642152.04516442</v>
      </c>
      <c r="J43" s="0" t="n">
        <v>964151.533433089</v>
      </c>
      <c r="K43" s="0" t="n">
        <v>935226.987430097</v>
      </c>
      <c r="L43" s="0" t="n">
        <v>4085091.95266281</v>
      </c>
      <c r="M43" s="0" t="n">
        <v>3851616.38781248</v>
      </c>
      <c r="N43" s="0" t="n">
        <v>4099655.29651658</v>
      </c>
      <c r="O43" s="0" t="n">
        <v>3865228.77286688</v>
      </c>
      <c r="P43" s="0" t="n">
        <v>160691.922238848</v>
      </c>
      <c r="Q43" s="0" t="n">
        <v>155871.164571683</v>
      </c>
    </row>
    <row r="44" customFormat="false" ht="12.8" hidden="false" customHeight="false" outlineLevel="0" collapsed="false">
      <c r="A44" s="0" t="n">
        <v>91</v>
      </c>
      <c r="B44" s="0" t="n">
        <v>23729509.0290219</v>
      </c>
      <c r="C44" s="0" t="n">
        <v>22757675.8685245</v>
      </c>
      <c r="D44" s="0" t="n">
        <v>23814965.6297348</v>
      </c>
      <c r="E44" s="0" t="n">
        <v>22837269.0165905</v>
      </c>
      <c r="F44" s="0" t="n">
        <v>17246213.0024107</v>
      </c>
      <c r="G44" s="0" t="n">
        <v>5511462.86611385</v>
      </c>
      <c r="H44" s="0" t="n">
        <v>17356278.3272339</v>
      </c>
      <c r="I44" s="0" t="n">
        <v>5480990.6893566</v>
      </c>
      <c r="J44" s="0" t="n">
        <v>999557.105107466</v>
      </c>
      <c r="K44" s="0" t="n">
        <v>969570.391954242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25058896.2122858</v>
      </c>
      <c r="C45" s="0" t="n">
        <v>24032565.6347252</v>
      </c>
      <c r="D45" s="0" t="n">
        <v>25149841.9985792</v>
      </c>
      <c r="E45" s="0" t="n">
        <v>24117290.5281798</v>
      </c>
      <c r="F45" s="0" t="n">
        <v>18216634.3323768</v>
      </c>
      <c r="G45" s="0" t="n">
        <v>5815931.30234838</v>
      </c>
      <c r="H45" s="0" t="n">
        <v>18333084.7890194</v>
      </c>
      <c r="I45" s="0" t="n">
        <v>5784205.73916039</v>
      </c>
      <c r="J45" s="0" t="n">
        <v>1158515.85032361</v>
      </c>
      <c r="K45" s="0" t="n">
        <v>1123760.3748139</v>
      </c>
      <c r="L45" s="0" t="n">
        <v>4178645.5745741</v>
      </c>
      <c r="M45" s="0" t="n">
        <v>3940360.8639449</v>
      </c>
      <c r="N45" s="0" t="n">
        <v>4193723.58988421</v>
      </c>
      <c r="O45" s="0" t="n">
        <v>3954457.26809423</v>
      </c>
      <c r="P45" s="0" t="n">
        <v>193085.975053935</v>
      </c>
      <c r="Q45" s="0" t="n">
        <v>187293.395802317</v>
      </c>
    </row>
    <row r="46" customFormat="false" ht="12.8" hidden="false" customHeight="false" outlineLevel="0" collapsed="false">
      <c r="A46" s="0" t="n">
        <v>93</v>
      </c>
      <c r="B46" s="0" t="n">
        <v>24648356.0805689</v>
      </c>
      <c r="C46" s="0" t="n">
        <v>23638745.2605786</v>
      </c>
      <c r="D46" s="0" t="n">
        <v>24738750.3259202</v>
      </c>
      <c r="E46" s="0" t="n">
        <v>23722968.288247</v>
      </c>
      <c r="F46" s="0" t="n">
        <v>17925396.2568636</v>
      </c>
      <c r="G46" s="0" t="n">
        <v>5713349.00371491</v>
      </c>
      <c r="H46" s="0" t="n">
        <v>18040663.9803798</v>
      </c>
      <c r="I46" s="0" t="n">
        <v>5682304.30786723</v>
      </c>
      <c r="J46" s="0" t="n">
        <v>1247411.82096125</v>
      </c>
      <c r="K46" s="0" t="n">
        <v>1209989.46633241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26201333.2783519</v>
      </c>
      <c r="C47" s="0" t="n">
        <v>25126759.0751011</v>
      </c>
      <c r="D47" s="0" t="n">
        <v>26310081.5696978</v>
      </c>
      <c r="E47" s="0" t="n">
        <v>25228489.7699706</v>
      </c>
      <c r="F47" s="0" t="n">
        <v>19021616.6493586</v>
      </c>
      <c r="G47" s="0" t="n">
        <v>6105142.42574258</v>
      </c>
      <c r="H47" s="0" t="n">
        <v>19144261.8660537</v>
      </c>
      <c r="I47" s="0" t="n">
        <v>6084227.90391682</v>
      </c>
      <c r="J47" s="0" t="n">
        <v>1420403.95154296</v>
      </c>
      <c r="K47" s="0" t="n">
        <v>1377791.83299667</v>
      </c>
      <c r="L47" s="0" t="n">
        <v>4367479.71599801</v>
      </c>
      <c r="M47" s="0" t="n">
        <v>4118804.52861788</v>
      </c>
      <c r="N47" s="0" t="n">
        <v>4385536.88991516</v>
      </c>
      <c r="O47" s="0" t="n">
        <v>4135713.03814664</v>
      </c>
      <c r="P47" s="0" t="n">
        <v>236733.991923827</v>
      </c>
      <c r="Q47" s="0" t="n">
        <v>229631.972166112</v>
      </c>
    </row>
    <row r="48" customFormat="false" ht="12.8" hidden="false" customHeight="false" outlineLevel="0" collapsed="false">
      <c r="A48" s="0" t="n">
        <v>95</v>
      </c>
      <c r="B48" s="0" t="n">
        <v>25829051.3551877</v>
      </c>
      <c r="C48" s="0" t="n">
        <v>24768870.6385323</v>
      </c>
      <c r="D48" s="0" t="n">
        <v>25934768.9995364</v>
      </c>
      <c r="E48" s="0" t="n">
        <v>24867763.0319453</v>
      </c>
      <c r="F48" s="0" t="n">
        <v>18738735.5600776</v>
      </c>
      <c r="G48" s="0" t="n">
        <v>6030135.07845471</v>
      </c>
      <c r="H48" s="0" t="n">
        <v>18858118.0111727</v>
      </c>
      <c r="I48" s="0" t="n">
        <v>6009645.02077257</v>
      </c>
      <c r="J48" s="0" t="n">
        <v>1459923.29042238</v>
      </c>
      <c r="K48" s="0" t="n">
        <v>1416125.59170971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26810629.279948</v>
      </c>
      <c r="C49" s="0" t="n">
        <v>25709634.6689872</v>
      </c>
      <c r="D49" s="0" t="n">
        <v>26921349.1174018</v>
      </c>
      <c r="E49" s="0" t="n">
        <v>25813212.3183042</v>
      </c>
      <c r="F49" s="0" t="n">
        <v>19432055.7108692</v>
      </c>
      <c r="G49" s="0" t="n">
        <v>6277578.95811802</v>
      </c>
      <c r="H49" s="0" t="n">
        <v>19556813.3699317</v>
      </c>
      <c r="I49" s="0" t="n">
        <v>6256398.94837242</v>
      </c>
      <c r="J49" s="0" t="n">
        <v>1582612.67832704</v>
      </c>
      <c r="K49" s="0" t="n">
        <v>1535134.29797723</v>
      </c>
      <c r="L49" s="0" t="n">
        <v>4469908.07140921</v>
      </c>
      <c r="M49" s="0" t="n">
        <v>4216005.92161886</v>
      </c>
      <c r="N49" s="0" t="n">
        <v>4488293.03850462</v>
      </c>
      <c r="O49" s="0" t="n">
        <v>4233221.59898835</v>
      </c>
      <c r="P49" s="0" t="n">
        <v>263768.779721173</v>
      </c>
      <c r="Q49" s="0" t="n">
        <v>255855.716329538</v>
      </c>
    </row>
    <row r="50" customFormat="false" ht="12.8" hidden="false" customHeight="false" outlineLevel="0" collapsed="false">
      <c r="A50" s="0" t="n">
        <v>97</v>
      </c>
      <c r="B50" s="0" t="n">
        <v>26519864.0419535</v>
      </c>
      <c r="C50" s="0" t="n">
        <v>25429528.9718962</v>
      </c>
      <c r="D50" s="0" t="n">
        <v>26630199.1883793</v>
      </c>
      <c r="E50" s="0" t="n">
        <v>25532765.2101409</v>
      </c>
      <c r="F50" s="0" t="n">
        <v>19200356.9607982</v>
      </c>
      <c r="G50" s="0" t="n">
        <v>6229172.01109803</v>
      </c>
      <c r="H50" s="0" t="n">
        <v>19324033.275699</v>
      </c>
      <c r="I50" s="0" t="n">
        <v>6208731.93444194</v>
      </c>
      <c r="J50" s="0" t="n">
        <v>1614268.89491329</v>
      </c>
      <c r="K50" s="0" t="n">
        <v>1565840.82806589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27308727.9623917</v>
      </c>
      <c r="C51" s="0" t="n">
        <v>26184837.9687574</v>
      </c>
      <c r="D51" s="0" t="n">
        <v>27423216.3022178</v>
      </c>
      <c r="E51" s="0" t="n">
        <v>26291990.5841979</v>
      </c>
      <c r="F51" s="0" t="n">
        <v>19736229.750867</v>
      </c>
      <c r="G51" s="0" t="n">
        <v>6448608.21789041</v>
      </c>
      <c r="H51" s="0" t="n">
        <v>19863552.9703036</v>
      </c>
      <c r="I51" s="0" t="n">
        <v>6428437.61389425</v>
      </c>
      <c r="J51" s="0" t="n">
        <v>1755945.6105365</v>
      </c>
      <c r="K51" s="0" t="n">
        <v>1703267.24222041</v>
      </c>
      <c r="L51" s="0" t="n">
        <v>4552964.70916211</v>
      </c>
      <c r="M51" s="0" t="n">
        <v>4294925.03896106</v>
      </c>
      <c r="N51" s="0" t="n">
        <v>4571983.71035554</v>
      </c>
      <c r="O51" s="0" t="n">
        <v>4312742.5172956</v>
      </c>
      <c r="P51" s="0" t="n">
        <v>292657.601756084</v>
      </c>
      <c r="Q51" s="0" t="n">
        <v>283877.873703401</v>
      </c>
    </row>
    <row r="52" customFormat="false" ht="12.8" hidden="false" customHeight="false" outlineLevel="0" collapsed="false">
      <c r="A52" s="0" t="n">
        <v>99</v>
      </c>
      <c r="B52" s="0" t="n">
        <v>26891875.7176303</v>
      </c>
      <c r="C52" s="0" t="n">
        <v>25783838.4983003</v>
      </c>
      <c r="D52" s="0" t="n">
        <v>27005281.3316509</v>
      </c>
      <c r="E52" s="0" t="n">
        <v>25890000.053627</v>
      </c>
      <c r="F52" s="0" t="n">
        <v>19401726.0539517</v>
      </c>
      <c r="G52" s="0" t="n">
        <v>6382112.44434865</v>
      </c>
      <c r="H52" s="0" t="n">
        <v>19527108.3213076</v>
      </c>
      <c r="I52" s="0" t="n">
        <v>6362891.73231939</v>
      </c>
      <c r="J52" s="0" t="n">
        <v>1777434.28571291</v>
      </c>
      <c r="K52" s="0" t="n">
        <v>1724111.25714152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27755601.7651194</v>
      </c>
      <c r="C53" s="0" t="n">
        <v>26610824.2429855</v>
      </c>
      <c r="D53" s="0" t="n">
        <v>27872417.3166254</v>
      </c>
      <c r="E53" s="0" t="n">
        <v>26720179.3407333</v>
      </c>
      <c r="F53" s="0" t="n">
        <v>20023642.3992149</v>
      </c>
      <c r="G53" s="0" t="n">
        <v>6587181.8437706</v>
      </c>
      <c r="H53" s="0" t="n">
        <v>20152733.9608735</v>
      </c>
      <c r="I53" s="0" t="n">
        <v>6567445.37985978</v>
      </c>
      <c r="J53" s="0" t="n">
        <v>1943031.42820089</v>
      </c>
      <c r="K53" s="0" t="n">
        <v>1884740.48535486</v>
      </c>
      <c r="L53" s="0" t="n">
        <v>4626977.46195153</v>
      </c>
      <c r="M53" s="0" t="n">
        <v>4365190.0005661</v>
      </c>
      <c r="N53" s="0" t="n">
        <v>4646387.16459751</v>
      </c>
      <c r="O53" s="0" t="n">
        <v>4383377.48737936</v>
      </c>
      <c r="P53" s="0" t="n">
        <v>323838.571366815</v>
      </c>
      <c r="Q53" s="0" t="n">
        <v>314123.41422581</v>
      </c>
    </row>
    <row r="54" customFormat="false" ht="12.8" hidden="false" customHeight="false" outlineLevel="0" collapsed="false">
      <c r="A54" s="0" t="n">
        <v>101</v>
      </c>
      <c r="B54" s="0" t="n">
        <v>27462778.5399643</v>
      </c>
      <c r="C54" s="0" t="n">
        <v>26329459.7485528</v>
      </c>
      <c r="D54" s="0" t="n">
        <v>27585947.7127534</v>
      </c>
      <c r="E54" s="0" t="n">
        <v>26444977.3946642</v>
      </c>
      <c r="F54" s="0" t="n">
        <v>19812135.1926722</v>
      </c>
      <c r="G54" s="0" t="n">
        <v>6517324.5558806</v>
      </c>
      <c r="H54" s="0" t="n">
        <v>19941152.8775577</v>
      </c>
      <c r="I54" s="0" t="n">
        <v>6503824.51710654</v>
      </c>
      <c r="J54" s="0" t="n">
        <v>1946355.42737983</v>
      </c>
      <c r="K54" s="0" t="n">
        <v>1887964.76455844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28348993.5992697</v>
      </c>
      <c r="C55" s="0" t="n">
        <v>27178415.6985607</v>
      </c>
      <c r="D55" s="0" t="n">
        <v>28476374.6999592</v>
      </c>
      <c r="E55" s="0" t="n">
        <v>27297907.7105722</v>
      </c>
      <c r="F55" s="0" t="n">
        <v>20438828.7415725</v>
      </c>
      <c r="G55" s="0" t="n">
        <v>6739586.9569881</v>
      </c>
      <c r="H55" s="0" t="n">
        <v>20571461.8449797</v>
      </c>
      <c r="I55" s="0" t="n">
        <v>6726445.86559252</v>
      </c>
      <c r="J55" s="0" t="n">
        <v>2055654.17537175</v>
      </c>
      <c r="K55" s="0" t="n">
        <v>1993984.55011059</v>
      </c>
      <c r="L55" s="0" t="n">
        <v>4725424.77801374</v>
      </c>
      <c r="M55" s="0" t="n">
        <v>4458434.21916053</v>
      </c>
      <c r="N55" s="0" t="n">
        <v>4746631.98042531</v>
      </c>
      <c r="O55" s="0" t="n">
        <v>4478347.23599235</v>
      </c>
      <c r="P55" s="0" t="n">
        <v>342609.029228624</v>
      </c>
      <c r="Q55" s="0" t="n">
        <v>332330.758351766</v>
      </c>
    </row>
    <row r="56" customFormat="false" ht="12.8" hidden="false" customHeight="false" outlineLevel="0" collapsed="false">
      <c r="A56" s="0" t="n">
        <v>103</v>
      </c>
      <c r="B56" s="0" t="n">
        <v>27968818.8200275</v>
      </c>
      <c r="C56" s="0" t="n">
        <v>26813002.8350081</v>
      </c>
      <c r="D56" s="0" t="n">
        <v>28094868.5126028</v>
      </c>
      <c r="E56" s="0" t="n">
        <v>26931254.27222</v>
      </c>
      <c r="F56" s="0" t="n">
        <v>20112079.1481359</v>
      </c>
      <c r="G56" s="0" t="n">
        <v>6700923.68687229</v>
      </c>
      <c r="H56" s="0" t="n">
        <v>20243057.4959143</v>
      </c>
      <c r="I56" s="0" t="n">
        <v>6688196.77630566</v>
      </c>
      <c r="J56" s="0" t="n">
        <v>2063664.07339619</v>
      </c>
      <c r="K56" s="0" t="n">
        <v>2001754.15119431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28680236.2891796</v>
      </c>
      <c r="C57" s="0" t="n">
        <v>27493798.966735</v>
      </c>
      <c r="D57" s="0" t="n">
        <v>28808375.8582289</v>
      </c>
      <c r="E57" s="0" t="n">
        <v>27614032.4000522</v>
      </c>
      <c r="F57" s="0" t="n">
        <v>20572767.0155393</v>
      </c>
      <c r="G57" s="0" t="n">
        <v>6921031.95119569</v>
      </c>
      <c r="H57" s="0" t="n">
        <v>20705324.3279125</v>
      </c>
      <c r="I57" s="0" t="n">
        <v>6908708.07213978</v>
      </c>
      <c r="J57" s="0" t="n">
        <v>2205597.04267357</v>
      </c>
      <c r="K57" s="0" t="n">
        <v>2139429.13139336</v>
      </c>
      <c r="L57" s="0" t="n">
        <v>4780092.23738061</v>
      </c>
      <c r="M57" s="0" t="n">
        <v>4510213.07720328</v>
      </c>
      <c r="N57" s="0" t="n">
        <v>4801430.99861487</v>
      </c>
      <c r="O57" s="0" t="n">
        <v>4530254.34168164</v>
      </c>
      <c r="P57" s="0" t="n">
        <v>367599.507112261</v>
      </c>
      <c r="Q57" s="0" t="n">
        <v>356571.521898893</v>
      </c>
    </row>
    <row r="58" customFormat="false" ht="12.8" hidden="false" customHeight="false" outlineLevel="0" collapsed="false">
      <c r="A58" s="0" t="n">
        <v>105</v>
      </c>
      <c r="B58" s="0" t="n">
        <v>28343648.633492</v>
      </c>
      <c r="C58" s="0" t="n">
        <v>27170301.2659974</v>
      </c>
      <c r="D58" s="0" t="n">
        <v>28469518.4542288</v>
      </c>
      <c r="E58" s="0" t="n">
        <v>27288404.8837538</v>
      </c>
      <c r="F58" s="0" t="n">
        <v>20282515.0201692</v>
      </c>
      <c r="G58" s="0" t="n">
        <v>6887786.24582824</v>
      </c>
      <c r="H58" s="0" t="n">
        <v>20412730.394805</v>
      </c>
      <c r="I58" s="0" t="n">
        <v>6875674.48894878</v>
      </c>
      <c r="J58" s="0" t="n">
        <v>2249136.86167177</v>
      </c>
      <c r="K58" s="0" t="n">
        <v>2181662.75582161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29023838.4774928</v>
      </c>
      <c r="C59" s="0" t="n">
        <v>27822722.9183748</v>
      </c>
      <c r="D59" s="0" t="n">
        <v>29156592.6027308</v>
      </c>
      <c r="E59" s="0" t="n">
        <v>27947369.7333892</v>
      </c>
      <c r="F59" s="0" t="n">
        <v>20734836.0727601</v>
      </c>
      <c r="G59" s="0" t="n">
        <v>7087886.84561474</v>
      </c>
      <c r="H59" s="0" t="n">
        <v>20868314.960322</v>
      </c>
      <c r="I59" s="0" t="n">
        <v>7079054.7730672</v>
      </c>
      <c r="J59" s="0" t="n">
        <v>2368739.55228289</v>
      </c>
      <c r="K59" s="0" t="n">
        <v>2297677.3657144</v>
      </c>
      <c r="L59" s="0" t="n">
        <v>4837022.57818439</v>
      </c>
      <c r="M59" s="0" t="n">
        <v>4564372.25278803</v>
      </c>
      <c r="N59" s="0" t="n">
        <v>4859129.52057484</v>
      </c>
      <c r="O59" s="0" t="n">
        <v>4585134.99355367</v>
      </c>
      <c r="P59" s="0" t="n">
        <v>394789.925380481</v>
      </c>
      <c r="Q59" s="0" t="n">
        <v>382946.227619067</v>
      </c>
    </row>
    <row r="60" customFormat="false" ht="12.8" hidden="false" customHeight="false" outlineLevel="0" collapsed="false">
      <c r="A60" s="0" t="n">
        <v>107</v>
      </c>
      <c r="B60" s="0" t="n">
        <v>28559040.0023909</v>
      </c>
      <c r="C60" s="0" t="n">
        <v>27377570.7875516</v>
      </c>
      <c r="D60" s="0" t="n">
        <v>28687661.4499001</v>
      </c>
      <c r="E60" s="0" t="n">
        <v>27498335.301119</v>
      </c>
      <c r="F60" s="0" t="n">
        <v>20381161.3599232</v>
      </c>
      <c r="G60" s="0" t="n">
        <v>6996409.42762842</v>
      </c>
      <c r="H60" s="0" t="n">
        <v>20510607.7766571</v>
      </c>
      <c r="I60" s="0" t="n">
        <v>6987727.52446187</v>
      </c>
      <c r="J60" s="0" t="n">
        <v>2405543.44850615</v>
      </c>
      <c r="K60" s="0" t="n">
        <v>2333377.14505097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29200051.4246097</v>
      </c>
      <c r="C61" s="0" t="n">
        <v>27993499.3376089</v>
      </c>
      <c r="D61" s="0" t="n">
        <v>29331808.2754148</v>
      </c>
      <c r="E61" s="0" t="n">
        <v>28117214.3037928</v>
      </c>
      <c r="F61" s="0" t="n">
        <v>20836549.0860634</v>
      </c>
      <c r="G61" s="0" t="n">
        <v>7156950.25154552</v>
      </c>
      <c r="H61" s="0" t="n">
        <v>20967634.4544637</v>
      </c>
      <c r="I61" s="0" t="n">
        <v>7149579.84932905</v>
      </c>
      <c r="J61" s="0" t="n">
        <v>2548463.99063848</v>
      </c>
      <c r="K61" s="0" t="n">
        <v>2472010.07091932</v>
      </c>
      <c r="L61" s="0" t="n">
        <v>4866695.67390843</v>
      </c>
      <c r="M61" s="0" t="n">
        <v>4593300.93375911</v>
      </c>
      <c r="N61" s="0" t="n">
        <v>4888637.42016269</v>
      </c>
      <c r="O61" s="0" t="n">
        <v>4613909.37749884</v>
      </c>
      <c r="P61" s="0" t="n">
        <v>424743.998439746</v>
      </c>
      <c r="Q61" s="0" t="n">
        <v>412001.678486554</v>
      </c>
    </row>
    <row r="62" customFormat="false" ht="12.8" hidden="false" customHeight="false" outlineLevel="0" collapsed="false">
      <c r="A62" s="0" t="n">
        <v>109</v>
      </c>
      <c r="B62" s="0" t="n">
        <v>28784796.0484221</v>
      </c>
      <c r="C62" s="0" t="n">
        <v>27595660.1975254</v>
      </c>
      <c r="D62" s="0" t="n">
        <v>28914592.0459154</v>
      </c>
      <c r="E62" s="0" t="n">
        <v>27717534.1675432</v>
      </c>
      <c r="F62" s="0" t="n">
        <v>20541539.7075423</v>
      </c>
      <c r="G62" s="0" t="n">
        <v>7054120.4899831</v>
      </c>
      <c r="H62" s="0" t="n">
        <v>20670657.2164448</v>
      </c>
      <c r="I62" s="0" t="n">
        <v>7046876.95109837</v>
      </c>
      <c r="J62" s="0" t="n">
        <v>2579999.93056284</v>
      </c>
      <c r="K62" s="0" t="n">
        <v>2502599.93264596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29519952.7590667</v>
      </c>
      <c r="C63" s="0" t="n">
        <v>28298905.2830727</v>
      </c>
      <c r="D63" s="0" t="n">
        <v>29653458.0157081</v>
      </c>
      <c r="E63" s="0" t="n">
        <v>28424279.6291774</v>
      </c>
      <c r="F63" s="0" t="n">
        <v>21000457.3282855</v>
      </c>
      <c r="G63" s="0" t="n">
        <v>7298447.95478723</v>
      </c>
      <c r="H63" s="0" t="n">
        <v>21132686.3142197</v>
      </c>
      <c r="I63" s="0" t="n">
        <v>7291593.31495767</v>
      </c>
      <c r="J63" s="0" t="n">
        <v>2694180.56627129</v>
      </c>
      <c r="K63" s="0" t="n">
        <v>2613355.14928315</v>
      </c>
      <c r="L63" s="0" t="n">
        <v>4919643.40037233</v>
      </c>
      <c r="M63" s="0" t="n">
        <v>4643617.47370573</v>
      </c>
      <c r="N63" s="0" t="n">
        <v>4941879.36807123</v>
      </c>
      <c r="O63" s="0" t="n">
        <v>4664505.24684784</v>
      </c>
      <c r="P63" s="0" t="n">
        <v>449030.094378548</v>
      </c>
      <c r="Q63" s="0" t="n">
        <v>435559.191547191</v>
      </c>
    </row>
    <row r="64" customFormat="false" ht="12.8" hidden="false" customHeight="false" outlineLevel="0" collapsed="false">
      <c r="A64" s="0" t="n">
        <v>111</v>
      </c>
      <c r="B64" s="0" t="n">
        <v>29085963.3515686</v>
      </c>
      <c r="C64" s="0" t="n">
        <v>27881695.4896123</v>
      </c>
      <c r="D64" s="0" t="n">
        <v>29217396.0633292</v>
      </c>
      <c r="E64" s="0" t="n">
        <v>28005116.6537376</v>
      </c>
      <c r="F64" s="0" t="n">
        <v>20667638.747479</v>
      </c>
      <c r="G64" s="0" t="n">
        <v>7214056.74213327</v>
      </c>
      <c r="H64" s="0" t="n">
        <v>20797797.9981558</v>
      </c>
      <c r="I64" s="0" t="n">
        <v>7207318.65558188</v>
      </c>
      <c r="J64" s="0" t="n">
        <v>2670078.90313202</v>
      </c>
      <c r="K64" s="0" t="n">
        <v>2589976.53603805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29701457.2888344</v>
      </c>
      <c r="C65" s="0" t="n">
        <v>28471387.2309937</v>
      </c>
      <c r="D65" s="0" t="n">
        <v>29836241.0504148</v>
      </c>
      <c r="E65" s="0" t="n">
        <v>28597955.8596776</v>
      </c>
      <c r="F65" s="0" t="n">
        <v>21059233.3218508</v>
      </c>
      <c r="G65" s="0" t="n">
        <v>7412153.90914287</v>
      </c>
      <c r="H65" s="0" t="n">
        <v>21192677.3607337</v>
      </c>
      <c r="I65" s="0" t="n">
        <v>7405278.49894385</v>
      </c>
      <c r="J65" s="0" t="n">
        <v>2770422.24895391</v>
      </c>
      <c r="K65" s="0" t="n">
        <v>2687309.58148529</v>
      </c>
      <c r="L65" s="0" t="n">
        <v>4949911.78743585</v>
      </c>
      <c r="M65" s="0" t="n">
        <v>4672841.98978569</v>
      </c>
      <c r="N65" s="0" t="n">
        <v>4972359.52697799</v>
      </c>
      <c r="O65" s="0" t="n">
        <v>4693928.78590723</v>
      </c>
      <c r="P65" s="0" t="n">
        <v>461737.041492318</v>
      </c>
      <c r="Q65" s="0" t="n">
        <v>447884.930247549</v>
      </c>
    </row>
    <row r="66" customFormat="false" ht="12.8" hidden="false" customHeight="false" outlineLevel="0" collapsed="false">
      <c r="A66" s="0" t="n">
        <v>113</v>
      </c>
      <c r="B66" s="0" t="n">
        <v>29390429.4751674</v>
      </c>
      <c r="C66" s="0" t="n">
        <v>28172730.7509943</v>
      </c>
      <c r="D66" s="0" t="n">
        <v>29523074.3323778</v>
      </c>
      <c r="E66" s="0" t="n">
        <v>28297306.2390517</v>
      </c>
      <c r="F66" s="0" t="n">
        <v>20828103.0375273</v>
      </c>
      <c r="G66" s="0" t="n">
        <v>7344627.71346696</v>
      </c>
      <c r="H66" s="0" t="n">
        <v>20958948.6392544</v>
      </c>
      <c r="I66" s="0" t="n">
        <v>7338357.59979737</v>
      </c>
      <c r="J66" s="0" t="n">
        <v>2821885.66783464</v>
      </c>
      <c r="K66" s="0" t="n">
        <v>2737229.0977996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29921353.2162546</v>
      </c>
      <c r="C67" s="0" t="n">
        <v>28681682.0719616</v>
      </c>
      <c r="D67" s="0" t="n">
        <v>30058150.7186202</v>
      </c>
      <c r="E67" s="0" t="n">
        <v>28810220.2638977</v>
      </c>
      <c r="F67" s="0" t="n">
        <v>21133786.0622495</v>
      </c>
      <c r="G67" s="0" t="n">
        <v>7547896.00971211</v>
      </c>
      <c r="H67" s="0" t="n">
        <v>21266745.8809837</v>
      </c>
      <c r="I67" s="0" t="n">
        <v>7543474.38291401</v>
      </c>
      <c r="J67" s="0" t="n">
        <v>2943800.79870278</v>
      </c>
      <c r="K67" s="0" t="n">
        <v>2855486.77474169</v>
      </c>
      <c r="L67" s="0" t="n">
        <v>4985737.78425107</v>
      </c>
      <c r="M67" s="0" t="n">
        <v>4706910.34980804</v>
      </c>
      <c r="N67" s="0" t="n">
        <v>5008534.74464648</v>
      </c>
      <c r="O67" s="0" t="n">
        <v>4728338.49205341</v>
      </c>
      <c r="P67" s="0" t="n">
        <v>490633.466450463</v>
      </c>
      <c r="Q67" s="0" t="n">
        <v>475914.462456949</v>
      </c>
    </row>
    <row r="68" customFormat="false" ht="12.8" hidden="false" customHeight="false" outlineLevel="0" collapsed="false">
      <c r="A68" s="0" t="n">
        <v>115</v>
      </c>
      <c r="B68" s="0" t="n">
        <v>29504180.5152485</v>
      </c>
      <c r="C68" s="0" t="n">
        <v>28280991.0247049</v>
      </c>
      <c r="D68" s="0" t="n">
        <v>29637620.9470449</v>
      </c>
      <c r="E68" s="0" t="n">
        <v>28406374.445154</v>
      </c>
      <c r="F68" s="0" t="n">
        <v>20820811.4946246</v>
      </c>
      <c r="G68" s="0" t="n">
        <v>7460179.53008029</v>
      </c>
      <c r="H68" s="0" t="n">
        <v>20950541.3623013</v>
      </c>
      <c r="I68" s="0" t="n">
        <v>7455833.08285277</v>
      </c>
      <c r="J68" s="0" t="n">
        <v>2927945.0390722</v>
      </c>
      <c r="K68" s="0" t="n">
        <v>2840106.68790003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30246632.9274542</v>
      </c>
      <c r="C69" s="0" t="n">
        <v>28991826.1639317</v>
      </c>
      <c r="D69" s="0" t="n">
        <v>30386848.2409894</v>
      </c>
      <c r="E69" s="0" t="n">
        <v>29123607.9467091</v>
      </c>
      <c r="F69" s="0" t="n">
        <v>21317464.7650568</v>
      </c>
      <c r="G69" s="0" t="n">
        <v>7674361.39887491</v>
      </c>
      <c r="H69" s="0" t="n">
        <v>21449852.738506</v>
      </c>
      <c r="I69" s="0" t="n">
        <v>7673755.2082031</v>
      </c>
      <c r="J69" s="0" t="n">
        <v>3046239.07137675</v>
      </c>
      <c r="K69" s="0" t="n">
        <v>2954851.89923544</v>
      </c>
      <c r="L69" s="0" t="n">
        <v>5038934.50151408</v>
      </c>
      <c r="M69" s="0" t="n">
        <v>4757160.2003241</v>
      </c>
      <c r="N69" s="0" t="n">
        <v>5062300.06583631</v>
      </c>
      <c r="O69" s="0" t="n">
        <v>4779121.79735856</v>
      </c>
      <c r="P69" s="0" t="n">
        <v>507706.511896124</v>
      </c>
      <c r="Q69" s="0" t="n">
        <v>492475.316539241</v>
      </c>
    </row>
    <row r="70" customFormat="false" ht="12.8" hidden="false" customHeight="false" outlineLevel="0" collapsed="false">
      <c r="A70" s="0" t="n">
        <v>117</v>
      </c>
      <c r="B70" s="0" t="n">
        <v>29794035.8699025</v>
      </c>
      <c r="C70" s="0" t="n">
        <v>28557683.0917742</v>
      </c>
      <c r="D70" s="0" t="n">
        <v>29931679.0149298</v>
      </c>
      <c r="E70" s="0" t="n">
        <v>28687047.3909315</v>
      </c>
      <c r="F70" s="0" t="n">
        <v>20988108.722045</v>
      </c>
      <c r="G70" s="0" t="n">
        <v>7569574.3697292</v>
      </c>
      <c r="H70" s="0" t="n">
        <v>21118068.7779892</v>
      </c>
      <c r="I70" s="0" t="n">
        <v>7568978.61294226</v>
      </c>
      <c r="J70" s="0" t="n">
        <v>3081818.78846124</v>
      </c>
      <c r="K70" s="0" t="n">
        <v>2989364.2248074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30464351.1089366</v>
      </c>
      <c r="C71" s="0" t="n">
        <v>29200476.5877966</v>
      </c>
      <c r="D71" s="0" t="n">
        <v>30604296.236268</v>
      </c>
      <c r="E71" s="0" t="n">
        <v>29332007.1119411</v>
      </c>
      <c r="F71" s="0" t="n">
        <v>21460865.1644136</v>
      </c>
      <c r="G71" s="0" t="n">
        <v>7739611.42338304</v>
      </c>
      <c r="H71" s="0" t="n">
        <v>21593003.0249552</v>
      </c>
      <c r="I71" s="0" t="n">
        <v>7739004.08698588</v>
      </c>
      <c r="J71" s="0" t="n">
        <v>3234825.29690859</v>
      </c>
      <c r="K71" s="0" t="n">
        <v>3137780.53800133</v>
      </c>
      <c r="L71" s="0" t="n">
        <v>5075105.43257397</v>
      </c>
      <c r="M71" s="0" t="n">
        <v>4792107.20877873</v>
      </c>
      <c r="N71" s="0" t="n">
        <v>5098426.44749319</v>
      </c>
      <c r="O71" s="0" t="n">
        <v>4814027.46767695</v>
      </c>
      <c r="P71" s="0" t="n">
        <v>539137.549484764</v>
      </c>
      <c r="Q71" s="0" t="n">
        <v>522963.423000221</v>
      </c>
    </row>
    <row r="72" customFormat="false" ht="12.8" hidden="false" customHeight="false" outlineLevel="0" collapsed="false">
      <c r="A72" s="0" t="n">
        <v>119</v>
      </c>
      <c r="B72" s="0" t="n">
        <v>30198881.2791953</v>
      </c>
      <c r="C72" s="0" t="n">
        <v>28945481.1124514</v>
      </c>
      <c r="D72" s="0" t="n">
        <v>30336488.9962875</v>
      </c>
      <c r="E72" s="0" t="n">
        <v>29074820.1950792</v>
      </c>
      <c r="F72" s="0" t="n">
        <v>21304632.8283415</v>
      </c>
      <c r="G72" s="0" t="n">
        <v>7640848.28410998</v>
      </c>
      <c r="H72" s="0" t="n">
        <v>21434418.0896882</v>
      </c>
      <c r="I72" s="0" t="n">
        <v>7640402.10539092</v>
      </c>
      <c r="J72" s="0" t="n">
        <v>3333886.9054741</v>
      </c>
      <c r="K72" s="0" t="n">
        <v>3233870.29830987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30955623.0440793</v>
      </c>
      <c r="C73" s="0" t="n">
        <v>29670614.7286282</v>
      </c>
      <c r="D73" s="0" t="n">
        <v>31095525.0511723</v>
      </c>
      <c r="E73" s="0" t="n">
        <v>29802124.3106124</v>
      </c>
      <c r="F73" s="0" t="n">
        <v>21804726.1937673</v>
      </c>
      <c r="G73" s="0" t="n">
        <v>7865888.53486095</v>
      </c>
      <c r="H73" s="0" t="n">
        <v>21936236.3219341</v>
      </c>
      <c r="I73" s="0" t="n">
        <v>7865887.98867831</v>
      </c>
      <c r="J73" s="0" t="n">
        <v>3488506.5856878</v>
      </c>
      <c r="K73" s="0" t="n">
        <v>3383851.38811716</v>
      </c>
      <c r="L73" s="0" t="n">
        <v>5158218.17308556</v>
      </c>
      <c r="M73" s="0" t="n">
        <v>4871828.66338377</v>
      </c>
      <c r="N73" s="0" t="n">
        <v>5181535.47485582</v>
      </c>
      <c r="O73" s="0" t="n">
        <v>4893748.66391985</v>
      </c>
      <c r="P73" s="0" t="n">
        <v>581417.7642813</v>
      </c>
      <c r="Q73" s="0" t="n">
        <v>563975.231352861</v>
      </c>
    </row>
    <row r="74" customFormat="false" ht="12.8" hidden="false" customHeight="false" outlineLevel="0" collapsed="false">
      <c r="A74" s="0" t="n">
        <v>121</v>
      </c>
      <c r="B74" s="0" t="n">
        <v>30526462.6815844</v>
      </c>
      <c r="C74" s="0" t="n">
        <v>29259240.1887922</v>
      </c>
      <c r="D74" s="0" t="n">
        <v>30663656.5907277</v>
      </c>
      <c r="E74" s="0" t="n">
        <v>29388204.1294688</v>
      </c>
      <c r="F74" s="0" t="n">
        <v>21471363.7075843</v>
      </c>
      <c r="G74" s="0" t="n">
        <v>7787876.48120793</v>
      </c>
      <c r="H74" s="0" t="n">
        <v>21600328.1677044</v>
      </c>
      <c r="I74" s="0" t="n">
        <v>7787875.96176439</v>
      </c>
      <c r="J74" s="0" t="n">
        <v>3520987.11424875</v>
      </c>
      <c r="K74" s="0" t="n">
        <v>3415357.50082129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31161041.0945279</v>
      </c>
      <c r="C75" s="0" t="n">
        <v>29867348.5499257</v>
      </c>
      <c r="D75" s="0" t="n">
        <v>31298446.1674173</v>
      </c>
      <c r="E75" s="0" t="n">
        <v>29996512.531333</v>
      </c>
      <c r="F75" s="0" t="n">
        <v>21881047.9596916</v>
      </c>
      <c r="G75" s="0" t="n">
        <v>7986300.59023413</v>
      </c>
      <c r="H75" s="0" t="n">
        <v>22010212.4704665</v>
      </c>
      <c r="I75" s="0" t="n">
        <v>7986300.06086648</v>
      </c>
      <c r="J75" s="0" t="n">
        <v>3674355.97116929</v>
      </c>
      <c r="K75" s="0" t="n">
        <v>3564125.29203421</v>
      </c>
      <c r="L75" s="0" t="n">
        <v>5192417.92204022</v>
      </c>
      <c r="M75" s="0" t="n">
        <v>4904957.97530881</v>
      </c>
      <c r="N75" s="0" t="n">
        <v>5215319.33718335</v>
      </c>
      <c r="O75" s="0" t="n">
        <v>4926487.04526796</v>
      </c>
      <c r="P75" s="0" t="n">
        <v>612392.661861549</v>
      </c>
      <c r="Q75" s="0" t="n">
        <v>594020.882005702</v>
      </c>
    </row>
    <row r="76" customFormat="false" ht="12.8" hidden="false" customHeight="false" outlineLevel="0" collapsed="false">
      <c r="A76" s="0" t="n">
        <v>123</v>
      </c>
      <c r="B76" s="0" t="n">
        <v>30688623.3719866</v>
      </c>
      <c r="C76" s="0" t="n">
        <v>29414946.7630985</v>
      </c>
      <c r="D76" s="0" t="n">
        <v>30821748.9543245</v>
      </c>
      <c r="E76" s="0" t="n">
        <v>29540087.9687552</v>
      </c>
      <c r="F76" s="0" t="n">
        <v>21549768.9156534</v>
      </c>
      <c r="G76" s="0" t="n">
        <v>7865177.84744508</v>
      </c>
      <c r="H76" s="0" t="n">
        <v>21674910.6416764</v>
      </c>
      <c r="I76" s="0" t="n">
        <v>7865177.32707882</v>
      </c>
      <c r="J76" s="0" t="n">
        <v>3696776.44035717</v>
      </c>
      <c r="K76" s="0" t="n">
        <v>3585873.14714645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31428485.9389535</v>
      </c>
      <c r="C77" s="0" t="n">
        <v>30123817.3098545</v>
      </c>
      <c r="D77" s="0" t="n">
        <v>31563192.426695</v>
      </c>
      <c r="E77" s="0" t="n">
        <v>30250444.6902647</v>
      </c>
      <c r="F77" s="0" t="n">
        <v>22015567.9903021</v>
      </c>
      <c r="G77" s="0" t="n">
        <v>8108249.31955238</v>
      </c>
      <c r="H77" s="0" t="n">
        <v>22142195.8945508</v>
      </c>
      <c r="I77" s="0" t="n">
        <v>8108248.79571385</v>
      </c>
      <c r="J77" s="0" t="n">
        <v>3883033.60375692</v>
      </c>
      <c r="K77" s="0" t="n">
        <v>3766542.59564422</v>
      </c>
      <c r="L77" s="0" t="n">
        <v>5236789.24408449</v>
      </c>
      <c r="M77" s="0" t="n">
        <v>4947349.21517547</v>
      </c>
      <c r="N77" s="0" t="n">
        <v>5259240.90727779</v>
      </c>
      <c r="O77" s="0" t="n">
        <v>4968455.52495246</v>
      </c>
      <c r="P77" s="0" t="n">
        <v>647172.267292821</v>
      </c>
      <c r="Q77" s="0" t="n">
        <v>627757.099274036</v>
      </c>
    </row>
    <row r="78" customFormat="false" ht="12.8" hidden="false" customHeight="false" outlineLevel="0" collapsed="false">
      <c r="A78" s="0" t="n">
        <v>125</v>
      </c>
      <c r="B78" s="0" t="n">
        <v>30961223.879756</v>
      </c>
      <c r="C78" s="0" t="n">
        <v>29676936.852316</v>
      </c>
      <c r="D78" s="0" t="n">
        <v>31092411.1509729</v>
      </c>
      <c r="E78" s="0" t="n">
        <v>29800255.7897832</v>
      </c>
      <c r="F78" s="0" t="n">
        <v>21700545.3105747</v>
      </c>
      <c r="G78" s="0" t="n">
        <v>7976391.54174122</v>
      </c>
      <c r="H78" s="0" t="n">
        <v>21823864.7628641</v>
      </c>
      <c r="I78" s="0" t="n">
        <v>7976391.02691911</v>
      </c>
      <c r="J78" s="0" t="n">
        <v>3888571.68095623</v>
      </c>
      <c r="K78" s="0" t="n">
        <v>3771914.53052754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31668374.6016487</v>
      </c>
      <c r="C79" s="0" t="n">
        <v>30354354.6889922</v>
      </c>
      <c r="D79" s="0" t="n">
        <v>31801686.7062117</v>
      </c>
      <c r="E79" s="0" t="n">
        <v>30479671.0225081</v>
      </c>
      <c r="F79" s="0" t="n">
        <v>22222443.5740574</v>
      </c>
      <c r="G79" s="0" t="n">
        <v>8131911.11493484</v>
      </c>
      <c r="H79" s="0" t="n">
        <v>22347760.4317434</v>
      </c>
      <c r="I79" s="0" t="n">
        <v>8131910.59076473</v>
      </c>
      <c r="J79" s="0" t="n">
        <v>4009046.37801649</v>
      </c>
      <c r="K79" s="0" t="n">
        <v>3888774.986676</v>
      </c>
      <c r="L79" s="0" t="n">
        <v>5276614.37306345</v>
      </c>
      <c r="M79" s="0" t="n">
        <v>4985511.93361377</v>
      </c>
      <c r="N79" s="0" t="n">
        <v>5298833.58113365</v>
      </c>
      <c r="O79" s="0" t="n">
        <v>5006399.8542497</v>
      </c>
      <c r="P79" s="0" t="n">
        <v>668174.396336082</v>
      </c>
      <c r="Q79" s="0" t="n">
        <v>648129.164446</v>
      </c>
    </row>
    <row r="80" customFormat="false" ht="12.8" hidden="false" customHeight="false" outlineLevel="0" collapsed="false">
      <c r="A80" s="0" t="n">
        <v>127</v>
      </c>
      <c r="B80" s="0" t="n">
        <v>31212299.9670478</v>
      </c>
      <c r="C80" s="0" t="n">
        <v>29916947.3813373</v>
      </c>
      <c r="D80" s="0" t="n">
        <v>31343588.5376453</v>
      </c>
      <c r="E80" s="0" t="n">
        <v>30040360.0644343</v>
      </c>
      <c r="F80" s="0" t="n">
        <v>21897601.7680267</v>
      </c>
      <c r="G80" s="0" t="n">
        <v>8019345.61331055</v>
      </c>
      <c r="H80" s="0" t="n">
        <v>22021014.9663808</v>
      </c>
      <c r="I80" s="0" t="n">
        <v>8019345.09805344</v>
      </c>
      <c r="J80" s="0" t="n">
        <v>4009691.94486235</v>
      </c>
      <c r="K80" s="0" t="n">
        <v>3889401.18651648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31788829.344635</v>
      </c>
      <c r="C81" s="0" t="n">
        <v>30471369.5904826</v>
      </c>
      <c r="D81" s="0" t="n">
        <v>31923250.6364518</v>
      </c>
      <c r="E81" s="0" t="n">
        <v>30597721.9037554</v>
      </c>
      <c r="F81" s="0" t="n">
        <v>22313187.5015988</v>
      </c>
      <c r="G81" s="0" t="n">
        <v>8158182.08888377</v>
      </c>
      <c r="H81" s="0" t="n">
        <v>22439540.3497427</v>
      </c>
      <c r="I81" s="0" t="n">
        <v>8158181.55401268</v>
      </c>
      <c r="J81" s="0" t="n">
        <v>4156129.23295884</v>
      </c>
      <c r="K81" s="0" t="n">
        <v>4031445.35597007</v>
      </c>
      <c r="L81" s="0" t="n">
        <v>5296852.0667951</v>
      </c>
      <c r="M81" s="0" t="n">
        <v>5005317.88561688</v>
      </c>
      <c r="N81" s="0" t="n">
        <v>5319254.95921936</v>
      </c>
      <c r="O81" s="0" t="n">
        <v>5026378.57046929</v>
      </c>
      <c r="P81" s="0" t="n">
        <v>692688.205493139</v>
      </c>
      <c r="Q81" s="0" t="n">
        <v>671907.559328345</v>
      </c>
    </row>
    <row r="82" customFormat="false" ht="12.8" hidden="false" customHeight="false" outlineLevel="0" collapsed="false">
      <c r="A82" s="0" t="n">
        <v>129</v>
      </c>
      <c r="B82" s="0" t="n">
        <v>31370449.4308714</v>
      </c>
      <c r="C82" s="0" t="n">
        <v>30069768.8173198</v>
      </c>
      <c r="D82" s="0" t="n">
        <v>31501687.9979689</v>
      </c>
      <c r="E82" s="0" t="n">
        <v>30193129.6932413</v>
      </c>
      <c r="F82" s="0" t="n">
        <v>22029983.9641721</v>
      </c>
      <c r="G82" s="0" t="n">
        <v>8039784.85314771</v>
      </c>
      <c r="H82" s="0" t="n">
        <v>22153345.3761075</v>
      </c>
      <c r="I82" s="0" t="n">
        <v>8039784.31713381</v>
      </c>
      <c r="J82" s="0" t="n">
        <v>4158064.15248064</v>
      </c>
      <c r="K82" s="0" t="n">
        <v>4033322.22790622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31978660.607083</v>
      </c>
      <c r="C83" s="0" t="n">
        <v>30652830.3538942</v>
      </c>
      <c r="D83" s="0" t="n">
        <v>32110877.8162602</v>
      </c>
      <c r="E83" s="0" t="n">
        <v>30777111.2119853</v>
      </c>
      <c r="F83" s="0" t="n">
        <v>22440888.2008777</v>
      </c>
      <c r="G83" s="0" t="n">
        <v>8211942.15301658</v>
      </c>
      <c r="H83" s="0" t="n">
        <v>22565169.6051757</v>
      </c>
      <c r="I83" s="0" t="n">
        <v>8211941.60680961</v>
      </c>
      <c r="J83" s="0" t="n">
        <v>4311861.92785769</v>
      </c>
      <c r="K83" s="0" t="n">
        <v>4182506.07002196</v>
      </c>
      <c r="L83" s="0" t="n">
        <v>5327858.98322466</v>
      </c>
      <c r="M83" s="0" t="n">
        <v>5034919.33346663</v>
      </c>
      <c r="N83" s="0" t="n">
        <v>5349894.59636138</v>
      </c>
      <c r="O83" s="0" t="n">
        <v>5055634.78095504</v>
      </c>
      <c r="P83" s="0" t="n">
        <v>718643.654642948</v>
      </c>
      <c r="Q83" s="0" t="n">
        <v>697084.345003659</v>
      </c>
    </row>
    <row r="84" customFormat="false" ht="12.8" hidden="false" customHeight="false" outlineLevel="0" collapsed="false">
      <c r="A84" s="0" t="n">
        <v>131</v>
      </c>
      <c r="B84" s="0" t="n">
        <v>31441643.4327196</v>
      </c>
      <c r="C84" s="0" t="n">
        <v>30138552.6610495</v>
      </c>
      <c r="D84" s="0" t="n">
        <v>31570576.4187739</v>
      </c>
      <c r="E84" s="0" t="n">
        <v>30259746.397152</v>
      </c>
      <c r="F84" s="0" t="n">
        <v>22057091.8273324</v>
      </c>
      <c r="G84" s="0" t="n">
        <v>8081460.83371711</v>
      </c>
      <c r="H84" s="0" t="n">
        <v>22178286.1003542</v>
      </c>
      <c r="I84" s="0" t="n">
        <v>8081460.29679786</v>
      </c>
      <c r="J84" s="0" t="n">
        <v>4323633.74618965</v>
      </c>
      <c r="K84" s="0" t="n">
        <v>4193924.73380396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32144964.3697314</v>
      </c>
      <c r="C85" s="0" t="n">
        <v>30812374.6409472</v>
      </c>
      <c r="D85" s="0" t="n">
        <v>32275282.6358791</v>
      </c>
      <c r="E85" s="0" t="n">
        <v>30934866.0089931</v>
      </c>
      <c r="F85" s="0" t="n">
        <v>22522183.125928</v>
      </c>
      <c r="G85" s="0" t="n">
        <v>8290191.51501919</v>
      </c>
      <c r="H85" s="0" t="n">
        <v>22644675.0417991</v>
      </c>
      <c r="I85" s="0" t="n">
        <v>8290190.96719407</v>
      </c>
      <c r="J85" s="0" t="n">
        <v>4473998.55215247</v>
      </c>
      <c r="K85" s="0" t="n">
        <v>4339778.59558789</v>
      </c>
      <c r="L85" s="0" t="n">
        <v>5355234.32422569</v>
      </c>
      <c r="M85" s="0" t="n">
        <v>5061483.56971373</v>
      </c>
      <c r="N85" s="0" t="n">
        <v>5376952.65189341</v>
      </c>
      <c r="O85" s="0" t="n">
        <v>5081900.8414255</v>
      </c>
      <c r="P85" s="0" t="n">
        <v>745666.425358745</v>
      </c>
      <c r="Q85" s="0" t="n">
        <v>723296.432597982</v>
      </c>
    </row>
    <row r="86" customFormat="false" ht="12.8" hidden="false" customHeight="false" outlineLevel="0" collapsed="false">
      <c r="A86" s="0" t="n">
        <v>133</v>
      </c>
      <c r="B86" s="0" t="n">
        <v>31602522.1688202</v>
      </c>
      <c r="C86" s="0" t="n">
        <v>30292591.3486777</v>
      </c>
      <c r="D86" s="0" t="n">
        <v>31728687.9899362</v>
      </c>
      <c r="E86" s="0" t="n">
        <v>30411179.5526859</v>
      </c>
      <c r="F86" s="0" t="n">
        <v>22107588.9719591</v>
      </c>
      <c r="G86" s="0" t="n">
        <v>8185002.37671853</v>
      </c>
      <c r="H86" s="0" t="n">
        <v>22226177.7208511</v>
      </c>
      <c r="I86" s="0" t="n">
        <v>8185001.83183475</v>
      </c>
      <c r="J86" s="0" t="n">
        <v>4483289.44954865</v>
      </c>
      <c r="K86" s="0" t="n">
        <v>4348790.76606219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32191381.1441811</v>
      </c>
      <c r="C87" s="0" t="n">
        <v>30857964.23977</v>
      </c>
      <c r="D87" s="0" t="n">
        <v>32318152.6138043</v>
      </c>
      <c r="E87" s="0" t="n">
        <v>30977121.6090692</v>
      </c>
      <c r="F87" s="0" t="n">
        <v>22494748.0605586</v>
      </c>
      <c r="G87" s="0" t="n">
        <v>8363216.1792114</v>
      </c>
      <c r="H87" s="0" t="n">
        <v>22613905.9938424</v>
      </c>
      <c r="I87" s="0" t="n">
        <v>8363215.61522686</v>
      </c>
      <c r="J87" s="0" t="n">
        <v>4666409.49664627</v>
      </c>
      <c r="K87" s="0" t="n">
        <v>4526417.21174688</v>
      </c>
      <c r="L87" s="0" t="n">
        <v>5362795.65775579</v>
      </c>
      <c r="M87" s="0" t="n">
        <v>5069571.64265361</v>
      </c>
      <c r="N87" s="0" t="n">
        <v>5383922.85089396</v>
      </c>
      <c r="O87" s="0" t="n">
        <v>5089433.1321602</v>
      </c>
      <c r="P87" s="0" t="n">
        <v>777734.916107712</v>
      </c>
      <c r="Q87" s="0" t="n">
        <v>754402.86862448</v>
      </c>
    </row>
    <row r="88" customFormat="false" ht="12.8" hidden="false" customHeight="false" outlineLevel="0" collapsed="false">
      <c r="A88" s="0" t="n">
        <v>135</v>
      </c>
      <c r="B88" s="0" t="n">
        <v>31758429.9436282</v>
      </c>
      <c r="C88" s="0" t="n">
        <v>30443672.6916432</v>
      </c>
      <c r="D88" s="0" t="n">
        <v>31882820.4906509</v>
      </c>
      <c r="E88" s="0" t="n">
        <v>30560592.1975807</v>
      </c>
      <c r="F88" s="0" t="n">
        <v>22213198.0787983</v>
      </c>
      <c r="G88" s="0" t="n">
        <v>8230474.61284491</v>
      </c>
      <c r="H88" s="0" t="n">
        <v>22330118.1391303</v>
      </c>
      <c r="I88" s="0" t="n">
        <v>8230474.05845038</v>
      </c>
      <c r="J88" s="0" t="n">
        <v>4656178.85032977</v>
      </c>
      <c r="K88" s="0" t="n">
        <v>4516493.48481988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32524985.9155488</v>
      </c>
      <c r="C89" s="0" t="n">
        <v>31178528.5863977</v>
      </c>
      <c r="D89" s="0" t="n">
        <v>32651553.6838775</v>
      </c>
      <c r="E89" s="0" t="n">
        <v>31297494.5262483</v>
      </c>
      <c r="F89" s="0" t="n">
        <v>22781768.4107346</v>
      </c>
      <c r="G89" s="0" t="n">
        <v>8396760.17566312</v>
      </c>
      <c r="H89" s="0" t="n">
        <v>22900734.9162096</v>
      </c>
      <c r="I89" s="0" t="n">
        <v>8396759.61003867</v>
      </c>
      <c r="J89" s="0" t="n">
        <v>4873204.84494647</v>
      </c>
      <c r="K89" s="0" t="n">
        <v>4727008.69959808</v>
      </c>
      <c r="L89" s="0" t="n">
        <v>5417045.78823913</v>
      </c>
      <c r="M89" s="0" t="n">
        <v>5121267.14994578</v>
      </c>
      <c r="N89" s="0" t="n">
        <v>5438139.03998569</v>
      </c>
      <c r="O89" s="0" t="n">
        <v>5141097.81894616</v>
      </c>
      <c r="P89" s="0" t="n">
        <v>812200.807491079</v>
      </c>
      <c r="Q89" s="0" t="n">
        <v>787834.783266346</v>
      </c>
    </row>
    <row r="90" customFormat="false" ht="12.8" hidden="false" customHeight="false" outlineLevel="0" collapsed="false">
      <c r="A90" s="0" t="n">
        <v>137</v>
      </c>
      <c r="B90" s="0" t="n">
        <v>32120909.7450393</v>
      </c>
      <c r="C90" s="0" t="n">
        <v>30791389.1668012</v>
      </c>
      <c r="D90" s="0" t="n">
        <v>32245061.0680283</v>
      </c>
      <c r="E90" s="0" t="n">
        <v>30908083.8254025</v>
      </c>
      <c r="F90" s="0" t="n">
        <v>22486436.4824076</v>
      </c>
      <c r="G90" s="0" t="n">
        <v>8304952.68439358</v>
      </c>
      <c r="H90" s="0" t="n">
        <v>22603131.6968978</v>
      </c>
      <c r="I90" s="0" t="n">
        <v>8304952.12850478</v>
      </c>
      <c r="J90" s="0" t="n">
        <v>4896664.10063536</v>
      </c>
      <c r="K90" s="0" t="n">
        <v>4749764.1776163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32900876.1868792</v>
      </c>
      <c r="C91" s="0" t="n">
        <v>31539552.7008214</v>
      </c>
      <c r="D91" s="0" t="n">
        <v>33025772.2257533</v>
      </c>
      <c r="E91" s="0" t="n">
        <v>31656947.2529035</v>
      </c>
      <c r="F91" s="0" t="n">
        <v>23026088.9571312</v>
      </c>
      <c r="G91" s="0" t="n">
        <v>8513463.74369021</v>
      </c>
      <c r="H91" s="0" t="n">
        <v>23143484.0753222</v>
      </c>
      <c r="I91" s="0" t="n">
        <v>8513463.17758133</v>
      </c>
      <c r="J91" s="0" t="n">
        <v>5135979.11260417</v>
      </c>
      <c r="K91" s="0" t="n">
        <v>4981899.73922604</v>
      </c>
      <c r="L91" s="0" t="n">
        <v>5479142.75850463</v>
      </c>
      <c r="M91" s="0" t="n">
        <v>5180444.49281249</v>
      </c>
      <c r="N91" s="0" t="n">
        <v>5499957.39539863</v>
      </c>
      <c r="O91" s="0" t="n">
        <v>5200013.90929535</v>
      </c>
      <c r="P91" s="0" t="n">
        <v>855996.518767361</v>
      </c>
      <c r="Q91" s="0" t="n">
        <v>830316.62320434</v>
      </c>
    </row>
    <row r="92" customFormat="false" ht="12.8" hidden="false" customHeight="false" outlineLevel="0" collapsed="false">
      <c r="A92" s="0" t="n">
        <v>139</v>
      </c>
      <c r="B92" s="0" t="n">
        <v>32310072.7552756</v>
      </c>
      <c r="C92" s="0" t="n">
        <v>30975140.535354</v>
      </c>
      <c r="D92" s="0" t="n">
        <v>32431570.6287948</v>
      </c>
      <c r="E92" s="0" t="n">
        <v>31089340.9633802</v>
      </c>
      <c r="F92" s="0" t="n">
        <v>22663440.4741671</v>
      </c>
      <c r="G92" s="0" t="n">
        <v>8311700.06118686</v>
      </c>
      <c r="H92" s="0" t="n">
        <v>22777641.3120564</v>
      </c>
      <c r="I92" s="0" t="n">
        <v>8311699.65132374</v>
      </c>
      <c r="J92" s="0" t="n">
        <v>5159554.23933782</v>
      </c>
      <c r="K92" s="0" t="n">
        <v>5004767.61215768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33111099.3387572</v>
      </c>
      <c r="C93" s="0" t="n">
        <v>31743860.3723327</v>
      </c>
      <c r="D93" s="0" t="n">
        <v>33234006.9859174</v>
      </c>
      <c r="E93" s="0" t="n">
        <v>31859384.7439413</v>
      </c>
      <c r="F93" s="0" t="n">
        <v>23227935.3205988</v>
      </c>
      <c r="G93" s="0" t="n">
        <v>8515925.05173393</v>
      </c>
      <c r="H93" s="0" t="n">
        <v>23343460.0223272</v>
      </c>
      <c r="I93" s="0" t="n">
        <v>8515924.72161411</v>
      </c>
      <c r="J93" s="0" t="n">
        <v>5374321.22316404</v>
      </c>
      <c r="K93" s="0" t="n">
        <v>5213091.58646912</v>
      </c>
      <c r="L93" s="0" t="n">
        <v>5513820.61596251</v>
      </c>
      <c r="M93" s="0" t="n">
        <v>5214151.57964967</v>
      </c>
      <c r="N93" s="0" t="n">
        <v>5534303.66057395</v>
      </c>
      <c r="O93" s="0" t="n">
        <v>5233408.90088012</v>
      </c>
      <c r="P93" s="0" t="n">
        <v>895720.203860674</v>
      </c>
      <c r="Q93" s="0" t="n">
        <v>868848.597744853</v>
      </c>
    </row>
    <row r="94" customFormat="false" ht="12.8" hidden="false" customHeight="false" outlineLevel="0" collapsed="false">
      <c r="A94" s="0" t="n">
        <v>141</v>
      </c>
      <c r="B94" s="0" t="n">
        <v>32613913.0325207</v>
      </c>
      <c r="C94" s="0" t="n">
        <v>31267285.5942395</v>
      </c>
      <c r="D94" s="0" t="n">
        <v>32733916.6012307</v>
      </c>
      <c r="E94" s="0" t="n">
        <v>31380080.2838601</v>
      </c>
      <c r="F94" s="0" t="n">
        <v>22829673.9261069</v>
      </c>
      <c r="G94" s="0" t="n">
        <v>8437611.66813257</v>
      </c>
      <c r="H94" s="0" t="n">
        <v>22942468.9401652</v>
      </c>
      <c r="I94" s="0" t="n">
        <v>8437611.34369485</v>
      </c>
      <c r="J94" s="0" t="n">
        <v>5281310.56564047</v>
      </c>
      <c r="K94" s="0" t="n">
        <v>5122871.24867126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33266673.9385075</v>
      </c>
      <c r="C95" s="0" t="n">
        <v>31893357.457444</v>
      </c>
      <c r="D95" s="0" t="n">
        <v>33386557.5089071</v>
      </c>
      <c r="E95" s="0" t="n">
        <v>32006039.206842</v>
      </c>
      <c r="F95" s="0" t="n">
        <v>23272708.7473467</v>
      </c>
      <c r="G95" s="0" t="n">
        <v>8620648.71009734</v>
      </c>
      <c r="H95" s="0" t="n">
        <v>23385390.8264922</v>
      </c>
      <c r="I95" s="0" t="n">
        <v>8620648.38034988</v>
      </c>
      <c r="J95" s="0" t="n">
        <v>5423572.83726191</v>
      </c>
      <c r="K95" s="0" t="n">
        <v>5260865.65214405</v>
      </c>
      <c r="L95" s="0" t="n">
        <v>5539273.44257577</v>
      </c>
      <c r="M95" s="0" t="n">
        <v>5238524.46803704</v>
      </c>
      <c r="N95" s="0" t="n">
        <v>5559252.47615698</v>
      </c>
      <c r="O95" s="0" t="n">
        <v>5257308.57099919</v>
      </c>
      <c r="P95" s="0" t="n">
        <v>903928.806210319</v>
      </c>
      <c r="Q95" s="0" t="n">
        <v>876810.942024009</v>
      </c>
    </row>
    <row r="96" customFormat="false" ht="12.8" hidden="false" customHeight="false" outlineLevel="0" collapsed="false">
      <c r="A96" s="0" t="n">
        <v>143</v>
      </c>
      <c r="B96" s="0" t="n">
        <v>32784943.7620775</v>
      </c>
      <c r="C96" s="0" t="n">
        <v>31431942.0481285</v>
      </c>
      <c r="D96" s="0" t="n">
        <v>32902592.4858844</v>
      </c>
      <c r="E96" s="0" t="n">
        <v>31542523.3604824</v>
      </c>
      <c r="F96" s="0" t="n">
        <v>22976223.1730774</v>
      </c>
      <c r="G96" s="0" t="n">
        <v>8455718.87505111</v>
      </c>
      <c r="H96" s="0" t="n">
        <v>23086804.8095718</v>
      </c>
      <c r="I96" s="0" t="n">
        <v>8455718.55091069</v>
      </c>
      <c r="J96" s="0" t="n">
        <v>5439180.59427938</v>
      </c>
      <c r="K96" s="0" t="n">
        <v>5276005.176451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33411610.6112305</v>
      </c>
      <c r="C97" s="0" t="n">
        <v>32033043.608819</v>
      </c>
      <c r="D97" s="0" t="n">
        <v>33528690.3453895</v>
      </c>
      <c r="E97" s="0" t="n">
        <v>32143089.9110798</v>
      </c>
      <c r="F97" s="0" t="n">
        <v>23425050.7041462</v>
      </c>
      <c r="G97" s="0" t="n">
        <v>8607992.90467281</v>
      </c>
      <c r="H97" s="0" t="n">
        <v>23535097.3366508</v>
      </c>
      <c r="I97" s="0" t="n">
        <v>8607992.57442903</v>
      </c>
      <c r="J97" s="0" t="n">
        <v>5595217.48373489</v>
      </c>
      <c r="K97" s="0" t="n">
        <v>5427360.95922284</v>
      </c>
      <c r="L97" s="0" t="n">
        <v>5562434.36089687</v>
      </c>
      <c r="M97" s="0" t="n">
        <v>5260593.70495924</v>
      </c>
      <c r="N97" s="0" t="n">
        <v>5581946.11661687</v>
      </c>
      <c r="O97" s="0" t="n">
        <v>5278939.70792047</v>
      </c>
      <c r="P97" s="0" t="n">
        <v>932536.247289148</v>
      </c>
      <c r="Q97" s="0" t="n">
        <v>904560.159870473</v>
      </c>
    </row>
    <row r="98" customFormat="false" ht="12.8" hidden="false" customHeight="false" outlineLevel="0" collapsed="false">
      <c r="A98" s="0" t="n">
        <v>145</v>
      </c>
      <c r="B98" s="0" t="n">
        <v>33039929.8697423</v>
      </c>
      <c r="C98" s="0" t="n">
        <v>31677273.6972908</v>
      </c>
      <c r="D98" s="0" t="n">
        <v>33154423.0602257</v>
      </c>
      <c r="E98" s="0" t="n">
        <v>31784888.7974443</v>
      </c>
      <c r="F98" s="0" t="n">
        <v>23214532.2245087</v>
      </c>
      <c r="G98" s="0" t="n">
        <v>8462741.47278209</v>
      </c>
      <c r="H98" s="0" t="n">
        <v>23322147.6593996</v>
      </c>
      <c r="I98" s="0" t="n">
        <v>8462741.13804475</v>
      </c>
      <c r="J98" s="0" t="n">
        <v>5598445.7606976</v>
      </c>
      <c r="K98" s="0" t="n">
        <v>5430492.38787667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33798300.4022544</v>
      </c>
      <c r="C99" s="0" t="n">
        <v>32406154.4469416</v>
      </c>
      <c r="D99" s="0" t="n">
        <v>33911833.6077353</v>
      </c>
      <c r="E99" s="0" t="n">
        <v>32512867.0542156</v>
      </c>
      <c r="F99" s="0" t="n">
        <v>23825370.3865195</v>
      </c>
      <c r="G99" s="0" t="n">
        <v>8580784.06042208</v>
      </c>
      <c r="H99" s="0" t="n">
        <v>23932083.3348476</v>
      </c>
      <c r="I99" s="0" t="n">
        <v>8580783.71936798</v>
      </c>
      <c r="J99" s="0" t="n">
        <v>5803186.62426249</v>
      </c>
      <c r="K99" s="0" t="n">
        <v>5629091.02553462</v>
      </c>
      <c r="L99" s="0" t="n">
        <v>5627787.04641457</v>
      </c>
      <c r="M99" s="0" t="n">
        <v>5323338.39155337</v>
      </c>
      <c r="N99" s="0" t="n">
        <v>5646707.72146314</v>
      </c>
      <c r="O99" s="0" t="n">
        <v>5341128.78530637</v>
      </c>
      <c r="P99" s="0" t="n">
        <v>967197.770710415</v>
      </c>
      <c r="Q99" s="0" t="n">
        <v>938181.837589103</v>
      </c>
    </row>
    <row r="100" customFormat="false" ht="12.8" hidden="false" customHeight="false" outlineLevel="0" collapsed="false">
      <c r="A100" s="0" t="n">
        <v>147</v>
      </c>
      <c r="B100" s="0" t="n">
        <v>33267755.6002105</v>
      </c>
      <c r="C100" s="0" t="n">
        <v>31897501.304796</v>
      </c>
      <c r="D100" s="0" t="n">
        <v>33374751.8210936</v>
      </c>
      <c r="E100" s="0" t="n">
        <v>31998069.2928828</v>
      </c>
      <c r="F100" s="0" t="n">
        <v>23410289.7541847</v>
      </c>
      <c r="G100" s="0" t="n">
        <v>8487211.55061137</v>
      </c>
      <c r="H100" s="0" t="n">
        <v>23510858.0798163</v>
      </c>
      <c r="I100" s="0" t="n">
        <v>8487211.21306652</v>
      </c>
      <c r="J100" s="0" t="n">
        <v>5815015.91357867</v>
      </c>
      <c r="K100" s="0" t="n">
        <v>5640565.43617131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34070493.616144</v>
      </c>
      <c r="C101" s="0" t="n">
        <v>32668552.5611207</v>
      </c>
      <c r="D101" s="0" t="n">
        <v>34179342.3467211</v>
      </c>
      <c r="E101" s="0" t="n">
        <v>32770862.1252704</v>
      </c>
      <c r="F101" s="0" t="n">
        <v>24021398.5706756</v>
      </c>
      <c r="G101" s="0" t="n">
        <v>8647153.99044515</v>
      </c>
      <c r="H101" s="0" t="n">
        <v>24123708.4791398</v>
      </c>
      <c r="I101" s="0" t="n">
        <v>8647153.64613064</v>
      </c>
      <c r="J101" s="0" t="n">
        <v>6080443.14576144</v>
      </c>
      <c r="K101" s="0" t="n">
        <v>5898029.85138859</v>
      </c>
      <c r="L101" s="0" t="n">
        <v>5671497.85499954</v>
      </c>
      <c r="M101" s="0" t="n">
        <v>5364942.96556868</v>
      </c>
      <c r="N101" s="0" t="n">
        <v>5689637.84864311</v>
      </c>
      <c r="O101" s="0" t="n">
        <v>5381998.89830901</v>
      </c>
      <c r="P101" s="0" t="n">
        <v>1013407.19096024</v>
      </c>
      <c r="Q101" s="0" t="n">
        <v>983004.975231432</v>
      </c>
    </row>
    <row r="102" customFormat="false" ht="12.8" hidden="false" customHeight="false" outlineLevel="0" collapsed="false">
      <c r="A102" s="0" t="n">
        <v>149</v>
      </c>
      <c r="B102" s="0" t="n">
        <v>33625749.3692062</v>
      </c>
      <c r="C102" s="0" t="n">
        <v>32241519.3856938</v>
      </c>
      <c r="D102" s="0" t="n">
        <v>33732024.5798392</v>
      </c>
      <c r="E102" s="0" t="n">
        <v>32341409.6776498</v>
      </c>
      <c r="F102" s="0" t="n">
        <v>23732416.4905608</v>
      </c>
      <c r="G102" s="0" t="n">
        <v>8509102.89513294</v>
      </c>
      <c r="H102" s="0" t="n">
        <v>23832307.1339957</v>
      </c>
      <c r="I102" s="0" t="n">
        <v>8509102.54365408</v>
      </c>
      <c r="J102" s="0" t="n">
        <v>6010755.87541902</v>
      </c>
      <c r="K102" s="0" t="n">
        <v>5830433.19915645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34264301.4110758</v>
      </c>
      <c r="C103" s="0" t="n">
        <v>32854399.6230468</v>
      </c>
      <c r="D103" s="0" t="n">
        <v>34369894.3473857</v>
      </c>
      <c r="E103" s="0" t="n">
        <v>32953648.2707643</v>
      </c>
      <c r="F103" s="0" t="n">
        <v>24151600.7074741</v>
      </c>
      <c r="G103" s="0" t="n">
        <v>8702798.91557277</v>
      </c>
      <c r="H103" s="0" t="n">
        <v>24250849.6928985</v>
      </c>
      <c r="I103" s="0" t="n">
        <v>8702798.57786582</v>
      </c>
      <c r="J103" s="0" t="n">
        <v>6168170.3559134</v>
      </c>
      <c r="K103" s="0" t="n">
        <v>5983125.245236</v>
      </c>
      <c r="L103" s="0" t="n">
        <v>5703434.39051009</v>
      </c>
      <c r="M103" s="0" t="n">
        <v>5395459.49829684</v>
      </c>
      <c r="N103" s="0" t="n">
        <v>5721031.66847417</v>
      </c>
      <c r="O103" s="0" t="n">
        <v>5412005.25600699</v>
      </c>
      <c r="P103" s="0" t="n">
        <v>1028028.39265223</v>
      </c>
      <c r="Q103" s="0" t="n">
        <v>997187.540872667</v>
      </c>
    </row>
    <row r="104" customFormat="false" ht="12.8" hidden="false" customHeight="false" outlineLevel="0" collapsed="false">
      <c r="A104" s="0" t="n">
        <v>151</v>
      </c>
      <c r="B104" s="0" t="n">
        <v>33818051.1155149</v>
      </c>
      <c r="C104" s="0" t="n">
        <v>32427160.143116</v>
      </c>
      <c r="D104" s="0" t="n">
        <v>33920721.7606232</v>
      </c>
      <c r="E104" s="0" t="n">
        <v>32523661.9852503</v>
      </c>
      <c r="F104" s="0" t="n">
        <v>23804916.891815</v>
      </c>
      <c r="G104" s="0" t="n">
        <v>8622243.25130101</v>
      </c>
      <c r="H104" s="0" t="n">
        <v>23901419.0720889</v>
      </c>
      <c r="I104" s="0" t="n">
        <v>8622242.91316141</v>
      </c>
      <c r="J104" s="0" t="n">
        <v>6138747.60953235</v>
      </c>
      <c r="K104" s="0" t="n">
        <v>5954585.18124638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34646336.8062932</v>
      </c>
      <c r="C105" s="0" t="n">
        <v>33221787.6564963</v>
      </c>
      <c r="D105" s="0" t="n">
        <v>34750814.8325458</v>
      </c>
      <c r="E105" s="0" t="n">
        <v>33319988.7730598</v>
      </c>
      <c r="F105" s="0" t="n">
        <v>24500227.2461617</v>
      </c>
      <c r="G105" s="0" t="n">
        <v>8721560.41033458</v>
      </c>
      <c r="H105" s="0" t="n">
        <v>24598428.6411411</v>
      </c>
      <c r="I105" s="0" t="n">
        <v>8721560.13191875</v>
      </c>
      <c r="J105" s="0" t="n">
        <v>6379676.38092006</v>
      </c>
      <c r="K105" s="0" t="n">
        <v>6188286.08949245</v>
      </c>
      <c r="L105" s="0" t="n">
        <v>5766991.19944929</v>
      </c>
      <c r="M105" s="0" t="n">
        <v>5456014.83747363</v>
      </c>
      <c r="N105" s="0" t="n">
        <v>5784402.74493928</v>
      </c>
      <c r="O105" s="0" t="n">
        <v>5472386.26422389</v>
      </c>
      <c r="P105" s="0" t="n">
        <v>1063279.39682001</v>
      </c>
      <c r="Q105" s="0" t="n">
        <v>1031381.01491541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17791137.0432719</v>
      </c>
      <c r="E26" s="0" t="n">
        <v>17081993.379458</v>
      </c>
      <c r="F26" s="0" t="n">
        <v>13529465.6618185</v>
      </c>
      <c r="G26" s="0" t="n">
        <v>3526877.09334597</v>
      </c>
      <c r="H26" s="0" t="n">
        <v>13599693.0022311</v>
      </c>
      <c r="I26" s="0" t="n">
        <v>3482300.37722687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19858520.0076818</v>
      </c>
      <c r="C27" s="0" t="n">
        <v>19067282.3456802</v>
      </c>
      <c r="D27" s="0" t="n">
        <v>19892149.1331166</v>
      </c>
      <c r="E27" s="0" t="n">
        <v>19097584.1497992</v>
      </c>
      <c r="F27" s="0" t="n">
        <v>15057097.7923555</v>
      </c>
      <c r="G27" s="0" t="n">
        <v>4010184.55332469</v>
      </c>
      <c r="H27" s="0" t="n">
        <v>15136235.8335694</v>
      </c>
      <c r="I27" s="0" t="n">
        <v>3961348.31622983</v>
      </c>
      <c r="J27" s="0" t="n">
        <v>374278.333273175</v>
      </c>
      <c r="K27" s="0" t="n">
        <v>363049.983274979</v>
      </c>
      <c r="L27" s="0" t="n">
        <v>3312213.88311411</v>
      </c>
      <c r="M27" s="0" t="n">
        <v>3125258.46205814</v>
      </c>
      <c r="N27" s="0" t="n">
        <v>3317694.3638542</v>
      </c>
      <c r="O27" s="0" t="n">
        <v>3130289.33739515</v>
      </c>
      <c r="P27" s="0" t="n">
        <v>62379.7222121958</v>
      </c>
      <c r="Q27" s="0" t="n">
        <v>60508.3305458299</v>
      </c>
    </row>
    <row r="28" customFormat="false" ht="12.8" hidden="false" customHeight="false" outlineLevel="0" collapsed="false">
      <c r="A28" s="0" t="n">
        <v>75</v>
      </c>
      <c r="B28" s="0" t="n">
        <v>18792500.8599133</v>
      </c>
      <c r="C28" s="0" t="n">
        <v>18041628.3944155</v>
      </c>
      <c r="D28" s="0" t="n">
        <v>18829588.4570727</v>
      </c>
      <c r="E28" s="0" t="n">
        <v>18075369.3333307</v>
      </c>
      <c r="F28" s="0" t="n">
        <v>14215188.3239259</v>
      </c>
      <c r="G28" s="0" t="n">
        <v>3826440.07048964</v>
      </c>
      <c r="H28" s="0" t="n">
        <v>14291300.4790637</v>
      </c>
      <c r="I28" s="0" t="n">
        <v>3784068.854267</v>
      </c>
      <c r="J28" s="0" t="n">
        <v>380456.982921386</v>
      </c>
      <c r="K28" s="0" t="n">
        <v>369043.273433744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21461143.5697713</v>
      </c>
      <c r="C29" s="0" t="n">
        <v>20602638.0685399</v>
      </c>
      <c r="D29" s="0" t="n">
        <v>21505785.6346517</v>
      </c>
      <c r="E29" s="0" t="n">
        <v>20643344.1090221</v>
      </c>
      <c r="F29" s="0" t="n">
        <v>16196135.5702296</v>
      </c>
      <c r="G29" s="0" t="n">
        <v>4406502.49831039</v>
      </c>
      <c r="H29" s="0" t="n">
        <v>16284453.7379451</v>
      </c>
      <c r="I29" s="0" t="n">
        <v>4358890.37107699</v>
      </c>
      <c r="J29" s="0" t="n">
        <v>463495.278120993</v>
      </c>
      <c r="K29" s="0" t="n">
        <v>449590.419777363</v>
      </c>
      <c r="L29" s="0" t="n">
        <v>3579103.61786101</v>
      </c>
      <c r="M29" s="0" t="n">
        <v>3376672.78416067</v>
      </c>
      <c r="N29" s="0" t="n">
        <v>3586436.45327534</v>
      </c>
      <c r="O29" s="0" t="n">
        <v>3383461.50371416</v>
      </c>
      <c r="P29" s="0" t="n">
        <v>77249.2130201655</v>
      </c>
      <c r="Q29" s="0" t="n">
        <v>74931.7366295606</v>
      </c>
    </row>
    <row r="30" customFormat="false" ht="12.8" hidden="false" customHeight="false" outlineLevel="0" collapsed="false">
      <c r="A30" s="0" t="n">
        <v>77</v>
      </c>
      <c r="B30" s="0" t="n">
        <v>20392218.1182728</v>
      </c>
      <c r="C30" s="0" t="n">
        <v>19574714.5312826</v>
      </c>
      <c r="D30" s="0" t="n">
        <v>20437475.1915961</v>
      </c>
      <c r="E30" s="0" t="n">
        <v>19616072.3663394</v>
      </c>
      <c r="F30" s="0" t="n">
        <v>15366566.7698138</v>
      </c>
      <c r="G30" s="0" t="n">
        <v>4208147.76146882</v>
      </c>
      <c r="H30" s="0" t="n">
        <v>15452784.9334266</v>
      </c>
      <c r="I30" s="0" t="n">
        <v>4163287.43291278</v>
      </c>
      <c r="J30" s="0" t="n">
        <v>444244.868263549</v>
      </c>
      <c r="K30" s="0" t="n">
        <v>430917.522215643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22725143.9303073</v>
      </c>
      <c r="C31" s="0" t="n">
        <v>21812498.3812144</v>
      </c>
      <c r="D31" s="0" t="n">
        <v>22783126.2162681</v>
      </c>
      <c r="E31" s="0" t="n">
        <v>21865876.5768605</v>
      </c>
      <c r="F31" s="0" t="n">
        <v>17085689.1614611</v>
      </c>
      <c r="G31" s="0" t="n">
        <v>4726809.21975325</v>
      </c>
      <c r="H31" s="0" t="n">
        <v>17182918.2726826</v>
      </c>
      <c r="I31" s="0" t="n">
        <v>4682958.30417794</v>
      </c>
      <c r="J31" s="0" t="n">
        <v>517176.060437772</v>
      </c>
      <c r="K31" s="0" t="n">
        <v>501660.778624639</v>
      </c>
      <c r="L31" s="0" t="n">
        <v>3789800.22864271</v>
      </c>
      <c r="M31" s="0" t="n">
        <v>3574705.27792197</v>
      </c>
      <c r="N31" s="0" t="n">
        <v>3799351.47320644</v>
      </c>
      <c r="O31" s="0" t="n">
        <v>3583574.49713458</v>
      </c>
      <c r="P31" s="0" t="n">
        <v>86196.010072962</v>
      </c>
      <c r="Q31" s="0" t="n">
        <v>83610.1297707732</v>
      </c>
    </row>
    <row r="32" customFormat="false" ht="12.8" hidden="false" customHeight="false" outlineLevel="0" collapsed="false">
      <c r="A32" s="0" t="n">
        <v>79</v>
      </c>
      <c r="B32" s="0" t="n">
        <v>21692339.476665</v>
      </c>
      <c r="C32" s="0" t="n">
        <v>20820163.1728921</v>
      </c>
      <c r="D32" s="0" t="n">
        <v>21748200.7714775</v>
      </c>
      <c r="E32" s="0" t="n">
        <v>20871603.1010116</v>
      </c>
      <c r="F32" s="0" t="n">
        <v>16261359.0526674</v>
      </c>
      <c r="G32" s="0" t="n">
        <v>4558804.12022473</v>
      </c>
      <c r="H32" s="0" t="n">
        <v>16354495.8883799</v>
      </c>
      <c r="I32" s="0" t="n">
        <v>4517107.21263177</v>
      </c>
      <c r="J32" s="0" t="n">
        <v>516084.63586178</v>
      </c>
      <c r="K32" s="0" t="n">
        <v>500602.096785927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23314357.3424818</v>
      </c>
      <c r="C33" s="0" t="n">
        <v>22375823.4119351</v>
      </c>
      <c r="D33" s="0" t="n">
        <v>23376705.7099957</v>
      </c>
      <c r="E33" s="0" t="n">
        <v>22433281.6588413</v>
      </c>
      <c r="F33" s="0" t="n">
        <v>17444294.7175861</v>
      </c>
      <c r="G33" s="0" t="n">
        <v>4931528.69434904</v>
      </c>
      <c r="H33" s="0" t="n">
        <v>17546666.611628</v>
      </c>
      <c r="I33" s="0" t="n">
        <v>4886615.04721327</v>
      </c>
      <c r="J33" s="0" t="n">
        <v>576446.830808379</v>
      </c>
      <c r="K33" s="0" t="n">
        <v>559153.425884127</v>
      </c>
      <c r="L33" s="0" t="n">
        <v>3886420.0259032</v>
      </c>
      <c r="M33" s="0" t="n">
        <v>3664915.73552626</v>
      </c>
      <c r="N33" s="0" t="n">
        <v>3896696.87212908</v>
      </c>
      <c r="O33" s="0" t="n">
        <v>3674464.18927</v>
      </c>
      <c r="P33" s="0" t="n">
        <v>96074.4718013964</v>
      </c>
      <c r="Q33" s="0" t="n">
        <v>93192.2376473545</v>
      </c>
    </row>
    <row r="34" customFormat="false" ht="12.8" hidden="false" customHeight="false" outlineLevel="0" collapsed="false">
      <c r="A34" s="0" t="n">
        <v>81</v>
      </c>
      <c r="B34" s="0" t="n">
        <v>22321657.589809</v>
      </c>
      <c r="C34" s="0" t="n">
        <v>21421476.2161311</v>
      </c>
      <c r="D34" s="0" t="n">
        <v>22382162.1152446</v>
      </c>
      <c r="E34" s="0" t="n">
        <v>21477262.3367901</v>
      </c>
      <c r="F34" s="0" t="n">
        <v>16633353.9835874</v>
      </c>
      <c r="G34" s="0" t="n">
        <v>4788122.23254366</v>
      </c>
      <c r="H34" s="0" t="n">
        <v>16731739.8917952</v>
      </c>
      <c r="I34" s="0" t="n">
        <v>4745522.44499487</v>
      </c>
      <c r="J34" s="0" t="n">
        <v>571196.845706117</v>
      </c>
      <c r="K34" s="0" t="n">
        <v>554060.940334934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24126984.1527184</v>
      </c>
      <c r="C35" s="0" t="n">
        <v>23152735.5081018</v>
      </c>
      <c r="D35" s="0" t="n">
        <v>24192704.5321331</v>
      </c>
      <c r="E35" s="0" t="n">
        <v>23213346.324389</v>
      </c>
      <c r="F35" s="0" t="n">
        <v>17905529.2132859</v>
      </c>
      <c r="G35" s="0" t="n">
        <v>5247206.29481589</v>
      </c>
      <c r="H35" s="0" t="n">
        <v>18011842.7606056</v>
      </c>
      <c r="I35" s="0" t="n">
        <v>5201503.56378342</v>
      </c>
      <c r="J35" s="0" t="n">
        <v>633019.949546805</v>
      </c>
      <c r="K35" s="0" t="n">
        <v>614029.351060401</v>
      </c>
      <c r="L35" s="0" t="n">
        <v>4022128.09620258</v>
      </c>
      <c r="M35" s="0" t="n">
        <v>3792590.03293669</v>
      </c>
      <c r="N35" s="0" t="n">
        <v>4032966.64202756</v>
      </c>
      <c r="O35" s="0" t="n">
        <v>3802666.18189411</v>
      </c>
      <c r="P35" s="0" t="n">
        <v>105503.324924468</v>
      </c>
      <c r="Q35" s="0" t="n">
        <v>102338.225176733</v>
      </c>
    </row>
    <row r="36" customFormat="false" ht="12.8" hidden="false" customHeight="false" outlineLevel="0" collapsed="false">
      <c r="A36" s="0" t="n">
        <v>83</v>
      </c>
      <c r="B36" s="0" t="n">
        <v>23216817.2438798</v>
      </c>
      <c r="C36" s="0" t="n">
        <v>22278178.7533189</v>
      </c>
      <c r="D36" s="0" t="n">
        <v>23284753.0886282</v>
      </c>
      <c r="E36" s="0" t="n">
        <v>22341026.8301539</v>
      </c>
      <c r="F36" s="0" t="n">
        <v>17143754.3392469</v>
      </c>
      <c r="G36" s="0" t="n">
        <v>5134424.41407201</v>
      </c>
      <c r="H36" s="0" t="n">
        <v>17246985.2775588</v>
      </c>
      <c r="I36" s="0" t="n">
        <v>5094041.55259512</v>
      </c>
      <c r="J36" s="0" t="n">
        <v>637850.606593588</v>
      </c>
      <c r="K36" s="0" t="n">
        <v>618715.088395781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24802070.2896833</v>
      </c>
      <c r="C37" s="0" t="n">
        <v>23798286.1449496</v>
      </c>
      <c r="D37" s="0" t="n">
        <v>24875039.576921</v>
      </c>
      <c r="E37" s="0" t="n">
        <v>23865799.0755215</v>
      </c>
      <c r="F37" s="0" t="n">
        <v>18223802.1114639</v>
      </c>
      <c r="G37" s="0" t="n">
        <v>5574484.03348572</v>
      </c>
      <c r="H37" s="0" t="n">
        <v>18334355.8056565</v>
      </c>
      <c r="I37" s="0" t="n">
        <v>5531443.26986496</v>
      </c>
      <c r="J37" s="0" t="n">
        <v>700677.056598007</v>
      </c>
      <c r="K37" s="0" t="n">
        <v>679656.744900067</v>
      </c>
      <c r="L37" s="0" t="n">
        <v>4133327.64217854</v>
      </c>
      <c r="M37" s="0" t="n">
        <v>3896566.85440323</v>
      </c>
      <c r="N37" s="0" t="n">
        <v>4145392.12941908</v>
      </c>
      <c r="O37" s="0" t="n">
        <v>3907812.6287343</v>
      </c>
      <c r="P37" s="0" t="n">
        <v>116779.509433001</v>
      </c>
      <c r="Q37" s="0" t="n">
        <v>113276.124150011</v>
      </c>
    </row>
    <row r="38" customFormat="false" ht="12.8" hidden="false" customHeight="false" outlineLevel="0" collapsed="false">
      <c r="A38" s="0" t="n">
        <v>85</v>
      </c>
      <c r="B38" s="0" t="n">
        <v>24097263.4062656</v>
      </c>
      <c r="C38" s="0" t="n">
        <v>23119921.13196</v>
      </c>
      <c r="D38" s="0" t="n">
        <v>24167693.7791536</v>
      </c>
      <c r="E38" s="0" t="n">
        <v>23185082.5264681</v>
      </c>
      <c r="F38" s="0" t="n">
        <v>17658230.4135547</v>
      </c>
      <c r="G38" s="0" t="n">
        <v>5461690.71840538</v>
      </c>
      <c r="H38" s="0" t="n">
        <v>17765033.669287</v>
      </c>
      <c r="I38" s="0" t="n">
        <v>5420048.85718117</v>
      </c>
      <c r="J38" s="0" t="n">
        <v>700519.647301145</v>
      </c>
      <c r="K38" s="0" t="n">
        <v>679504.057882111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25769583.5098657</v>
      </c>
      <c r="C39" s="0" t="n">
        <v>24722520.1310724</v>
      </c>
      <c r="D39" s="0" t="n">
        <v>25847819.6963137</v>
      </c>
      <c r="E39" s="0" t="n">
        <v>24795029.2767169</v>
      </c>
      <c r="F39" s="0" t="n">
        <v>18814623.9900849</v>
      </c>
      <c r="G39" s="0" t="n">
        <v>5907896.14098745</v>
      </c>
      <c r="H39" s="0" t="n">
        <v>18928957.2395818</v>
      </c>
      <c r="I39" s="0" t="n">
        <v>5866072.03713513</v>
      </c>
      <c r="J39" s="0" t="n">
        <v>755204.113336373</v>
      </c>
      <c r="K39" s="0" t="n">
        <v>732547.989936282</v>
      </c>
      <c r="L39" s="0" t="n">
        <v>4293878.05667238</v>
      </c>
      <c r="M39" s="0" t="n">
        <v>4047089.80679446</v>
      </c>
      <c r="N39" s="0" t="n">
        <v>4306831.26306455</v>
      </c>
      <c r="O39" s="0" t="n">
        <v>4059181.53150922</v>
      </c>
      <c r="P39" s="0" t="n">
        <v>125867.352222729</v>
      </c>
      <c r="Q39" s="0" t="n">
        <v>122091.331656047</v>
      </c>
    </row>
    <row r="40" customFormat="false" ht="12.8" hidden="false" customHeight="false" outlineLevel="0" collapsed="false">
      <c r="A40" s="0" t="n">
        <v>87</v>
      </c>
      <c r="B40" s="0" t="n">
        <v>25165524.1490366</v>
      </c>
      <c r="C40" s="0" t="n">
        <v>24140257.8013669</v>
      </c>
      <c r="D40" s="0" t="n">
        <v>25251085.2734031</v>
      </c>
      <c r="E40" s="0" t="n">
        <v>24219887.0912169</v>
      </c>
      <c r="F40" s="0" t="n">
        <v>18295536.8465554</v>
      </c>
      <c r="G40" s="0" t="n">
        <v>5844720.95481151</v>
      </c>
      <c r="H40" s="0" t="n">
        <v>18406910.6722412</v>
      </c>
      <c r="I40" s="0" t="n">
        <v>5812976.41897573</v>
      </c>
      <c r="J40" s="0" t="n">
        <v>752874.425516383</v>
      </c>
      <c r="K40" s="0" t="n">
        <v>730288.192750891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26533968.4968447</v>
      </c>
      <c r="C41" s="0" t="n">
        <v>25451047.124027</v>
      </c>
      <c r="D41" s="0" t="n">
        <v>26624184.4138719</v>
      </c>
      <c r="E41" s="0" t="n">
        <v>25535012.8662257</v>
      </c>
      <c r="F41" s="0" t="n">
        <v>19241314.0667263</v>
      </c>
      <c r="G41" s="0" t="n">
        <v>6209733.0573007</v>
      </c>
      <c r="H41" s="0" t="n">
        <v>19358577.5437577</v>
      </c>
      <c r="I41" s="0" t="n">
        <v>6176435.32246795</v>
      </c>
      <c r="J41" s="0" t="n">
        <v>858487.462512499</v>
      </c>
      <c r="K41" s="0" t="n">
        <v>832732.838637124</v>
      </c>
      <c r="L41" s="0" t="n">
        <v>4418771.83188201</v>
      </c>
      <c r="M41" s="0" t="n">
        <v>4164718.33329937</v>
      </c>
      <c r="N41" s="0" t="n">
        <v>4433719.00250437</v>
      </c>
      <c r="O41" s="0" t="n">
        <v>4178682.09804801</v>
      </c>
      <c r="P41" s="0" t="n">
        <v>143081.243752083</v>
      </c>
      <c r="Q41" s="0" t="n">
        <v>138788.806439521</v>
      </c>
    </row>
    <row r="42" customFormat="false" ht="12.8" hidden="false" customHeight="false" outlineLevel="0" collapsed="false">
      <c r="A42" s="0" t="n">
        <v>89</v>
      </c>
      <c r="B42" s="0" t="n">
        <v>26101181.2624284</v>
      </c>
      <c r="C42" s="0" t="n">
        <v>25035014.962108</v>
      </c>
      <c r="D42" s="0" t="n">
        <v>26189278.4886746</v>
      </c>
      <c r="E42" s="0" t="n">
        <v>25117007.940991</v>
      </c>
      <c r="F42" s="0" t="n">
        <v>18893463.0161099</v>
      </c>
      <c r="G42" s="0" t="n">
        <v>6141551.94599805</v>
      </c>
      <c r="H42" s="0" t="n">
        <v>19008005.7836231</v>
      </c>
      <c r="I42" s="0" t="n">
        <v>6109002.15736792</v>
      </c>
      <c r="J42" s="0" t="n">
        <v>922558.721718014</v>
      </c>
      <c r="K42" s="0" t="n">
        <v>894881.960066474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27532343.3431355</v>
      </c>
      <c r="C43" s="0" t="n">
        <v>26406226.538823</v>
      </c>
      <c r="D43" s="0" t="n">
        <v>27625491.0370003</v>
      </c>
      <c r="E43" s="0" t="n">
        <v>26492935.7101864</v>
      </c>
      <c r="F43" s="0" t="n">
        <v>19874395.3520492</v>
      </c>
      <c r="G43" s="0" t="n">
        <v>6531831.18677377</v>
      </c>
      <c r="H43" s="0" t="n">
        <v>19995332.7159813</v>
      </c>
      <c r="I43" s="0" t="n">
        <v>6497602.99420517</v>
      </c>
      <c r="J43" s="0" t="n">
        <v>1095323.0245127</v>
      </c>
      <c r="K43" s="0" t="n">
        <v>1062463.33377731</v>
      </c>
      <c r="L43" s="0" t="n">
        <v>4585525.2230551</v>
      </c>
      <c r="M43" s="0" t="n">
        <v>4322436.7456298</v>
      </c>
      <c r="N43" s="0" t="n">
        <v>4600960.48355574</v>
      </c>
      <c r="O43" s="0" t="n">
        <v>4336858.81154123</v>
      </c>
      <c r="P43" s="0" t="n">
        <v>182553.837418783</v>
      </c>
      <c r="Q43" s="0" t="n">
        <v>177077.222296219</v>
      </c>
    </row>
    <row r="44" customFormat="false" ht="12.8" hidden="false" customHeight="false" outlineLevel="0" collapsed="false">
      <c r="A44" s="0" t="n">
        <v>91</v>
      </c>
      <c r="B44" s="0" t="n">
        <v>27084580.0608174</v>
      </c>
      <c r="C44" s="0" t="n">
        <v>25975544.4686257</v>
      </c>
      <c r="D44" s="0" t="n">
        <v>27176566.3165281</v>
      </c>
      <c r="E44" s="0" t="n">
        <v>26061178.3331692</v>
      </c>
      <c r="F44" s="0" t="n">
        <v>19496498.5390609</v>
      </c>
      <c r="G44" s="0" t="n">
        <v>6479045.92956477</v>
      </c>
      <c r="H44" s="0" t="n">
        <v>19616566.4396007</v>
      </c>
      <c r="I44" s="0" t="n">
        <v>6444611.89356846</v>
      </c>
      <c r="J44" s="0" t="n">
        <v>1125154.31826913</v>
      </c>
      <c r="K44" s="0" t="n">
        <v>1091399.68872106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28513981.8252674</v>
      </c>
      <c r="C45" s="0" t="n">
        <v>27344618.8443151</v>
      </c>
      <c r="D45" s="0" t="n">
        <v>28612614.6927437</v>
      </c>
      <c r="E45" s="0" t="n">
        <v>27436466.0936616</v>
      </c>
      <c r="F45" s="0" t="n">
        <v>20520063.4816485</v>
      </c>
      <c r="G45" s="0" t="n">
        <v>6824555.36266664</v>
      </c>
      <c r="H45" s="0" t="n">
        <v>20646501.8144669</v>
      </c>
      <c r="I45" s="0" t="n">
        <v>6789964.27919466</v>
      </c>
      <c r="J45" s="0" t="n">
        <v>1263060.5590351</v>
      </c>
      <c r="K45" s="0" t="n">
        <v>1225168.74226404</v>
      </c>
      <c r="L45" s="0" t="n">
        <v>4748150.96130799</v>
      </c>
      <c r="M45" s="0" t="n">
        <v>4476143.5535943</v>
      </c>
      <c r="N45" s="0" t="n">
        <v>4764498.52598595</v>
      </c>
      <c r="O45" s="0" t="n">
        <v>4491421.34218889</v>
      </c>
      <c r="P45" s="0" t="n">
        <v>210510.093172516</v>
      </c>
      <c r="Q45" s="0" t="n">
        <v>204194.79037734</v>
      </c>
    </row>
    <row r="46" customFormat="false" ht="12.8" hidden="false" customHeight="false" outlineLevel="0" collapsed="false">
      <c r="A46" s="0" t="n">
        <v>93</v>
      </c>
      <c r="B46" s="0" t="n">
        <v>28326669.4673712</v>
      </c>
      <c r="C46" s="0" t="n">
        <v>27164890.6935534</v>
      </c>
      <c r="D46" s="0" t="n">
        <v>28425144.4346063</v>
      </c>
      <c r="E46" s="0" t="n">
        <v>27256599.3814661</v>
      </c>
      <c r="F46" s="0" t="n">
        <v>20361748.8421541</v>
      </c>
      <c r="G46" s="0" t="n">
        <v>6803141.85139933</v>
      </c>
      <c r="H46" s="0" t="n">
        <v>20487659.7259427</v>
      </c>
      <c r="I46" s="0" t="n">
        <v>6768939.65552345</v>
      </c>
      <c r="J46" s="0" t="n">
        <v>1386191.24476615</v>
      </c>
      <c r="K46" s="0" t="n">
        <v>1344605.50742316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29735906.9074501</v>
      </c>
      <c r="C47" s="0" t="n">
        <v>28514706.5825352</v>
      </c>
      <c r="D47" s="0" t="n">
        <v>29852867.821682</v>
      </c>
      <c r="E47" s="0" t="n">
        <v>28624086.7552828</v>
      </c>
      <c r="F47" s="0" t="n">
        <v>21337624.3195829</v>
      </c>
      <c r="G47" s="0" t="n">
        <v>7177082.26295223</v>
      </c>
      <c r="H47" s="0" t="n">
        <v>21469406.4718057</v>
      </c>
      <c r="I47" s="0" t="n">
        <v>7154680.28347706</v>
      </c>
      <c r="J47" s="0" t="n">
        <v>1546201.23630622</v>
      </c>
      <c r="K47" s="0" t="n">
        <v>1499815.19921704</v>
      </c>
      <c r="L47" s="0" t="n">
        <v>4951048.19198434</v>
      </c>
      <c r="M47" s="0" t="n">
        <v>4668368.83263521</v>
      </c>
      <c r="N47" s="0" t="n">
        <v>4970463.99553345</v>
      </c>
      <c r="O47" s="0" t="n">
        <v>4686543.92486956</v>
      </c>
      <c r="P47" s="0" t="n">
        <v>257700.206051037</v>
      </c>
      <c r="Q47" s="0" t="n">
        <v>249969.199869506</v>
      </c>
    </row>
    <row r="48" customFormat="false" ht="12.8" hidden="false" customHeight="false" outlineLevel="0" collapsed="false">
      <c r="A48" s="0" t="n">
        <v>95</v>
      </c>
      <c r="B48" s="0" t="n">
        <v>29534993.4058012</v>
      </c>
      <c r="C48" s="0" t="n">
        <v>28322124.2467516</v>
      </c>
      <c r="D48" s="0" t="n">
        <v>29650559.8791224</v>
      </c>
      <c r="E48" s="0" t="n">
        <v>28430200.2194309</v>
      </c>
      <c r="F48" s="0" t="n">
        <v>21168656.9451801</v>
      </c>
      <c r="G48" s="0" t="n">
        <v>7153467.30157143</v>
      </c>
      <c r="H48" s="0" t="n">
        <v>21298891.2475978</v>
      </c>
      <c r="I48" s="0" t="n">
        <v>7131308.97183309</v>
      </c>
      <c r="J48" s="0" t="n">
        <v>1626490.18590742</v>
      </c>
      <c r="K48" s="0" t="n">
        <v>1577695.4803302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30354189.4406746</v>
      </c>
      <c r="C49" s="0" t="n">
        <v>29106698.0783659</v>
      </c>
      <c r="D49" s="0" t="n">
        <v>30474133.1460837</v>
      </c>
      <c r="E49" s="0" t="n">
        <v>29218876.7265414</v>
      </c>
      <c r="F49" s="0" t="n">
        <v>21737127.450955</v>
      </c>
      <c r="G49" s="0" t="n">
        <v>7369570.62741091</v>
      </c>
      <c r="H49" s="0" t="n">
        <v>21871939.1517581</v>
      </c>
      <c r="I49" s="0" t="n">
        <v>7346937.57478334</v>
      </c>
      <c r="J49" s="0" t="n">
        <v>1748622.82971433</v>
      </c>
      <c r="K49" s="0" t="n">
        <v>1696164.1448229</v>
      </c>
      <c r="L49" s="0" t="n">
        <v>5053580.03308762</v>
      </c>
      <c r="M49" s="0" t="n">
        <v>4765527.93018227</v>
      </c>
      <c r="N49" s="0" t="n">
        <v>5073492.32728122</v>
      </c>
      <c r="O49" s="0" t="n">
        <v>4784169.09593889</v>
      </c>
      <c r="P49" s="0" t="n">
        <v>291437.138285722</v>
      </c>
      <c r="Q49" s="0" t="n">
        <v>282694.02413715</v>
      </c>
    </row>
    <row r="50" customFormat="false" ht="12.8" hidden="false" customHeight="false" outlineLevel="0" collapsed="false">
      <c r="A50" s="0" t="n">
        <v>97</v>
      </c>
      <c r="B50" s="0" t="n">
        <v>30189658.2866801</v>
      </c>
      <c r="C50" s="0" t="n">
        <v>28946977.1374325</v>
      </c>
      <c r="D50" s="0" t="n">
        <v>30309830.4476493</v>
      </c>
      <c r="E50" s="0" t="n">
        <v>29059388.9455593</v>
      </c>
      <c r="F50" s="0" t="n">
        <v>21562606.9697458</v>
      </c>
      <c r="G50" s="0" t="n">
        <v>7384370.16768676</v>
      </c>
      <c r="H50" s="0" t="n">
        <v>21697060.3951559</v>
      </c>
      <c r="I50" s="0" t="n">
        <v>7362328.55040341</v>
      </c>
      <c r="J50" s="0" t="n">
        <v>1775765.61812331</v>
      </c>
      <c r="K50" s="0" t="n">
        <v>1722492.64957961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30784307.5630933</v>
      </c>
      <c r="C51" s="0" t="n">
        <v>29516638.2295601</v>
      </c>
      <c r="D51" s="0" t="n">
        <v>30907987.7673749</v>
      </c>
      <c r="E51" s="0" t="n">
        <v>29632365.9797933</v>
      </c>
      <c r="F51" s="0" t="n">
        <v>21937944.8377691</v>
      </c>
      <c r="G51" s="0" t="n">
        <v>7578693.39179096</v>
      </c>
      <c r="H51" s="0" t="n">
        <v>22075193.6280558</v>
      </c>
      <c r="I51" s="0" t="n">
        <v>7557172.35173749</v>
      </c>
      <c r="J51" s="0" t="n">
        <v>1880770.63574008</v>
      </c>
      <c r="K51" s="0" t="n">
        <v>1824347.51666788</v>
      </c>
      <c r="L51" s="0" t="n">
        <v>5124352.4538347</v>
      </c>
      <c r="M51" s="0" t="n">
        <v>4832624.72922207</v>
      </c>
      <c r="N51" s="0" t="n">
        <v>5144894.24043527</v>
      </c>
      <c r="O51" s="0" t="n">
        <v>4851864.00228219</v>
      </c>
      <c r="P51" s="0" t="n">
        <v>313461.772623347</v>
      </c>
      <c r="Q51" s="0" t="n">
        <v>304057.919444647</v>
      </c>
    </row>
    <row r="52" customFormat="false" ht="12.8" hidden="false" customHeight="false" outlineLevel="0" collapsed="false">
      <c r="A52" s="0" t="n">
        <v>99</v>
      </c>
      <c r="B52" s="0" t="n">
        <v>30640148.8260816</v>
      </c>
      <c r="C52" s="0" t="n">
        <v>29377931.6734018</v>
      </c>
      <c r="D52" s="0" t="n">
        <v>30764662.622221</v>
      </c>
      <c r="E52" s="0" t="n">
        <v>29494468.3524273</v>
      </c>
      <c r="F52" s="0" t="n">
        <v>21806845.9856575</v>
      </c>
      <c r="G52" s="0" t="n">
        <v>7571085.68774433</v>
      </c>
      <c r="H52" s="0" t="n">
        <v>21944059.9004788</v>
      </c>
      <c r="I52" s="0" t="n">
        <v>7550408.45194844</v>
      </c>
      <c r="J52" s="0" t="n">
        <v>1961136.96274687</v>
      </c>
      <c r="K52" s="0" t="n">
        <v>1902302.85386446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31261076.4539515</v>
      </c>
      <c r="C53" s="0" t="n">
        <v>29972063.0295151</v>
      </c>
      <c r="D53" s="0" t="n">
        <v>31386911.5843389</v>
      </c>
      <c r="E53" s="0" t="n">
        <v>30089833.1642473</v>
      </c>
      <c r="F53" s="0" t="n">
        <v>22209388.0503238</v>
      </c>
      <c r="G53" s="0" t="n">
        <v>7762674.97919133</v>
      </c>
      <c r="H53" s="0" t="n">
        <v>22348186.6003744</v>
      </c>
      <c r="I53" s="0" t="n">
        <v>7741646.56387298</v>
      </c>
      <c r="J53" s="0" t="n">
        <v>2089196.79677055</v>
      </c>
      <c r="K53" s="0" t="n">
        <v>2026520.89286743</v>
      </c>
      <c r="L53" s="0" t="n">
        <v>5204646.8207245</v>
      </c>
      <c r="M53" s="0" t="n">
        <v>4909126.17480413</v>
      </c>
      <c r="N53" s="0" t="n">
        <v>5225550.94664074</v>
      </c>
      <c r="O53" s="0" t="n">
        <v>4928709.08762378</v>
      </c>
      <c r="P53" s="0" t="n">
        <v>348199.466128425</v>
      </c>
      <c r="Q53" s="0" t="n">
        <v>337753.482144572</v>
      </c>
    </row>
    <row r="54" customFormat="false" ht="12.8" hidden="false" customHeight="false" outlineLevel="0" collapsed="false">
      <c r="A54" s="0" t="n">
        <v>101</v>
      </c>
      <c r="B54" s="0" t="n">
        <v>31206504.4474985</v>
      </c>
      <c r="C54" s="0" t="n">
        <v>29918798.4402967</v>
      </c>
      <c r="D54" s="0" t="n">
        <v>31340155.4043545</v>
      </c>
      <c r="E54" s="0" t="n">
        <v>30044124.7457635</v>
      </c>
      <c r="F54" s="0" t="n">
        <v>22150483.8400301</v>
      </c>
      <c r="G54" s="0" t="n">
        <v>7768314.6002666</v>
      </c>
      <c r="H54" s="0" t="n">
        <v>22290030.8313326</v>
      </c>
      <c r="I54" s="0" t="n">
        <v>7754093.91443084</v>
      </c>
      <c r="J54" s="0" t="n">
        <v>2105040.10295743</v>
      </c>
      <c r="K54" s="0" t="n">
        <v>2041888.89986871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31902896.6777944</v>
      </c>
      <c r="C55" s="0" t="n">
        <v>30585171.5145941</v>
      </c>
      <c r="D55" s="0" t="n">
        <v>32040304.2530588</v>
      </c>
      <c r="E55" s="0" t="n">
        <v>30714048.679378</v>
      </c>
      <c r="F55" s="0" t="n">
        <v>22615569.2321465</v>
      </c>
      <c r="G55" s="0" t="n">
        <v>7969602.28244765</v>
      </c>
      <c r="H55" s="0" t="n">
        <v>22758102.7276074</v>
      </c>
      <c r="I55" s="0" t="n">
        <v>7955945.95177056</v>
      </c>
      <c r="J55" s="0" t="n">
        <v>2259556.14027469</v>
      </c>
      <c r="K55" s="0" t="n">
        <v>2191769.45606645</v>
      </c>
      <c r="L55" s="0" t="n">
        <v>5309805.56343548</v>
      </c>
      <c r="M55" s="0" t="n">
        <v>5008509.46138262</v>
      </c>
      <c r="N55" s="0" t="n">
        <v>5332679.22019422</v>
      </c>
      <c r="O55" s="0" t="n">
        <v>5029983.76987638</v>
      </c>
      <c r="P55" s="0" t="n">
        <v>376592.690045781</v>
      </c>
      <c r="Q55" s="0" t="n">
        <v>365294.909344408</v>
      </c>
    </row>
    <row r="56" customFormat="false" ht="12.8" hidden="false" customHeight="false" outlineLevel="0" collapsed="false">
      <c r="A56" s="0" t="n">
        <v>103</v>
      </c>
      <c r="B56" s="0" t="n">
        <v>31767012.851315</v>
      </c>
      <c r="C56" s="0" t="n">
        <v>30454488.0813905</v>
      </c>
      <c r="D56" s="0" t="n">
        <v>31904115.4843096</v>
      </c>
      <c r="E56" s="0" t="n">
        <v>30583088.5951652</v>
      </c>
      <c r="F56" s="0" t="n">
        <v>22459006.1210591</v>
      </c>
      <c r="G56" s="0" t="n">
        <v>7995481.96033146</v>
      </c>
      <c r="H56" s="0" t="n">
        <v>22600946.6726458</v>
      </c>
      <c r="I56" s="0" t="n">
        <v>7982141.92251934</v>
      </c>
      <c r="J56" s="0" t="n">
        <v>2272623.9361847</v>
      </c>
      <c r="K56" s="0" t="n">
        <v>2204445.21809916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32206840.518628</v>
      </c>
      <c r="C57" s="0" t="n">
        <v>30876306.0518207</v>
      </c>
      <c r="D57" s="0" t="n">
        <v>32347312.5908064</v>
      </c>
      <c r="E57" s="0" t="n">
        <v>31008093.2776817</v>
      </c>
      <c r="F57" s="0" t="n">
        <v>22747375.9154466</v>
      </c>
      <c r="G57" s="0" t="n">
        <v>8128930.13637412</v>
      </c>
      <c r="H57" s="0" t="n">
        <v>22891946.4083257</v>
      </c>
      <c r="I57" s="0" t="n">
        <v>8116146.86935596</v>
      </c>
      <c r="J57" s="0" t="n">
        <v>2424679.01348024</v>
      </c>
      <c r="K57" s="0" t="n">
        <v>2351938.64307583</v>
      </c>
      <c r="L57" s="0" t="n">
        <v>5361660.73277045</v>
      </c>
      <c r="M57" s="0" t="n">
        <v>5058439.26863496</v>
      </c>
      <c r="N57" s="0" t="n">
        <v>5385050.55243616</v>
      </c>
      <c r="O57" s="0" t="n">
        <v>5080403.79937579</v>
      </c>
      <c r="P57" s="0" t="n">
        <v>404113.168913373</v>
      </c>
      <c r="Q57" s="0" t="n">
        <v>391989.773845972</v>
      </c>
    </row>
    <row r="58" customFormat="false" ht="12.8" hidden="false" customHeight="false" outlineLevel="0" collapsed="false">
      <c r="A58" s="0" t="n">
        <v>105</v>
      </c>
      <c r="B58" s="0" t="n">
        <v>32146811.8066656</v>
      </c>
      <c r="C58" s="0" t="n">
        <v>30817780.9494069</v>
      </c>
      <c r="D58" s="0" t="n">
        <v>32286904.9496577</v>
      </c>
      <c r="E58" s="0" t="n">
        <v>30949212.4034799</v>
      </c>
      <c r="F58" s="0" t="n">
        <v>22686671.2906005</v>
      </c>
      <c r="G58" s="0" t="n">
        <v>8131109.65880631</v>
      </c>
      <c r="H58" s="0" t="n">
        <v>22830790.837003</v>
      </c>
      <c r="I58" s="0" t="n">
        <v>8118421.5664769</v>
      </c>
      <c r="J58" s="0" t="n">
        <v>2554468.20330619</v>
      </c>
      <c r="K58" s="0" t="n">
        <v>2477834.157207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32620566.853266</v>
      </c>
      <c r="C59" s="0" t="n">
        <v>31272411.5265273</v>
      </c>
      <c r="D59" s="0" t="n">
        <v>32766833.4619147</v>
      </c>
      <c r="E59" s="0" t="n">
        <v>31409728.9268027</v>
      </c>
      <c r="F59" s="0" t="n">
        <v>22991645.648916</v>
      </c>
      <c r="G59" s="0" t="n">
        <v>8280765.87761137</v>
      </c>
      <c r="H59" s="0" t="n">
        <v>23137862.9760671</v>
      </c>
      <c r="I59" s="0" t="n">
        <v>8271865.9507356</v>
      </c>
      <c r="J59" s="0" t="n">
        <v>2662806.39793686</v>
      </c>
      <c r="K59" s="0" t="n">
        <v>2582922.20599875</v>
      </c>
      <c r="L59" s="0" t="n">
        <v>5431297.47294836</v>
      </c>
      <c r="M59" s="0" t="n">
        <v>5125090.14733118</v>
      </c>
      <c r="N59" s="0" t="n">
        <v>5455651.78038487</v>
      </c>
      <c r="O59" s="0" t="n">
        <v>5147960.5128516</v>
      </c>
      <c r="P59" s="0" t="n">
        <v>443801.066322809</v>
      </c>
      <c r="Q59" s="0" t="n">
        <v>430487.034333125</v>
      </c>
    </row>
    <row r="60" customFormat="false" ht="12.8" hidden="false" customHeight="false" outlineLevel="0" collapsed="false">
      <c r="A60" s="0" t="n">
        <v>107</v>
      </c>
      <c r="B60" s="0" t="n">
        <v>32456907.812939</v>
      </c>
      <c r="C60" s="0" t="n">
        <v>31114511.8402345</v>
      </c>
      <c r="D60" s="0" t="n">
        <v>32601588.0379579</v>
      </c>
      <c r="E60" s="0" t="n">
        <v>31250339.3229222</v>
      </c>
      <c r="F60" s="0" t="n">
        <v>22881911.9610181</v>
      </c>
      <c r="G60" s="0" t="n">
        <v>8232599.87921635</v>
      </c>
      <c r="H60" s="0" t="n">
        <v>23026573.4460517</v>
      </c>
      <c r="I60" s="0" t="n">
        <v>8223765.87687051</v>
      </c>
      <c r="J60" s="0" t="n">
        <v>2741552.67371814</v>
      </c>
      <c r="K60" s="0" t="n">
        <v>2659306.0935066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32963635.492329</v>
      </c>
      <c r="C61" s="0" t="n">
        <v>31600533.6429536</v>
      </c>
      <c r="D61" s="0" t="n">
        <v>33111836.5056352</v>
      </c>
      <c r="E61" s="0" t="n">
        <v>31739687.8797354</v>
      </c>
      <c r="F61" s="0" t="n">
        <v>23263338.4860218</v>
      </c>
      <c r="G61" s="0" t="n">
        <v>8337195.1569318</v>
      </c>
      <c r="H61" s="0" t="n">
        <v>23410821.4034147</v>
      </c>
      <c r="I61" s="0" t="n">
        <v>8328866.47632064</v>
      </c>
      <c r="J61" s="0" t="n">
        <v>2873000.73461527</v>
      </c>
      <c r="K61" s="0" t="n">
        <v>2786810.71257681</v>
      </c>
      <c r="L61" s="0" t="n">
        <v>5488419.00884902</v>
      </c>
      <c r="M61" s="0" t="n">
        <v>5179840.68662624</v>
      </c>
      <c r="N61" s="0" t="n">
        <v>5513099.05540124</v>
      </c>
      <c r="O61" s="0" t="n">
        <v>5203020.48570064</v>
      </c>
      <c r="P61" s="0" t="n">
        <v>478833.455769212</v>
      </c>
      <c r="Q61" s="0" t="n">
        <v>464468.452096135</v>
      </c>
    </row>
    <row r="62" customFormat="false" ht="12.8" hidden="false" customHeight="false" outlineLevel="0" collapsed="false">
      <c r="A62" s="0" t="n">
        <v>109</v>
      </c>
      <c r="B62" s="0" t="n">
        <v>32836530.2598047</v>
      </c>
      <c r="C62" s="0" t="n">
        <v>31478855.8263525</v>
      </c>
      <c r="D62" s="0" t="n">
        <v>32983988.33283</v>
      </c>
      <c r="E62" s="0" t="n">
        <v>31617313.1443366</v>
      </c>
      <c r="F62" s="0" t="n">
        <v>23143648.5770266</v>
      </c>
      <c r="G62" s="0" t="n">
        <v>8335207.24932592</v>
      </c>
      <c r="H62" s="0" t="n">
        <v>23290372.5645197</v>
      </c>
      <c r="I62" s="0" t="n">
        <v>8326940.57981697</v>
      </c>
      <c r="J62" s="0" t="n">
        <v>2937348.92640695</v>
      </c>
      <c r="K62" s="0" t="n">
        <v>2849228.45861474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33571045.0926895</v>
      </c>
      <c r="C63" s="0" t="n">
        <v>32181758.7063827</v>
      </c>
      <c r="D63" s="0" t="n">
        <v>33722553.3282418</v>
      </c>
      <c r="E63" s="0" t="n">
        <v>32324039.5540182</v>
      </c>
      <c r="F63" s="0" t="n">
        <v>23650161.7808656</v>
      </c>
      <c r="G63" s="0" t="n">
        <v>8531596.92551711</v>
      </c>
      <c r="H63" s="0" t="n">
        <v>23800254.3436992</v>
      </c>
      <c r="I63" s="0" t="n">
        <v>8523785.21031896</v>
      </c>
      <c r="J63" s="0" t="n">
        <v>3047349.98820022</v>
      </c>
      <c r="K63" s="0" t="n">
        <v>2955929.48855421</v>
      </c>
      <c r="L63" s="0" t="n">
        <v>5590107.1053245</v>
      </c>
      <c r="M63" s="0" t="n">
        <v>5276301.03787752</v>
      </c>
      <c r="N63" s="0" t="n">
        <v>5615341.58350903</v>
      </c>
      <c r="O63" s="0" t="n">
        <v>5300004.98376278</v>
      </c>
      <c r="P63" s="0" t="n">
        <v>507891.664700036</v>
      </c>
      <c r="Q63" s="0" t="n">
        <v>492654.914759035</v>
      </c>
    </row>
    <row r="64" customFormat="false" ht="12.8" hidden="false" customHeight="false" outlineLevel="0" collapsed="false">
      <c r="A64" s="0" t="n">
        <v>111</v>
      </c>
      <c r="B64" s="0" t="n">
        <v>33408772.2027251</v>
      </c>
      <c r="C64" s="0" t="n">
        <v>32024881.3775356</v>
      </c>
      <c r="D64" s="0" t="n">
        <v>33559480.375045</v>
      </c>
      <c r="E64" s="0" t="n">
        <v>32166412.8332256</v>
      </c>
      <c r="F64" s="0" t="n">
        <v>23500999.4980525</v>
      </c>
      <c r="G64" s="0" t="n">
        <v>8523881.87948312</v>
      </c>
      <c r="H64" s="0" t="n">
        <v>23650269.1744762</v>
      </c>
      <c r="I64" s="0" t="n">
        <v>8516143.6587494</v>
      </c>
      <c r="J64" s="0" t="n">
        <v>3029339.81440724</v>
      </c>
      <c r="K64" s="0" t="n">
        <v>2938459.61997502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33895389.1981533</v>
      </c>
      <c r="C65" s="0" t="n">
        <v>32491330.6787436</v>
      </c>
      <c r="D65" s="0" t="n">
        <v>34048631.7052005</v>
      </c>
      <c r="E65" s="0" t="n">
        <v>32635244.4807998</v>
      </c>
      <c r="F65" s="0" t="n">
        <v>23812343.5370756</v>
      </c>
      <c r="G65" s="0" t="n">
        <v>8678987.14166808</v>
      </c>
      <c r="H65" s="0" t="n">
        <v>23964116.5064143</v>
      </c>
      <c r="I65" s="0" t="n">
        <v>8671127.97438542</v>
      </c>
      <c r="J65" s="0" t="n">
        <v>3103362.31031665</v>
      </c>
      <c r="K65" s="0" t="n">
        <v>3010261.44100715</v>
      </c>
      <c r="L65" s="0" t="n">
        <v>5644100.76623279</v>
      </c>
      <c r="M65" s="0" t="n">
        <v>5327538.26951527</v>
      </c>
      <c r="N65" s="0" t="n">
        <v>5669624.83514957</v>
      </c>
      <c r="O65" s="0" t="n">
        <v>5351514.38166254</v>
      </c>
      <c r="P65" s="0" t="n">
        <v>517227.051719442</v>
      </c>
      <c r="Q65" s="0" t="n">
        <v>501710.240167859</v>
      </c>
    </row>
    <row r="66" customFormat="false" ht="12.8" hidden="false" customHeight="false" outlineLevel="0" collapsed="false">
      <c r="A66" s="0" t="n">
        <v>113</v>
      </c>
      <c r="B66" s="0" t="n">
        <v>33771216.5501715</v>
      </c>
      <c r="C66" s="0" t="n">
        <v>32371729.5732007</v>
      </c>
      <c r="D66" s="0" t="n">
        <v>33923296.616136</v>
      </c>
      <c r="E66" s="0" t="n">
        <v>32514569.8506859</v>
      </c>
      <c r="F66" s="0" t="n">
        <v>23678923.3292816</v>
      </c>
      <c r="G66" s="0" t="n">
        <v>8692806.24391919</v>
      </c>
      <c r="H66" s="0" t="n">
        <v>23828976.7240465</v>
      </c>
      <c r="I66" s="0" t="n">
        <v>8685593.12663935</v>
      </c>
      <c r="J66" s="0" t="n">
        <v>3224849.90170099</v>
      </c>
      <c r="K66" s="0" t="n">
        <v>3128104.40464996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34295120.7834445</v>
      </c>
      <c r="C67" s="0" t="n">
        <v>32874533.1495285</v>
      </c>
      <c r="D67" s="0" t="n">
        <v>34450021.3954203</v>
      </c>
      <c r="E67" s="0" t="n">
        <v>33020093.2273716</v>
      </c>
      <c r="F67" s="0" t="n">
        <v>24041397.78183</v>
      </c>
      <c r="G67" s="0" t="n">
        <v>8833135.36769849</v>
      </c>
      <c r="H67" s="0" t="n">
        <v>24192015.9147614</v>
      </c>
      <c r="I67" s="0" t="n">
        <v>8828077.31261025</v>
      </c>
      <c r="J67" s="0" t="n">
        <v>3358420.99503497</v>
      </c>
      <c r="K67" s="0" t="n">
        <v>3257668.36518392</v>
      </c>
      <c r="L67" s="0" t="n">
        <v>5710026.20651478</v>
      </c>
      <c r="M67" s="0" t="n">
        <v>5390408.29460037</v>
      </c>
      <c r="N67" s="0" t="n">
        <v>5735842.2271196</v>
      </c>
      <c r="O67" s="0" t="n">
        <v>5414673.89807861</v>
      </c>
      <c r="P67" s="0" t="n">
        <v>559736.832505828</v>
      </c>
      <c r="Q67" s="0" t="n">
        <v>542944.727530653</v>
      </c>
    </row>
    <row r="68" customFormat="false" ht="12.8" hidden="false" customHeight="false" outlineLevel="0" collapsed="false">
      <c r="A68" s="0" t="n">
        <v>115</v>
      </c>
      <c r="B68" s="0" t="n">
        <v>34173699.0830042</v>
      </c>
      <c r="C68" s="0" t="n">
        <v>32756799.0128711</v>
      </c>
      <c r="D68" s="0" t="n">
        <v>34327662.4111607</v>
      </c>
      <c r="E68" s="0" t="n">
        <v>32901478.9422764</v>
      </c>
      <c r="F68" s="0" t="n">
        <v>23953290.3222652</v>
      </c>
      <c r="G68" s="0" t="n">
        <v>8803508.6906059</v>
      </c>
      <c r="H68" s="0" t="n">
        <v>24102972.9293769</v>
      </c>
      <c r="I68" s="0" t="n">
        <v>8798506.01289949</v>
      </c>
      <c r="J68" s="0" t="n">
        <v>3428196.72796651</v>
      </c>
      <c r="K68" s="0" t="n">
        <v>3325350.82612751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34903199.0269384</v>
      </c>
      <c r="C69" s="0" t="n">
        <v>33456407.3851186</v>
      </c>
      <c r="D69" s="0" t="n">
        <v>35064165.3336251</v>
      </c>
      <c r="E69" s="0" t="n">
        <v>33607705.7558444</v>
      </c>
      <c r="F69" s="0" t="n">
        <v>24475936.8665059</v>
      </c>
      <c r="G69" s="0" t="n">
        <v>8980470.5186127</v>
      </c>
      <c r="H69" s="0" t="n">
        <v>24627865.5059849</v>
      </c>
      <c r="I69" s="0" t="n">
        <v>8979840.24985952</v>
      </c>
      <c r="J69" s="0" t="n">
        <v>3595991.97770663</v>
      </c>
      <c r="K69" s="0" t="n">
        <v>3488112.21837544</v>
      </c>
      <c r="L69" s="0" t="n">
        <v>5810417.00527069</v>
      </c>
      <c r="M69" s="0" t="n">
        <v>5485427.68726033</v>
      </c>
      <c r="N69" s="0" t="n">
        <v>5837242.95752704</v>
      </c>
      <c r="O69" s="0" t="n">
        <v>5510641.63259289</v>
      </c>
      <c r="P69" s="0" t="n">
        <v>599331.996284439</v>
      </c>
      <c r="Q69" s="0" t="n">
        <v>581352.036395906</v>
      </c>
    </row>
    <row r="70" customFormat="false" ht="12.8" hidden="false" customHeight="false" outlineLevel="0" collapsed="false">
      <c r="A70" s="0" t="n">
        <v>117</v>
      </c>
      <c r="B70" s="0" t="n">
        <v>34731180.5519431</v>
      </c>
      <c r="C70" s="0" t="n">
        <v>33291702.625131</v>
      </c>
      <c r="D70" s="0" t="n">
        <v>34891443.341197</v>
      </c>
      <c r="E70" s="0" t="n">
        <v>33442340.1013242</v>
      </c>
      <c r="F70" s="0" t="n">
        <v>24377072.1059259</v>
      </c>
      <c r="G70" s="0" t="n">
        <v>8914630.51920508</v>
      </c>
      <c r="H70" s="0" t="n">
        <v>24528324.2388234</v>
      </c>
      <c r="I70" s="0" t="n">
        <v>8914015.8625008</v>
      </c>
      <c r="J70" s="0" t="n">
        <v>3665983.88339378</v>
      </c>
      <c r="K70" s="0" t="n">
        <v>3556004.36689196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35306301.9559539</v>
      </c>
      <c r="C71" s="0" t="n">
        <v>33842440.6305973</v>
      </c>
      <c r="D71" s="0" t="n">
        <v>35466727.9948892</v>
      </c>
      <c r="E71" s="0" t="n">
        <v>33993231.431005</v>
      </c>
      <c r="F71" s="0" t="n">
        <v>24772580.3680024</v>
      </c>
      <c r="G71" s="0" t="n">
        <v>9069860.26259493</v>
      </c>
      <c r="H71" s="0" t="n">
        <v>24923995.4970684</v>
      </c>
      <c r="I71" s="0" t="n">
        <v>9069235.93393664</v>
      </c>
      <c r="J71" s="0" t="n">
        <v>3830764.03556855</v>
      </c>
      <c r="K71" s="0" t="n">
        <v>3715841.1145015</v>
      </c>
      <c r="L71" s="0" t="n">
        <v>5876295.45206276</v>
      </c>
      <c r="M71" s="0" t="n">
        <v>5547767.80028235</v>
      </c>
      <c r="N71" s="0" t="n">
        <v>5903031.40958186</v>
      </c>
      <c r="O71" s="0" t="n">
        <v>5572897.3065231</v>
      </c>
      <c r="P71" s="0" t="n">
        <v>638460.672594759</v>
      </c>
      <c r="Q71" s="0" t="n">
        <v>619306.852416916</v>
      </c>
    </row>
    <row r="72" customFormat="false" ht="12.8" hidden="false" customHeight="false" outlineLevel="0" collapsed="false">
      <c r="A72" s="0" t="n">
        <v>119</v>
      </c>
      <c r="B72" s="0" t="n">
        <v>35324276.6401176</v>
      </c>
      <c r="C72" s="0" t="n">
        <v>33858577.106065</v>
      </c>
      <c r="D72" s="0" t="n">
        <v>35483428.6396561</v>
      </c>
      <c r="E72" s="0" t="n">
        <v>34008173.2752475</v>
      </c>
      <c r="F72" s="0" t="n">
        <v>24781625.2375296</v>
      </c>
      <c r="G72" s="0" t="n">
        <v>9076951.86853548</v>
      </c>
      <c r="H72" s="0" t="n">
        <v>24931747.5337714</v>
      </c>
      <c r="I72" s="0" t="n">
        <v>9076425.74147612</v>
      </c>
      <c r="J72" s="0" t="n">
        <v>3981332.07001906</v>
      </c>
      <c r="K72" s="0" t="n">
        <v>3861892.10791849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35961359.5483497</v>
      </c>
      <c r="C73" s="0" t="n">
        <v>34468492.2444108</v>
      </c>
      <c r="D73" s="0" t="n">
        <v>36120945.209891</v>
      </c>
      <c r="E73" s="0" t="n">
        <v>34618512.4373281</v>
      </c>
      <c r="F73" s="0" t="n">
        <v>25204154.3026943</v>
      </c>
      <c r="G73" s="0" t="n">
        <v>9264337.94171646</v>
      </c>
      <c r="H73" s="0" t="n">
        <v>25354175.2318284</v>
      </c>
      <c r="I73" s="0" t="n">
        <v>9264337.20549974</v>
      </c>
      <c r="J73" s="0" t="n">
        <v>4159557.04947164</v>
      </c>
      <c r="K73" s="0" t="n">
        <v>4034770.3379875</v>
      </c>
      <c r="L73" s="0" t="n">
        <v>5982877.79017749</v>
      </c>
      <c r="M73" s="0" t="n">
        <v>5648674.8960462</v>
      </c>
      <c r="N73" s="0" t="n">
        <v>6009477.11516282</v>
      </c>
      <c r="O73" s="0" t="n">
        <v>5673679.90353002</v>
      </c>
      <c r="P73" s="0" t="n">
        <v>693259.508245274</v>
      </c>
      <c r="Q73" s="0" t="n">
        <v>672461.722997916</v>
      </c>
    </row>
    <row r="74" customFormat="false" ht="12.8" hidden="false" customHeight="false" outlineLevel="0" collapsed="false">
      <c r="A74" s="0" t="n">
        <v>121</v>
      </c>
      <c r="B74" s="0" t="n">
        <v>35691588.5560746</v>
      </c>
      <c r="C74" s="0" t="n">
        <v>34211593.4239121</v>
      </c>
      <c r="D74" s="0" t="n">
        <v>35848224.6665884</v>
      </c>
      <c r="E74" s="0" t="n">
        <v>34358841.0620942</v>
      </c>
      <c r="F74" s="0" t="n">
        <v>25054397.3923525</v>
      </c>
      <c r="G74" s="0" t="n">
        <v>9157196.03155963</v>
      </c>
      <c r="H74" s="0" t="n">
        <v>25201645.7555919</v>
      </c>
      <c r="I74" s="0" t="n">
        <v>9157195.30650227</v>
      </c>
      <c r="J74" s="0" t="n">
        <v>4167976.95322433</v>
      </c>
      <c r="K74" s="0" t="n">
        <v>4042937.6446276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36310490.186303</v>
      </c>
      <c r="C75" s="0" t="n">
        <v>34804926.2593956</v>
      </c>
      <c r="D75" s="0" t="n">
        <v>36468440.5719609</v>
      </c>
      <c r="E75" s="0" t="n">
        <v>34953409.7796131</v>
      </c>
      <c r="F75" s="0" t="n">
        <v>25445989.1080177</v>
      </c>
      <c r="G75" s="0" t="n">
        <v>9358937.15137793</v>
      </c>
      <c r="H75" s="0" t="n">
        <v>25594473.3662014</v>
      </c>
      <c r="I75" s="0" t="n">
        <v>9358936.41341165</v>
      </c>
      <c r="J75" s="0" t="n">
        <v>4356365.82764015</v>
      </c>
      <c r="K75" s="0" t="n">
        <v>4225674.85281095</v>
      </c>
      <c r="L75" s="0" t="n">
        <v>6040591.5370202</v>
      </c>
      <c r="M75" s="0" t="n">
        <v>5703742.3049021</v>
      </c>
      <c r="N75" s="0" t="n">
        <v>6066918.40230699</v>
      </c>
      <c r="O75" s="0" t="n">
        <v>5728491.21015052</v>
      </c>
      <c r="P75" s="0" t="n">
        <v>726060.971273359</v>
      </c>
      <c r="Q75" s="0" t="n">
        <v>704279.142135158</v>
      </c>
    </row>
    <row r="76" customFormat="false" ht="12.8" hidden="false" customHeight="false" outlineLevel="0" collapsed="false">
      <c r="A76" s="0" t="n">
        <v>123</v>
      </c>
      <c r="B76" s="0" t="n">
        <v>36202710.8238034</v>
      </c>
      <c r="C76" s="0" t="n">
        <v>34700430.3175205</v>
      </c>
      <c r="D76" s="0" t="n">
        <v>36358159.3480936</v>
      </c>
      <c r="E76" s="0" t="n">
        <v>34846562.4746827</v>
      </c>
      <c r="F76" s="0" t="n">
        <v>25274407.6425271</v>
      </c>
      <c r="G76" s="0" t="n">
        <v>9426022.6749934</v>
      </c>
      <c r="H76" s="0" t="n">
        <v>25420540.5278094</v>
      </c>
      <c r="I76" s="0" t="n">
        <v>9426021.94687335</v>
      </c>
      <c r="J76" s="0" t="n">
        <v>4401805.80366839</v>
      </c>
      <c r="K76" s="0" t="n">
        <v>4269751.62955834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36676159.3011303</v>
      </c>
      <c r="C77" s="0" t="n">
        <v>35155109.9199426</v>
      </c>
      <c r="D77" s="0" t="n">
        <v>36831647.5053346</v>
      </c>
      <c r="E77" s="0" t="n">
        <v>35301279.6577729</v>
      </c>
      <c r="F77" s="0" t="n">
        <v>25582534.9234993</v>
      </c>
      <c r="G77" s="0" t="n">
        <v>9572574.99644329</v>
      </c>
      <c r="H77" s="0" t="n">
        <v>25728705.4003329</v>
      </c>
      <c r="I77" s="0" t="n">
        <v>9572574.25743994</v>
      </c>
      <c r="J77" s="0" t="n">
        <v>4595068.81472215</v>
      </c>
      <c r="K77" s="0" t="n">
        <v>4457216.75028048</v>
      </c>
      <c r="L77" s="0" t="n">
        <v>6103698.07348395</v>
      </c>
      <c r="M77" s="0" t="n">
        <v>5764999.02561287</v>
      </c>
      <c r="N77" s="0" t="n">
        <v>6129614.69366662</v>
      </c>
      <c r="O77" s="0" t="n">
        <v>5789362.273144</v>
      </c>
      <c r="P77" s="0" t="n">
        <v>765844.802453691</v>
      </c>
      <c r="Q77" s="0" t="n">
        <v>742869.45838008</v>
      </c>
    </row>
    <row r="78" customFormat="false" ht="12.8" hidden="false" customHeight="false" outlineLevel="0" collapsed="false">
      <c r="A78" s="0" t="n">
        <v>125</v>
      </c>
      <c r="B78" s="0" t="n">
        <v>36456178.7778358</v>
      </c>
      <c r="C78" s="0" t="n">
        <v>34944974.0826144</v>
      </c>
      <c r="D78" s="0" t="n">
        <v>36609222.1204747</v>
      </c>
      <c r="E78" s="0" t="n">
        <v>35088845.7960218</v>
      </c>
      <c r="F78" s="0" t="n">
        <v>25438121.6741873</v>
      </c>
      <c r="G78" s="0" t="n">
        <v>9506852.40842715</v>
      </c>
      <c r="H78" s="0" t="n">
        <v>25581994.1210959</v>
      </c>
      <c r="I78" s="0" t="n">
        <v>9506851.67492587</v>
      </c>
      <c r="J78" s="0" t="n">
        <v>4635431.47757987</v>
      </c>
      <c r="K78" s="0" t="n">
        <v>4496368.53325248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37158642.8479916</v>
      </c>
      <c r="C79" s="0" t="n">
        <v>35620283.63923</v>
      </c>
      <c r="D79" s="0" t="n">
        <v>37313250.7132882</v>
      </c>
      <c r="E79" s="0" t="n">
        <v>35765625.3451887</v>
      </c>
      <c r="F79" s="0" t="n">
        <v>26010567.0478334</v>
      </c>
      <c r="G79" s="0" t="n">
        <v>9609716.59139667</v>
      </c>
      <c r="H79" s="0" t="n">
        <v>26155909.4716942</v>
      </c>
      <c r="I79" s="0" t="n">
        <v>9609715.87349449</v>
      </c>
      <c r="J79" s="0" t="n">
        <v>4814798.0193638</v>
      </c>
      <c r="K79" s="0" t="n">
        <v>4670354.07878289</v>
      </c>
      <c r="L79" s="0" t="n">
        <v>6182823.98090023</v>
      </c>
      <c r="M79" s="0" t="n">
        <v>5840000.04126351</v>
      </c>
      <c r="N79" s="0" t="n">
        <v>6208593.78692126</v>
      </c>
      <c r="O79" s="0" t="n">
        <v>5864225.29423747</v>
      </c>
      <c r="P79" s="0" t="n">
        <v>802466.336560634</v>
      </c>
      <c r="Q79" s="0" t="n">
        <v>778392.346463815</v>
      </c>
    </row>
    <row r="80" customFormat="false" ht="12.8" hidden="false" customHeight="false" outlineLevel="0" collapsed="false">
      <c r="A80" s="0" t="n">
        <v>127</v>
      </c>
      <c r="B80" s="0" t="n">
        <v>36824705.1606874</v>
      </c>
      <c r="C80" s="0" t="n">
        <v>35302341.8868119</v>
      </c>
      <c r="D80" s="0" t="n">
        <v>36977831.626282</v>
      </c>
      <c r="E80" s="0" t="n">
        <v>35446291.0099434</v>
      </c>
      <c r="F80" s="0" t="n">
        <v>25781113.5205632</v>
      </c>
      <c r="G80" s="0" t="n">
        <v>9521228.36624876</v>
      </c>
      <c r="H80" s="0" t="n">
        <v>25925063.3635625</v>
      </c>
      <c r="I80" s="0" t="n">
        <v>9521227.64638095</v>
      </c>
      <c r="J80" s="0" t="n">
        <v>4770180.93512297</v>
      </c>
      <c r="K80" s="0" t="n">
        <v>4627075.50706928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37474822.9797809</v>
      </c>
      <c r="C81" s="0" t="n">
        <v>35925780.0192089</v>
      </c>
      <c r="D81" s="0" t="n">
        <v>37627608.0256654</v>
      </c>
      <c r="E81" s="0" t="n">
        <v>36069403.0234133</v>
      </c>
      <c r="F81" s="0" t="n">
        <v>26195169.5841949</v>
      </c>
      <c r="G81" s="0" t="n">
        <v>9730610.435014</v>
      </c>
      <c r="H81" s="0" t="n">
        <v>26338793.307707</v>
      </c>
      <c r="I81" s="0" t="n">
        <v>9730609.71570634</v>
      </c>
      <c r="J81" s="0" t="n">
        <v>4832130.91680322</v>
      </c>
      <c r="K81" s="0" t="n">
        <v>4687166.98929912</v>
      </c>
      <c r="L81" s="0" t="n">
        <v>6233517.35414915</v>
      </c>
      <c r="M81" s="0" t="n">
        <v>5887414.63115275</v>
      </c>
      <c r="N81" s="0" t="n">
        <v>6258982.4258166</v>
      </c>
      <c r="O81" s="0" t="n">
        <v>5911353.44511162</v>
      </c>
      <c r="P81" s="0" t="n">
        <v>805355.152800537</v>
      </c>
      <c r="Q81" s="0" t="n">
        <v>781194.498216521</v>
      </c>
    </row>
    <row r="82" customFormat="false" ht="12.8" hidden="false" customHeight="false" outlineLevel="0" collapsed="false">
      <c r="A82" s="0" t="n">
        <v>129</v>
      </c>
      <c r="B82" s="0" t="n">
        <v>37421173.1219648</v>
      </c>
      <c r="C82" s="0" t="n">
        <v>35873607.2286517</v>
      </c>
      <c r="D82" s="0" t="n">
        <v>37572770.1115021</v>
      </c>
      <c r="E82" s="0" t="n">
        <v>36016112.2312278</v>
      </c>
      <c r="F82" s="0" t="n">
        <v>26180131.128305</v>
      </c>
      <c r="G82" s="0" t="n">
        <v>9693476.1003467</v>
      </c>
      <c r="H82" s="0" t="n">
        <v>26322636.8448333</v>
      </c>
      <c r="I82" s="0" t="n">
        <v>9693475.38639448</v>
      </c>
      <c r="J82" s="0" t="n">
        <v>4942865.89941901</v>
      </c>
      <c r="K82" s="0" t="n">
        <v>4794579.92243644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38157234.4255842</v>
      </c>
      <c r="C83" s="0" t="n">
        <v>36579313.0147959</v>
      </c>
      <c r="D83" s="0" t="n">
        <v>38310478.5004679</v>
      </c>
      <c r="E83" s="0" t="n">
        <v>36723361.8242956</v>
      </c>
      <c r="F83" s="0" t="n">
        <v>26717682.8201383</v>
      </c>
      <c r="G83" s="0" t="n">
        <v>9861630.19465759</v>
      </c>
      <c r="H83" s="0" t="n">
        <v>26861732.3615458</v>
      </c>
      <c r="I83" s="0" t="n">
        <v>9861629.4627498</v>
      </c>
      <c r="J83" s="0" t="n">
        <v>5144814.27184799</v>
      </c>
      <c r="K83" s="0" t="n">
        <v>4990469.84369255</v>
      </c>
      <c r="L83" s="0" t="n">
        <v>6346457.32853445</v>
      </c>
      <c r="M83" s="0" t="n">
        <v>5994828.64211516</v>
      </c>
      <c r="N83" s="0" t="n">
        <v>6371997.89759468</v>
      </c>
      <c r="O83" s="0" t="n">
        <v>6018838.62449585</v>
      </c>
      <c r="P83" s="0" t="n">
        <v>857469.045307998</v>
      </c>
      <c r="Q83" s="0" t="n">
        <v>831744.973948758</v>
      </c>
    </row>
    <row r="84" customFormat="false" ht="12.8" hidden="false" customHeight="false" outlineLevel="0" collapsed="false">
      <c r="A84" s="0" t="n">
        <v>131</v>
      </c>
      <c r="B84" s="0" t="n">
        <v>37980203.9738531</v>
      </c>
      <c r="C84" s="0" t="n">
        <v>36410288.6655406</v>
      </c>
      <c r="D84" s="0" t="n">
        <v>38131094.1379172</v>
      </c>
      <c r="E84" s="0" t="n">
        <v>36552124.8672755</v>
      </c>
      <c r="F84" s="0" t="n">
        <v>26630024.5032681</v>
      </c>
      <c r="G84" s="0" t="n">
        <v>9780264.16227245</v>
      </c>
      <c r="H84" s="0" t="n">
        <v>26771861.4314893</v>
      </c>
      <c r="I84" s="0" t="n">
        <v>9780263.4357862</v>
      </c>
      <c r="J84" s="0" t="n">
        <v>5204725.94516865</v>
      </c>
      <c r="K84" s="0" t="n">
        <v>5048584.16681359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38460658.5918846</v>
      </c>
      <c r="C85" s="0" t="n">
        <v>36871201.6624087</v>
      </c>
      <c r="D85" s="0" t="n">
        <v>38612064.1156446</v>
      </c>
      <c r="E85" s="0" t="n">
        <v>37013522.3801409</v>
      </c>
      <c r="F85" s="0" t="n">
        <v>26955719.9158254</v>
      </c>
      <c r="G85" s="0" t="n">
        <v>9915481.74658326</v>
      </c>
      <c r="H85" s="0" t="n">
        <v>27098041.3741488</v>
      </c>
      <c r="I85" s="0" t="n">
        <v>9915481.00599204</v>
      </c>
      <c r="J85" s="0" t="n">
        <v>5310609.50571966</v>
      </c>
      <c r="K85" s="0" t="n">
        <v>5151291.22054807</v>
      </c>
      <c r="L85" s="0" t="n">
        <v>6397963.87573421</v>
      </c>
      <c r="M85" s="0" t="n">
        <v>6044249.43386905</v>
      </c>
      <c r="N85" s="0" t="n">
        <v>6423198.04554488</v>
      </c>
      <c r="O85" s="0" t="n">
        <v>6067971.4123103</v>
      </c>
      <c r="P85" s="0" t="n">
        <v>885101.58428661</v>
      </c>
      <c r="Q85" s="0" t="n">
        <v>858548.536758012</v>
      </c>
    </row>
    <row r="86" customFormat="false" ht="12.8" hidden="false" customHeight="false" outlineLevel="0" collapsed="false">
      <c r="A86" s="0" t="n">
        <v>133</v>
      </c>
      <c r="B86" s="0" t="n">
        <v>38357348.4619073</v>
      </c>
      <c r="C86" s="0" t="n">
        <v>36772661.1021606</v>
      </c>
      <c r="D86" s="0" t="n">
        <v>38505897.9750918</v>
      </c>
      <c r="E86" s="0" t="n">
        <v>36912294.2781824</v>
      </c>
      <c r="F86" s="0" t="n">
        <v>26875054.9908488</v>
      </c>
      <c r="G86" s="0" t="n">
        <v>9897606.11131178</v>
      </c>
      <c r="H86" s="0" t="n">
        <v>27014688.9019479</v>
      </c>
      <c r="I86" s="0" t="n">
        <v>9897605.37623445</v>
      </c>
      <c r="J86" s="0" t="n">
        <v>5365623.68847435</v>
      </c>
      <c r="K86" s="0" t="n">
        <v>5204654.97782012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38972323.6075238</v>
      </c>
      <c r="C87" s="0" t="n">
        <v>37363175.9839364</v>
      </c>
      <c r="D87" s="0" t="n">
        <v>39119868.819387</v>
      </c>
      <c r="E87" s="0" t="n">
        <v>37501865.071501</v>
      </c>
      <c r="F87" s="0" t="n">
        <v>27333370.0210302</v>
      </c>
      <c r="G87" s="0" t="n">
        <v>10029805.9629062</v>
      </c>
      <c r="H87" s="0" t="n">
        <v>27472059.8535453</v>
      </c>
      <c r="I87" s="0" t="n">
        <v>10029805.2179557</v>
      </c>
      <c r="J87" s="0" t="n">
        <v>5589283.61539451</v>
      </c>
      <c r="K87" s="0" t="n">
        <v>5421605.10693267</v>
      </c>
      <c r="L87" s="0" t="n">
        <v>6482083.66650357</v>
      </c>
      <c r="M87" s="0" t="n">
        <v>6124143.77412932</v>
      </c>
      <c r="N87" s="0" t="n">
        <v>6506673.93025616</v>
      </c>
      <c r="O87" s="0" t="n">
        <v>6147260.49181679</v>
      </c>
      <c r="P87" s="0" t="n">
        <v>931547.269232417</v>
      </c>
      <c r="Q87" s="0" t="n">
        <v>903600.851155445</v>
      </c>
    </row>
    <row r="88" customFormat="false" ht="12.8" hidden="false" customHeight="false" outlineLevel="0" collapsed="false">
      <c r="A88" s="0" t="n">
        <v>135</v>
      </c>
      <c r="B88" s="0" t="n">
        <v>38806288.891886</v>
      </c>
      <c r="C88" s="0" t="n">
        <v>37204001.248098</v>
      </c>
      <c r="D88" s="0" t="n">
        <v>38952499.563477</v>
      </c>
      <c r="E88" s="0" t="n">
        <v>37341435.8930779</v>
      </c>
      <c r="F88" s="0" t="n">
        <v>27221750.6903308</v>
      </c>
      <c r="G88" s="0" t="n">
        <v>9982250.55776726</v>
      </c>
      <c r="H88" s="0" t="n">
        <v>27359186.0747429</v>
      </c>
      <c r="I88" s="0" t="n">
        <v>9982249.81833495</v>
      </c>
      <c r="J88" s="0" t="n">
        <v>5621512.54536122</v>
      </c>
      <c r="K88" s="0" t="n">
        <v>5452867.16900038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39453828.467071</v>
      </c>
      <c r="C89" s="0" t="n">
        <v>37826694.1057268</v>
      </c>
      <c r="D89" s="0" t="n">
        <v>39599252.7450986</v>
      </c>
      <c r="E89" s="0" t="n">
        <v>37963389.6219366</v>
      </c>
      <c r="F89" s="0" t="n">
        <v>27710222.1832061</v>
      </c>
      <c r="G89" s="0" t="n">
        <v>10116471.9225207</v>
      </c>
      <c r="H89" s="0" t="n">
        <v>27846918.4494944</v>
      </c>
      <c r="I89" s="0" t="n">
        <v>10116471.1724423</v>
      </c>
      <c r="J89" s="0" t="n">
        <v>5781697.92095511</v>
      </c>
      <c r="K89" s="0" t="n">
        <v>5608246.98332646</v>
      </c>
      <c r="L89" s="0" t="n">
        <v>6560159.33111905</v>
      </c>
      <c r="M89" s="0" t="n">
        <v>6197754.24450735</v>
      </c>
      <c r="N89" s="0" t="n">
        <v>6584396.12477328</v>
      </c>
      <c r="O89" s="0" t="n">
        <v>6220538.14784352</v>
      </c>
      <c r="P89" s="0" t="n">
        <v>963616.320159185</v>
      </c>
      <c r="Q89" s="0" t="n">
        <v>934707.83055441</v>
      </c>
    </row>
    <row r="90" customFormat="false" ht="12.8" hidden="false" customHeight="false" outlineLevel="0" collapsed="false">
      <c r="A90" s="0" t="n">
        <v>137</v>
      </c>
      <c r="B90" s="0" t="n">
        <v>39348472.0153356</v>
      </c>
      <c r="C90" s="0" t="n">
        <v>37725706.7152816</v>
      </c>
      <c r="D90" s="0" t="n">
        <v>39489913.5084034</v>
      </c>
      <c r="E90" s="0" t="n">
        <v>37858658.4382368</v>
      </c>
      <c r="F90" s="0" t="n">
        <v>27613159.9154809</v>
      </c>
      <c r="G90" s="0" t="n">
        <v>10112546.7998006</v>
      </c>
      <c r="H90" s="0" t="n">
        <v>27746112.3829301</v>
      </c>
      <c r="I90" s="0" t="n">
        <v>10112546.0553067</v>
      </c>
      <c r="J90" s="0" t="n">
        <v>5815120.17159984</v>
      </c>
      <c r="K90" s="0" t="n">
        <v>5640666.56645184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40018891.1560758</v>
      </c>
      <c r="C91" s="0" t="n">
        <v>38369563.4590397</v>
      </c>
      <c r="D91" s="0" t="n">
        <v>40160276.8924</v>
      </c>
      <c r="E91" s="0" t="n">
        <v>38502462.7276965</v>
      </c>
      <c r="F91" s="0" t="n">
        <v>28135374.4326001</v>
      </c>
      <c r="G91" s="0" t="n">
        <v>10234189.0264396</v>
      </c>
      <c r="H91" s="0" t="n">
        <v>28268274.4555002</v>
      </c>
      <c r="I91" s="0" t="n">
        <v>10234188.2721963</v>
      </c>
      <c r="J91" s="0" t="n">
        <v>6024997.04589531</v>
      </c>
      <c r="K91" s="0" t="n">
        <v>5844247.13451845</v>
      </c>
      <c r="L91" s="0" t="n">
        <v>6655241.56324036</v>
      </c>
      <c r="M91" s="0" t="n">
        <v>6288843.40908606</v>
      </c>
      <c r="N91" s="0" t="n">
        <v>6678805.26335683</v>
      </c>
      <c r="O91" s="0" t="n">
        <v>6310994.6521572</v>
      </c>
      <c r="P91" s="0" t="n">
        <v>1004166.17431589</v>
      </c>
      <c r="Q91" s="0" t="n">
        <v>974041.189086409</v>
      </c>
    </row>
    <row r="92" customFormat="false" ht="12.8" hidden="false" customHeight="false" outlineLevel="0" collapsed="false">
      <c r="A92" s="0" t="n">
        <v>139</v>
      </c>
      <c r="B92" s="0" t="n">
        <v>39901183.4102092</v>
      </c>
      <c r="C92" s="0" t="n">
        <v>38256997.2181347</v>
      </c>
      <c r="D92" s="0" t="n">
        <v>40039473.0534782</v>
      </c>
      <c r="E92" s="0" t="n">
        <v>38386984.8869856</v>
      </c>
      <c r="F92" s="0" t="n">
        <v>28069990.0431484</v>
      </c>
      <c r="G92" s="0" t="n">
        <v>10187007.1749863</v>
      </c>
      <c r="H92" s="0" t="n">
        <v>28199978.4606557</v>
      </c>
      <c r="I92" s="0" t="n">
        <v>10187006.42633</v>
      </c>
      <c r="J92" s="0" t="n">
        <v>6147862.22644961</v>
      </c>
      <c r="K92" s="0" t="n">
        <v>5963426.35965612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40671163.7711431</v>
      </c>
      <c r="C93" s="0" t="n">
        <v>38995971.3001548</v>
      </c>
      <c r="D93" s="0" t="n">
        <v>40810033.4912385</v>
      </c>
      <c r="E93" s="0" t="n">
        <v>39126504.1816366</v>
      </c>
      <c r="F93" s="0" t="n">
        <v>28612065.5359722</v>
      </c>
      <c r="G93" s="0" t="n">
        <v>10383905.7641826</v>
      </c>
      <c r="H93" s="0" t="n">
        <v>28742599.1758168</v>
      </c>
      <c r="I93" s="0" t="n">
        <v>10383905.0058197</v>
      </c>
      <c r="J93" s="0" t="n">
        <v>6273103.95669244</v>
      </c>
      <c r="K93" s="0" t="n">
        <v>6084910.83799167</v>
      </c>
      <c r="L93" s="0" t="n">
        <v>6762027.52392218</v>
      </c>
      <c r="M93" s="0" t="n">
        <v>6389927.57108261</v>
      </c>
      <c r="N93" s="0" t="n">
        <v>6785171.65184448</v>
      </c>
      <c r="O93" s="0" t="n">
        <v>6411684.4238068</v>
      </c>
      <c r="P93" s="0" t="n">
        <v>1045517.32611541</v>
      </c>
      <c r="Q93" s="0" t="n">
        <v>1014151.80633194</v>
      </c>
    </row>
    <row r="94" customFormat="false" ht="12.8" hidden="false" customHeight="false" outlineLevel="0" collapsed="false">
      <c r="A94" s="0" t="n">
        <v>141</v>
      </c>
      <c r="B94" s="0" t="n">
        <v>40493810.9964549</v>
      </c>
      <c r="C94" s="0" t="n">
        <v>38827692.1160342</v>
      </c>
      <c r="D94" s="0" t="n">
        <v>40631253.460518</v>
      </c>
      <c r="E94" s="0" t="n">
        <v>38956883.7191137</v>
      </c>
      <c r="F94" s="0" t="n">
        <v>28524881.2549772</v>
      </c>
      <c r="G94" s="0" t="n">
        <v>10302810.861057</v>
      </c>
      <c r="H94" s="0" t="n">
        <v>28654073.6107733</v>
      </c>
      <c r="I94" s="0" t="n">
        <v>10302810.1083404</v>
      </c>
      <c r="J94" s="0" t="n">
        <v>6272548.50595177</v>
      </c>
      <c r="K94" s="0" t="n">
        <v>6084372.05077321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41120081.5747091</v>
      </c>
      <c r="C95" s="0" t="n">
        <v>39428539.1287711</v>
      </c>
      <c r="D95" s="0" t="n">
        <v>41257648.2465873</v>
      </c>
      <c r="E95" s="0" t="n">
        <v>39557847.5481304</v>
      </c>
      <c r="F95" s="0" t="n">
        <v>28995273.3878674</v>
      </c>
      <c r="G95" s="0" t="n">
        <v>10433265.7409037</v>
      </c>
      <c r="H95" s="0" t="n">
        <v>29124582.5662867</v>
      </c>
      <c r="I95" s="0" t="n">
        <v>10433264.9818436</v>
      </c>
      <c r="J95" s="0" t="n">
        <v>6373038.09007304</v>
      </c>
      <c r="K95" s="0" t="n">
        <v>6181846.94737084</v>
      </c>
      <c r="L95" s="0" t="n">
        <v>6836728.33778913</v>
      </c>
      <c r="M95" s="0" t="n">
        <v>6460882.15515853</v>
      </c>
      <c r="N95" s="0" t="n">
        <v>6859655.36249822</v>
      </c>
      <c r="O95" s="0" t="n">
        <v>6482436.68209892</v>
      </c>
      <c r="P95" s="0" t="n">
        <v>1062173.01501217</v>
      </c>
      <c r="Q95" s="0" t="n">
        <v>1030307.82456181</v>
      </c>
    </row>
    <row r="96" customFormat="false" ht="12.8" hidden="false" customHeight="false" outlineLevel="0" collapsed="false">
      <c r="A96" s="0" t="n">
        <v>143</v>
      </c>
      <c r="B96" s="0" t="n">
        <v>40828786.4386285</v>
      </c>
      <c r="C96" s="0" t="n">
        <v>39150403.3320413</v>
      </c>
      <c r="D96" s="0" t="n">
        <v>40964318.9777155</v>
      </c>
      <c r="E96" s="0" t="n">
        <v>39277800.0247123</v>
      </c>
      <c r="F96" s="0" t="n">
        <v>28782775.1289883</v>
      </c>
      <c r="G96" s="0" t="n">
        <v>10367628.203053</v>
      </c>
      <c r="H96" s="0" t="n">
        <v>28910172.5750967</v>
      </c>
      <c r="I96" s="0" t="n">
        <v>10367627.4496156</v>
      </c>
      <c r="J96" s="0" t="n">
        <v>6397557.60285594</v>
      </c>
      <c r="K96" s="0" t="n">
        <v>6205630.87477027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41552515.6845491</v>
      </c>
      <c r="C97" s="0" t="n">
        <v>39843633.5891448</v>
      </c>
      <c r="D97" s="0" t="n">
        <v>41687722.9137203</v>
      </c>
      <c r="E97" s="0" t="n">
        <v>39970724.4514651</v>
      </c>
      <c r="F97" s="0" t="n">
        <v>29272904.243045</v>
      </c>
      <c r="G97" s="0" t="n">
        <v>10570729.3460999</v>
      </c>
      <c r="H97" s="0" t="n">
        <v>29399995.8700287</v>
      </c>
      <c r="I97" s="0" t="n">
        <v>10570728.5814365</v>
      </c>
      <c r="J97" s="0" t="n">
        <v>6571729.89910419</v>
      </c>
      <c r="K97" s="0" t="n">
        <v>6374578.00213106</v>
      </c>
      <c r="L97" s="0" t="n">
        <v>6908137.86214605</v>
      </c>
      <c r="M97" s="0" t="n">
        <v>6528863.90610006</v>
      </c>
      <c r="N97" s="0" t="n">
        <v>6930671.70298299</v>
      </c>
      <c r="O97" s="0" t="n">
        <v>6550049.42743485</v>
      </c>
      <c r="P97" s="0" t="n">
        <v>1095288.31651736</v>
      </c>
      <c r="Q97" s="0" t="n">
        <v>1062429.66702184</v>
      </c>
    </row>
    <row r="98" customFormat="false" ht="12.8" hidden="false" customHeight="false" outlineLevel="0" collapsed="false">
      <c r="A98" s="0" t="n">
        <v>145</v>
      </c>
      <c r="B98" s="0" t="n">
        <v>41485958.1976605</v>
      </c>
      <c r="C98" s="0" t="n">
        <v>39781294.5434202</v>
      </c>
      <c r="D98" s="0" t="n">
        <v>41619449.1187216</v>
      </c>
      <c r="E98" s="0" t="n">
        <v>39906772.2402479</v>
      </c>
      <c r="F98" s="0" t="n">
        <v>29234930.9378803</v>
      </c>
      <c r="G98" s="0" t="n">
        <v>10546363.6055399</v>
      </c>
      <c r="H98" s="0" t="n">
        <v>29360409.3936783</v>
      </c>
      <c r="I98" s="0" t="n">
        <v>10546362.8465697</v>
      </c>
      <c r="J98" s="0" t="n">
        <v>6655109.41867867</v>
      </c>
      <c r="K98" s="0" t="n">
        <v>6455456.13611831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42094526.4657806</v>
      </c>
      <c r="C99" s="0" t="n">
        <v>40366872.3274319</v>
      </c>
      <c r="D99" s="0" t="n">
        <v>42228570.0683513</v>
      </c>
      <c r="E99" s="0" t="n">
        <v>40492869.5704721</v>
      </c>
      <c r="F99" s="0" t="n">
        <v>29678365.069648</v>
      </c>
      <c r="G99" s="0" t="n">
        <v>10688507.2577838</v>
      </c>
      <c r="H99" s="0" t="n">
        <v>29804363.1002612</v>
      </c>
      <c r="I99" s="0" t="n">
        <v>10688506.4702108</v>
      </c>
      <c r="J99" s="0" t="n">
        <v>6863319.22688281</v>
      </c>
      <c r="K99" s="0" t="n">
        <v>6657419.65007632</v>
      </c>
      <c r="L99" s="0" t="n">
        <v>6998726.80972464</v>
      </c>
      <c r="M99" s="0" t="n">
        <v>6615668.8650719</v>
      </c>
      <c r="N99" s="0" t="n">
        <v>7021066.74643389</v>
      </c>
      <c r="O99" s="0" t="n">
        <v>6636672.16480129</v>
      </c>
      <c r="P99" s="0" t="n">
        <v>1143886.5378138</v>
      </c>
      <c r="Q99" s="0" t="n">
        <v>1109569.94167939</v>
      </c>
    </row>
    <row r="100" customFormat="false" ht="12.8" hidden="false" customHeight="false" outlineLevel="0" collapsed="false">
      <c r="A100" s="0" t="n">
        <v>147</v>
      </c>
      <c r="B100" s="0" t="n">
        <v>41688247.9047922</v>
      </c>
      <c r="C100" s="0" t="n">
        <v>39979029.2797997</v>
      </c>
      <c r="D100" s="0" t="n">
        <v>41819759.941778</v>
      </c>
      <c r="E100" s="0" t="n">
        <v>40102646.4755582</v>
      </c>
      <c r="F100" s="0" t="n">
        <v>29426890.8729956</v>
      </c>
      <c r="G100" s="0" t="n">
        <v>10552138.4068042</v>
      </c>
      <c r="H100" s="0" t="n">
        <v>29550508.6631991</v>
      </c>
      <c r="I100" s="0" t="n">
        <v>10552137.8123591</v>
      </c>
      <c r="J100" s="0" t="n">
        <v>6844944.32261329</v>
      </c>
      <c r="K100" s="0" t="n">
        <v>6639595.9929349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42443430.0280692</v>
      </c>
      <c r="C101" s="0" t="n">
        <v>40702828.472439</v>
      </c>
      <c r="D101" s="0" t="n">
        <v>42575089.9103358</v>
      </c>
      <c r="E101" s="0" t="n">
        <v>40826583.718917</v>
      </c>
      <c r="F101" s="0" t="n">
        <v>29890130.2156797</v>
      </c>
      <c r="G101" s="0" t="n">
        <v>10812698.2567592</v>
      </c>
      <c r="H101" s="0" t="n">
        <v>30013886.0647066</v>
      </c>
      <c r="I101" s="0" t="n">
        <v>10812697.6542104</v>
      </c>
      <c r="J101" s="0" t="n">
        <v>7103429.18911451</v>
      </c>
      <c r="K101" s="0" t="n">
        <v>6890326.31344108</v>
      </c>
      <c r="L101" s="0" t="n">
        <v>7057273.3664771</v>
      </c>
      <c r="M101" s="0" t="n">
        <v>6671767.66032556</v>
      </c>
      <c r="N101" s="0" t="n">
        <v>7079215.7860654</v>
      </c>
      <c r="O101" s="0" t="n">
        <v>6692397.81026829</v>
      </c>
      <c r="P101" s="0" t="n">
        <v>1183904.86485242</v>
      </c>
      <c r="Q101" s="0" t="n">
        <v>1148387.71890685</v>
      </c>
    </row>
    <row r="102" customFormat="false" ht="12.8" hidden="false" customHeight="false" outlineLevel="0" collapsed="false">
      <c r="A102" s="0" t="n">
        <v>149</v>
      </c>
      <c r="B102" s="0" t="n">
        <v>42218811.2195433</v>
      </c>
      <c r="C102" s="0" t="n">
        <v>40486935.7867425</v>
      </c>
      <c r="D102" s="0" t="n">
        <v>42347973.4951252</v>
      </c>
      <c r="E102" s="0" t="n">
        <v>40608343.4008261</v>
      </c>
      <c r="F102" s="0" t="n">
        <v>29727398.5248625</v>
      </c>
      <c r="G102" s="0" t="n">
        <v>10759537.26188</v>
      </c>
      <c r="H102" s="0" t="n">
        <v>29848806.7398053</v>
      </c>
      <c r="I102" s="0" t="n">
        <v>10759536.6610208</v>
      </c>
      <c r="J102" s="0" t="n">
        <v>7123085.39445893</v>
      </c>
      <c r="K102" s="0" t="n">
        <v>6909392.83262516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42800113.1018701</v>
      </c>
      <c r="C103" s="0" t="n">
        <v>41045138.0786244</v>
      </c>
      <c r="D103" s="0" t="n">
        <v>42930427.862057</v>
      </c>
      <c r="E103" s="0" t="n">
        <v>41167628.9622292</v>
      </c>
      <c r="F103" s="0" t="n">
        <v>30169380.7523516</v>
      </c>
      <c r="G103" s="0" t="n">
        <v>10875757.3262729</v>
      </c>
      <c r="H103" s="0" t="n">
        <v>30291872.2448704</v>
      </c>
      <c r="I103" s="0" t="n">
        <v>10875756.7173588</v>
      </c>
      <c r="J103" s="0" t="n">
        <v>7292340.81952673</v>
      </c>
      <c r="K103" s="0" t="n">
        <v>7073570.59494093</v>
      </c>
      <c r="L103" s="0" t="n">
        <v>7115722.83682691</v>
      </c>
      <c r="M103" s="0" t="n">
        <v>6727190.0381215</v>
      </c>
      <c r="N103" s="0" t="n">
        <v>7137441.0786008</v>
      </c>
      <c r="O103" s="0" t="n">
        <v>6747609.10178865</v>
      </c>
      <c r="P103" s="0" t="n">
        <v>1215390.13658779</v>
      </c>
      <c r="Q103" s="0" t="n">
        <v>1178928.43249015</v>
      </c>
    </row>
    <row r="104" customFormat="false" ht="12.8" hidden="false" customHeight="false" outlineLevel="0" collapsed="false">
      <c r="A104" s="0" t="n">
        <v>151</v>
      </c>
      <c r="B104" s="0" t="n">
        <v>42673715.7358223</v>
      </c>
      <c r="C104" s="0" t="n">
        <v>40925311.8868693</v>
      </c>
      <c r="D104" s="0" t="n">
        <v>42800148.5747434</v>
      </c>
      <c r="E104" s="0" t="n">
        <v>41044153.8986967</v>
      </c>
      <c r="F104" s="0" t="n">
        <v>30121756.9376975</v>
      </c>
      <c r="G104" s="0" t="n">
        <v>10803554.9491718</v>
      </c>
      <c r="H104" s="0" t="n">
        <v>30240599.5539285</v>
      </c>
      <c r="I104" s="0" t="n">
        <v>10803554.3447682</v>
      </c>
      <c r="J104" s="0" t="n">
        <v>7354601.803411</v>
      </c>
      <c r="K104" s="0" t="n">
        <v>7133963.74930867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43574053.9521435</v>
      </c>
      <c r="C105" s="0" t="n">
        <v>41787843.0451986</v>
      </c>
      <c r="D105" s="0" t="n">
        <v>43701074.2435351</v>
      </c>
      <c r="E105" s="0" t="n">
        <v>41907237.1939553</v>
      </c>
      <c r="F105" s="0" t="n">
        <v>30807318.1293817</v>
      </c>
      <c r="G105" s="0" t="n">
        <v>10980524.9158169</v>
      </c>
      <c r="H105" s="0" t="n">
        <v>30926712.8813038</v>
      </c>
      <c r="I105" s="0" t="n">
        <v>10980524.3126515</v>
      </c>
      <c r="J105" s="0" t="n">
        <v>7604204.9080381</v>
      </c>
      <c r="K105" s="0" t="n">
        <v>7376078.76079696</v>
      </c>
      <c r="L105" s="0" t="n">
        <v>7246236.87026687</v>
      </c>
      <c r="M105" s="0" t="n">
        <v>6851931.92016425</v>
      </c>
      <c r="N105" s="0" t="n">
        <v>7267406.04557835</v>
      </c>
      <c r="O105" s="0" t="n">
        <v>6871834.76861108</v>
      </c>
      <c r="P105" s="0" t="n">
        <v>1267367.48467302</v>
      </c>
      <c r="Q105" s="0" t="n">
        <v>1229346.46013283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2737096.736249</v>
      </c>
      <c r="C2" s="0" t="n">
        <v>770611.7444856</v>
      </c>
      <c r="D2" s="0" t="n">
        <v>1347875.47748133</v>
      </c>
      <c r="E2" s="0" t="n">
        <v>183921.70555152</v>
      </c>
      <c r="F2" s="0" t="n">
        <v>339023.81086379</v>
      </c>
      <c r="G2" s="0" t="n">
        <v>31526.3823421433</v>
      </c>
      <c r="H2" s="0" t="n">
        <v>24381.45209439</v>
      </c>
      <c r="I2" s="0" t="n">
        <v>31658.69339703</v>
      </c>
      <c r="J2" s="0" t="n">
        <v>9202.30320919</v>
      </c>
    </row>
    <row r="3" customFormat="false" ht="12.8" hidden="false" customHeight="false" outlineLevel="0" collapsed="false">
      <c r="A3" s="0" t="n">
        <v>50</v>
      </c>
      <c r="B3" s="0" t="n">
        <v>2477513.34780771</v>
      </c>
      <c r="C3" s="0" t="n">
        <v>691329.70045112</v>
      </c>
      <c r="D3" s="0" t="n">
        <v>1268052.48319035</v>
      </c>
      <c r="E3" s="0" t="n">
        <v>184400.12808882</v>
      </c>
      <c r="F3" s="0" t="n">
        <v>245542.07496894</v>
      </c>
      <c r="G3" s="0" t="n">
        <v>20998.50849417</v>
      </c>
      <c r="H3" s="0" t="n">
        <v>29210.90649717</v>
      </c>
      <c r="I3" s="0" t="n">
        <v>27931.67084565</v>
      </c>
      <c r="J3" s="0" t="n">
        <v>10914.71321766</v>
      </c>
    </row>
    <row r="4" customFormat="false" ht="12.8" hidden="false" customHeight="false" outlineLevel="0" collapsed="false">
      <c r="A4" s="0" t="n">
        <v>51</v>
      </c>
      <c r="B4" s="0" t="n">
        <v>2927366.54271018</v>
      </c>
      <c r="C4" s="0" t="n">
        <v>912997.3377599</v>
      </c>
      <c r="D4" s="0" t="n">
        <v>1553766.71900076</v>
      </c>
      <c r="E4" s="0" t="n">
        <v>353703.08257464</v>
      </c>
      <c r="F4" s="0" t="n">
        <v>0</v>
      </c>
      <c r="G4" s="0" t="n">
        <v>3427.68829445667</v>
      </c>
      <c r="H4" s="0" t="n">
        <v>28998.12940956</v>
      </c>
      <c r="I4" s="0" t="n">
        <v>68274.63612156</v>
      </c>
      <c r="J4" s="0" t="n">
        <v>7636.06491453</v>
      </c>
    </row>
    <row r="5" customFormat="false" ht="12.8" hidden="false" customHeight="false" outlineLevel="0" collapsed="false">
      <c r="A5" s="0" t="n">
        <v>52</v>
      </c>
      <c r="B5" s="0" t="n">
        <v>2754580.13786322</v>
      </c>
      <c r="C5" s="0" t="n">
        <v>864370.10028013</v>
      </c>
      <c r="D5" s="0" t="n">
        <v>1447502.0503218</v>
      </c>
      <c r="E5" s="0" t="n">
        <v>331894.11477349</v>
      </c>
      <c r="F5" s="0" t="n">
        <v>0</v>
      </c>
      <c r="G5" s="0" t="n">
        <v>7651.3823004</v>
      </c>
      <c r="H5" s="0" t="n">
        <v>38305.63776228</v>
      </c>
      <c r="I5" s="0" t="n">
        <v>55412.5978527</v>
      </c>
      <c r="J5" s="0" t="n">
        <v>10193.2630799</v>
      </c>
    </row>
    <row r="6" customFormat="false" ht="12.8" hidden="false" customHeight="false" outlineLevel="0" collapsed="false">
      <c r="A6" s="0" t="n">
        <v>53</v>
      </c>
      <c r="B6" s="0" t="n">
        <v>2793778.16973961</v>
      </c>
      <c r="C6" s="0" t="n">
        <v>649698.11176816</v>
      </c>
      <c r="D6" s="0" t="n">
        <v>1255776.52178264</v>
      </c>
      <c r="E6" s="0" t="n">
        <v>283752.80203349</v>
      </c>
      <c r="F6" s="0" t="n">
        <v>533660.15763522</v>
      </c>
      <c r="G6" s="0" t="n">
        <v>2963.34550691667</v>
      </c>
      <c r="H6" s="0" t="n">
        <v>21030.74338896</v>
      </c>
      <c r="I6" s="0" t="n">
        <v>40287.00025428</v>
      </c>
      <c r="J6" s="0" t="n">
        <v>7094.18604706333</v>
      </c>
    </row>
    <row r="7" customFormat="false" ht="12.8" hidden="false" customHeight="false" outlineLevel="0" collapsed="false">
      <c r="A7" s="0" t="n">
        <v>54</v>
      </c>
      <c r="B7" s="0" t="n">
        <v>2830676.33949192</v>
      </c>
      <c r="C7" s="0" t="n">
        <v>1173830.90400265</v>
      </c>
      <c r="D7" s="0" t="n">
        <v>1280816.27718483</v>
      </c>
      <c r="E7" s="0" t="n">
        <v>283702.32106802</v>
      </c>
      <c r="F7" s="0" t="n">
        <v>0</v>
      </c>
      <c r="G7" s="0" t="n">
        <v>4262.2798762</v>
      </c>
      <c r="H7" s="0" t="n">
        <v>40692.49965261</v>
      </c>
      <c r="I7" s="0" t="n">
        <v>41562.53727963</v>
      </c>
      <c r="J7" s="0" t="n">
        <v>6701.73713824333</v>
      </c>
    </row>
    <row r="8" customFormat="false" ht="12.8" hidden="false" customHeight="false" outlineLevel="0" collapsed="false">
      <c r="A8" s="0" t="n">
        <v>55</v>
      </c>
      <c r="B8" s="0" t="n">
        <v>2475137.3724786</v>
      </c>
      <c r="C8" s="0" t="n">
        <v>910915.36037274</v>
      </c>
      <c r="D8" s="0" t="n">
        <v>1194837.2491783</v>
      </c>
      <c r="E8" s="0" t="n">
        <v>265598.73467955</v>
      </c>
      <c r="F8" s="0" t="n">
        <v>0</v>
      </c>
      <c r="G8" s="0" t="n">
        <v>3313.79217936</v>
      </c>
      <c r="H8" s="0" t="n">
        <v>44196.97793181</v>
      </c>
      <c r="I8" s="0" t="n">
        <v>50876.2044882</v>
      </c>
      <c r="J8" s="0" t="n">
        <v>5879.94154704</v>
      </c>
    </row>
    <row r="9" customFormat="false" ht="12.8" hidden="false" customHeight="false" outlineLevel="0" collapsed="false">
      <c r="A9" s="0" t="n">
        <v>56</v>
      </c>
      <c r="B9" s="0" t="n">
        <v>3909362.92898448</v>
      </c>
      <c r="C9" s="0" t="n">
        <v>2134717.74785911</v>
      </c>
      <c r="D9" s="0" t="n">
        <v>1258569.26496039</v>
      </c>
      <c r="E9" s="0" t="n">
        <v>345460.11049009</v>
      </c>
      <c r="F9" s="0" t="n">
        <v>0</v>
      </c>
      <c r="G9" s="0" t="n">
        <v>6017.20835268</v>
      </c>
      <c r="H9" s="0" t="n">
        <v>88039.77737337</v>
      </c>
      <c r="I9" s="0" t="n">
        <v>63419.97443886</v>
      </c>
      <c r="J9" s="0" t="n">
        <v>13138.8455099767</v>
      </c>
    </row>
    <row r="10" customFormat="false" ht="12.8" hidden="false" customHeight="false" outlineLevel="0" collapsed="false">
      <c r="A10" s="0" t="n">
        <v>57</v>
      </c>
      <c r="B10" s="0" t="n">
        <v>4294933.97134343</v>
      </c>
      <c r="C10" s="0" t="n">
        <v>1857924.25128221</v>
      </c>
      <c r="D10" s="0" t="n">
        <v>1245413.313414</v>
      </c>
      <c r="E10" s="0" t="n">
        <v>324823.89620331</v>
      </c>
      <c r="F10" s="0" t="n">
        <v>747754.46780338</v>
      </c>
      <c r="G10" s="0" t="n">
        <v>6297.41957418</v>
      </c>
      <c r="H10" s="0" t="n">
        <v>72837.40095702</v>
      </c>
      <c r="I10" s="0" t="n">
        <v>29931.68197665</v>
      </c>
      <c r="J10" s="0" t="n">
        <v>10587.62572119</v>
      </c>
    </row>
    <row r="11" customFormat="false" ht="12.8" hidden="false" customHeight="false" outlineLevel="0" collapsed="false">
      <c r="A11" s="0" t="n">
        <v>58</v>
      </c>
      <c r="B11" s="0" t="n">
        <v>3924676.34219541</v>
      </c>
      <c r="C11" s="0" t="n">
        <v>2203513.75965428</v>
      </c>
      <c r="D11" s="0" t="n">
        <v>1229427.3186839</v>
      </c>
      <c r="E11" s="0" t="n">
        <v>357655.937678</v>
      </c>
      <c r="F11" s="0" t="n">
        <v>0</v>
      </c>
      <c r="G11" s="0" t="n">
        <v>9689.78359316</v>
      </c>
      <c r="H11" s="0" t="n">
        <v>65128.43619885</v>
      </c>
      <c r="I11" s="0" t="n">
        <v>51012.0542316</v>
      </c>
      <c r="J11" s="0" t="n">
        <v>8776.09793081667</v>
      </c>
    </row>
    <row r="12" customFormat="false" ht="12.8" hidden="false" customHeight="false" outlineLevel="0" collapsed="false">
      <c r="A12" s="0" t="n">
        <v>59</v>
      </c>
      <c r="B12" s="0" t="n">
        <v>3606463.34436696</v>
      </c>
      <c r="C12" s="0" t="n">
        <v>1935268.31870518</v>
      </c>
      <c r="D12" s="0" t="n">
        <v>1167379.88243688</v>
      </c>
      <c r="E12" s="0" t="n">
        <v>344558.31008142</v>
      </c>
      <c r="F12" s="0" t="n">
        <v>0</v>
      </c>
      <c r="G12" s="0" t="n">
        <v>9488.36725529334</v>
      </c>
      <c r="H12" s="0" t="n">
        <v>92645.67342168</v>
      </c>
      <c r="I12" s="0" t="n">
        <v>46384.22347104</v>
      </c>
      <c r="J12" s="0" t="n">
        <v>11243.4525365867</v>
      </c>
    </row>
    <row r="13" customFormat="false" ht="12.8" hidden="false" customHeight="false" outlineLevel="0" collapsed="false">
      <c r="A13" s="0" t="n">
        <v>60</v>
      </c>
      <c r="B13" s="0" t="n">
        <v>3997936.89567144</v>
      </c>
      <c r="C13" s="0" t="n">
        <v>2238368.15194165</v>
      </c>
      <c r="D13" s="0" t="n">
        <v>1221254.23571424</v>
      </c>
      <c r="E13" s="0" t="n">
        <v>364008.9839646</v>
      </c>
      <c r="F13" s="0" t="n">
        <v>0</v>
      </c>
      <c r="G13" s="0" t="n">
        <v>8917.18024017334</v>
      </c>
      <c r="H13" s="0" t="n">
        <v>92886.16403157</v>
      </c>
      <c r="I13" s="0" t="n">
        <v>61169.83861032</v>
      </c>
      <c r="J13" s="0" t="n">
        <v>11877.8163388067</v>
      </c>
    </row>
    <row r="14" customFormat="false" ht="12.8" hidden="false" customHeight="false" outlineLevel="0" collapsed="false">
      <c r="A14" s="0" t="n">
        <v>61</v>
      </c>
      <c r="B14" s="0" t="n">
        <v>4262271.2627623</v>
      </c>
      <c r="C14" s="0" t="n">
        <v>1954409.23963043</v>
      </c>
      <c r="D14" s="0" t="n">
        <v>1096879.18114667</v>
      </c>
      <c r="E14" s="0" t="n">
        <v>334345.81142284</v>
      </c>
      <c r="F14" s="0" t="n">
        <v>750290.591071</v>
      </c>
      <c r="G14" s="0" t="n">
        <v>6801.06837566</v>
      </c>
      <c r="H14" s="0" t="n">
        <v>67027.61414199</v>
      </c>
      <c r="I14" s="0" t="n">
        <v>43265.3062905</v>
      </c>
      <c r="J14" s="0" t="n">
        <v>9252.45068321333</v>
      </c>
    </row>
    <row r="15" customFormat="false" ht="12.8" hidden="false" customHeight="false" outlineLevel="0" collapsed="false">
      <c r="A15" s="0" t="n">
        <v>62</v>
      </c>
      <c r="B15" s="0" t="n">
        <v>3604709.76214017</v>
      </c>
      <c r="C15" s="0" t="n">
        <v>1939014.52054038</v>
      </c>
      <c r="D15" s="0" t="n">
        <v>1220098.28045387</v>
      </c>
      <c r="E15" s="0" t="n">
        <v>331051.85473483</v>
      </c>
      <c r="F15" s="0" t="n">
        <v>0</v>
      </c>
      <c r="G15" s="0" t="n">
        <v>7331.14971036</v>
      </c>
      <c r="H15" s="0" t="n">
        <v>55374.12555894</v>
      </c>
      <c r="I15" s="0" t="n">
        <v>42993.79952784</v>
      </c>
      <c r="J15" s="0" t="n">
        <v>8846.03161395333</v>
      </c>
    </row>
    <row r="16" customFormat="false" ht="12.8" hidden="false" customHeight="false" outlineLevel="0" collapsed="false">
      <c r="A16" s="0" t="n">
        <v>63</v>
      </c>
      <c r="B16" s="0" t="n">
        <v>3296148.07519164</v>
      </c>
      <c r="C16" s="0" t="n">
        <v>1738267.96584105</v>
      </c>
      <c r="D16" s="0" t="n">
        <v>1121604.92493075</v>
      </c>
      <c r="E16" s="0" t="n">
        <v>318764.0069038</v>
      </c>
      <c r="F16" s="0" t="n">
        <v>0</v>
      </c>
      <c r="G16" s="0" t="n">
        <v>9203.88365585</v>
      </c>
      <c r="H16" s="0" t="n">
        <v>57851.24384484</v>
      </c>
      <c r="I16" s="0" t="n">
        <v>42168.98964915</v>
      </c>
      <c r="J16" s="0" t="n">
        <v>8287.0603662</v>
      </c>
    </row>
    <row r="17" customFormat="false" ht="12.8" hidden="false" customHeight="false" outlineLevel="0" collapsed="false">
      <c r="A17" s="0" t="n">
        <v>64</v>
      </c>
      <c r="B17" s="0" t="n">
        <v>3042878.91011014</v>
      </c>
      <c r="C17" s="0" t="n">
        <v>1589041.33903549</v>
      </c>
      <c r="D17" s="0" t="n">
        <v>1056801.44914593</v>
      </c>
      <c r="E17" s="0" t="n">
        <v>291226.44518162</v>
      </c>
      <c r="F17" s="0" t="n">
        <v>0</v>
      </c>
      <c r="G17" s="0" t="n">
        <v>8447.41445859667</v>
      </c>
      <c r="H17" s="0" t="n">
        <v>52768.29287388</v>
      </c>
      <c r="I17" s="0" t="n">
        <v>38736.62872173</v>
      </c>
      <c r="J17" s="0" t="n">
        <v>5857.34069289667</v>
      </c>
    </row>
    <row r="18" customFormat="false" ht="12.8" hidden="false" customHeight="false" outlineLevel="0" collapsed="false">
      <c r="A18" s="0" t="n">
        <v>65</v>
      </c>
      <c r="B18" s="0" t="n">
        <v>3524319.27649951</v>
      </c>
      <c r="C18" s="0" t="n">
        <v>1537605.55936526</v>
      </c>
      <c r="D18" s="0" t="n">
        <v>967216.24857732</v>
      </c>
      <c r="E18" s="0" t="n">
        <v>288204.9005511</v>
      </c>
      <c r="F18" s="0" t="n">
        <v>624715.37045897</v>
      </c>
      <c r="G18" s="0" t="n">
        <v>5690.98997925667</v>
      </c>
      <c r="H18" s="0" t="n">
        <v>58290.43229415</v>
      </c>
      <c r="I18" s="0" t="n">
        <v>34329.87804204</v>
      </c>
      <c r="J18" s="0" t="n">
        <v>8265.89723141333</v>
      </c>
    </row>
    <row r="19" customFormat="false" ht="12.8" hidden="false" customHeight="false" outlineLevel="0" collapsed="false">
      <c r="A19" s="0" t="n">
        <v>66</v>
      </c>
      <c r="B19" s="0" t="n">
        <v>3284098.85995247</v>
      </c>
      <c r="C19" s="0" t="n">
        <v>1612113.98727077</v>
      </c>
      <c r="D19" s="0" t="n">
        <v>1278146.08745</v>
      </c>
      <c r="E19" s="0" t="n">
        <v>295867.86960948</v>
      </c>
      <c r="F19" s="0" t="n">
        <v>0</v>
      </c>
      <c r="G19" s="0" t="n">
        <v>4983.66476862</v>
      </c>
      <c r="H19" s="0" t="n">
        <v>56341.95002262</v>
      </c>
      <c r="I19" s="0" t="n">
        <v>29115.2249934</v>
      </c>
      <c r="J19" s="0" t="n">
        <v>7781.91193758</v>
      </c>
    </row>
    <row r="20" customFormat="false" ht="12.8" hidden="false" customHeight="false" outlineLevel="0" collapsed="false">
      <c r="A20" s="0" t="n">
        <v>67</v>
      </c>
      <c r="B20" s="0" t="n">
        <v>3178807.43989582</v>
      </c>
      <c r="C20" s="0" t="n">
        <v>1581693.74247086</v>
      </c>
      <c r="D20" s="0" t="n">
        <v>1202785.0434</v>
      </c>
      <c r="E20" s="0" t="n">
        <v>300370.28303841</v>
      </c>
      <c r="F20" s="0" t="n">
        <v>0</v>
      </c>
      <c r="G20" s="0" t="n">
        <v>6212.78004846667</v>
      </c>
      <c r="H20" s="0" t="n">
        <v>36492.94220208</v>
      </c>
      <c r="I20" s="0" t="n">
        <v>44634.63238596</v>
      </c>
      <c r="J20" s="0" t="n">
        <v>6848.79143004</v>
      </c>
    </row>
    <row r="21" customFormat="false" ht="12.8" hidden="false" customHeight="false" outlineLevel="0" collapsed="false">
      <c r="A21" s="0" t="n">
        <v>68</v>
      </c>
      <c r="B21" s="0" t="n">
        <v>3355222.16420064</v>
      </c>
      <c r="C21" s="0" t="n">
        <v>1595040.14462332</v>
      </c>
      <c r="D21" s="0" t="n">
        <v>1353492.89172</v>
      </c>
      <c r="E21" s="0" t="n">
        <v>295043.16882047</v>
      </c>
      <c r="F21" s="0" t="n">
        <v>0</v>
      </c>
      <c r="G21" s="0" t="n">
        <v>4756.02322796</v>
      </c>
      <c r="H21" s="0" t="n">
        <v>54134.1389655</v>
      </c>
      <c r="I21" s="0" t="n">
        <v>46183.50679536</v>
      </c>
      <c r="J21" s="0" t="n">
        <v>6827.70032802667</v>
      </c>
    </row>
    <row r="22" customFormat="false" ht="12.8" hidden="false" customHeight="false" outlineLevel="0" collapsed="false">
      <c r="A22" s="0" t="n">
        <v>69</v>
      </c>
      <c r="B22" s="0" t="n">
        <v>3814927.91244011</v>
      </c>
      <c r="C22" s="0" t="n">
        <v>1529412.94191776</v>
      </c>
      <c r="D22" s="0" t="n">
        <v>1260521.45774644</v>
      </c>
      <c r="E22" s="0" t="n">
        <v>291466.512108</v>
      </c>
      <c r="F22" s="0" t="n">
        <v>624502.42133435</v>
      </c>
      <c r="G22" s="0" t="n">
        <v>6902.50685201333</v>
      </c>
      <c r="H22" s="0" t="n">
        <v>60485.55270963</v>
      </c>
      <c r="I22" s="0" t="n">
        <v>33988.25244933</v>
      </c>
      <c r="J22" s="0" t="n">
        <v>7944.45130826667</v>
      </c>
    </row>
    <row r="23" customFormat="false" ht="12.8" hidden="false" customHeight="false" outlineLevel="0" collapsed="false">
      <c r="A23" s="0" t="n">
        <v>70</v>
      </c>
      <c r="B23" s="0" t="n">
        <v>3065071.1694433</v>
      </c>
      <c r="C23" s="0" t="n">
        <v>1755433.11933745</v>
      </c>
      <c r="D23" s="0" t="n">
        <v>901170.31193742</v>
      </c>
      <c r="E23" s="0" t="n">
        <v>310976.54643132</v>
      </c>
      <c r="F23" s="0" t="n">
        <v>0</v>
      </c>
      <c r="G23" s="0" t="n">
        <v>8336.75310394667</v>
      </c>
      <c r="H23" s="0" t="n">
        <v>54911.90215665</v>
      </c>
      <c r="I23" s="0" t="n">
        <v>27869.38814049</v>
      </c>
      <c r="J23" s="0" t="n">
        <v>6922.2215126</v>
      </c>
    </row>
    <row r="24" customFormat="false" ht="12.8" hidden="false" customHeight="false" outlineLevel="0" collapsed="false">
      <c r="A24" s="0" t="n">
        <v>71</v>
      </c>
      <c r="B24" s="0" t="n">
        <v>3072463.05649031</v>
      </c>
      <c r="C24" s="0" t="n">
        <v>1747826.22298386</v>
      </c>
      <c r="D24" s="0" t="n">
        <v>913522.43200005</v>
      </c>
      <c r="E24" s="0" t="n">
        <v>305946.69790464</v>
      </c>
      <c r="F24" s="0" t="n">
        <v>0</v>
      </c>
      <c r="G24" s="0" t="n">
        <v>7033.12380149333</v>
      </c>
      <c r="H24" s="0" t="n">
        <v>67663.12592538</v>
      </c>
      <c r="I24" s="0" t="n">
        <v>22711.55631705</v>
      </c>
      <c r="J24" s="0" t="n">
        <v>8393.29390256</v>
      </c>
    </row>
    <row r="25" customFormat="false" ht="12.8" hidden="false" customHeight="false" outlineLevel="0" collapsed="false">
      <c r="A25" s="0" t="n">
        <v>72</v>
      </c>
      <c r="B25" s="0" t="n">
        <v>2999572.82789657</v>
      </c>
      <c r="C25" s="0" t="n">
        <v>1693607.91415019</v>
      </c>
      <c r="D25" s="0" t="n">
        <v>896375.1396294</v>
      </c>
      <c r="E25" s="0" t="n">
        <v>294174.65399865</v>
      </c>
      <c r="F25" s="0" t="n">
        <v>0</v>
      </c>
      <c r="G25" s="0" t="n">
        <v>6193.77668074</v>
      </c>
      <c r="H25" s="0" t="n">
        <v>54637.01958522</v>
      </c>
      <c r="I25" s="0" t="n">
        <v>48775.1925672</v>
      </c>
      <c r="J25" s="0" t="n">
        <v>6430.39067016667</v>
      </c>
    </row>
    <row r="26" customFormat="false" ht="12.8" hidden="false" customHeight="false" outlineLevel="0" collapsed="false">
      <c r="A26" s="0" t="n">
        <v>73</v>
      </c>
      <c r="B26" s="0" t="n">
        <v>3276687.64501617</v>
      </c>
      <c r="C26" s="0" t="n">
        <v>1462176.60136747</v>
      </c>
      <c r="D26" s="0" t="n">
        <v>858070.42921754</v>
      </c>
      <c r="E26" s="0" t="n">
        <v>270625.787619</v>
      </c>
      <c r="F26" s="0" t="n">
        <v>576552.3850176</v>
      </c>
      <c r="G26" s="0" t="n">
        <v>6252.38247062</v>
      </c>
      <c r="H26" s="0" t="n">
        <v>57214.65437247</v>
      </c>
      <c r="I26" s="0" t="n">
        <v>40266.85425588</v>
      </c>
      <c r="J26" s="0" t="n">
        <v>6822.34509718667</v>
      </c>
    </row>
    <row r="27" customFormat="false" ht="12.8" hidden="false" customHeight="false" outlineLevel="0" collapsed="false">
      <c r="A27" s="0" t="n">
        <v>74</v>
      </c>
      <c r="B27" s="0" t="n">
        <v>3089740.44108944</v>
      </c>
      <c r="C27" s="0" t="n">
        <v>1706468.36733369</v>
      </c>
      <c r="D27" s="0" t="n">
        <v>977230.52542716</v>
      </c>
      <c r="E27" s="0" t="n">
        <v>294288.61477818</v>
      </c>
      <c r="F27" s="0" t="n">
        <v>0</v>
      </c>
      <c r="G27" s="0" t="n">
        <v>7497.55896767333</v>
      </c>
      <c r="H27" s="0" t="n">
        <v>58808.37604311</v>
      </c>
      <c r="I27" s="0" t="n">
        <v>38446.08935991</v>
      </c>
      <c r="J27" s="0" t="n">
        <v>7631.15587173333</v>
      </c>
    </row>
    <row r="28" customFormat="false" ht="12.8" hidden="false" customHeight="false" outlineLevel="0" collapsed="false">
      <c r="A28" s="0" t="n">
        <v>75</v>
      </c>
      <c r="B28" s="0" t="n">
        <v>2784239.71966369</v>
      </c>
      <c r="C28" s="0" t="n">
        <v>1496893.0991906</v>
      </c>
      <c r="D28" s="0" t="n">
        <v>907710.5253952</v>
      </c>
      <c r="E28" s="0" t="n">
        <v>269268.96258103</v>
      </c>
      <c r="F28" s="0" t="n">
        <v>0</v>
      </c>
      <c r="G28" s="0" t="n">
        <v>5547.23177988334</v>
      </c>
      <c r="H28" s="0" t="n">
        <v>54871.52962026</v>
      </c>
      <c r="I28" s="0" t="n">
        <v>42936.75419112</v>
      </c>
      <c r="J28" s="0" t="n">
        <v>7601.09671552</v>
      </c>
    </row>
    <row r="29" customFormat="false" ht="12.8" hidden="false" customHeight="false" outlineLevel="0" collapsed="false">
      <c r="A29" s="0" t="n">
        <v>76</v>
      </c>
      <c r="B29" s="0" t="n">
        <v>3467218.8912661</v>
      </c>
      <c r="C29" s="0" t="n">
        <v>1969646.21549134</v>
      </c>
      <c r="D29" s="0" t="n">
        <v>1050984.25835588</v>
      </c>
      <c r="E29" s="0" t="n">
        <v>319168.38409248</v>
      </c>
      <c r="F29" s="0" t="n">
        <v>0</v>
      </c>
      <c r="G29" s="0" t="n">
        <v>6807.58872201334</v>
      </c>
      <c r="H29" s="0" t="n">
        <v>71159.5722348</v>
      </c>
      <c r="I29" s="0" t="n">
        <v>40078.3193565</v>
      </c>
      <c r="J29" s="0" t="n">
        <v>10056.4257898833</v>
      </c>
    </row>
    <row r="30" customFormat="false" ht="12.8" hidden="false" customHeight="false" outlineLevel="0" collapsed="false">
      <c r="A30" s="0" t="n">
        <v>77</v>
      </c>
      <c r="B30" s="0" t="n">
        <v>3760618.23783502</v>
      </c>
      <c r="C30" s="0" t="n">
        <v>1696993.21357054</v>
      </c>
      <c r="D30" s="0" t="n">
        <v>998510.15101968</v>
      </c>
      <c r="E30" s="0" t="n">
        <v>296770.12254064</v>
      </c>
      <c r="F30" s="0" t="n">
        <v>675447.38597245</v>
      </c>
      <c r="G30" s="0" t="n">
        <v>12440.4108341</v>
      </c>
      <c r="H30" s="0" t="n">
        <v>44171.84428854</v>
      </c>
      <c r="I30" s="0" t="n">
        <v>31005.04071384</v>
      </c>
      <c r="J30" s="0" t="n">
        <v>6508.30917584667</v>
      </c>
    </row>
    <row r="31" customFormat="false" ht="12.8" hidden="false" customHeight="false" outlineLevel="0" collapsed="false">
      <c r="A31" s="0" t="n">
        <v>78</v>
      </c>
      <c r="B31" s="0" t="n">
        <v>3558530.30019985</v>
      </c>
      <c r="C31" s="0" t="n">
        <v>2043377.14121542</v>
      </c>
      <c r="D31" s="0" t="n">
        <v>1068899.4388107</v>
      </c>
      <c r="E31" s="0" t="n">
        <v>329324.271345</v>
      </c>
      <c r="F31" s="0" t="n">
        <v>0</v>
      </c>
      <c r="G31" s="0" t="n">
        <v>7839.83626544</v>
      </c>
      <c r="H31" s="0" t="n">
        <v>66638.11296462</v>
      </c>
      <c r="I31" s="0" t="n">
        <v>35100.31834134</v>
      </c>
      <c r="J31" s="0" t="n">
        <v>8951.91768965</v>
      </c>
    </row>
    <row r="32" customFormat="false" ht="12.8" hidden="false" customHeight="false" outlineLevel="0" collapsed="false">
      <c r="A32" s="0" t="n">
        <v>79</v>
      </c>
      <c r="B32" s="0" t="n">
        <v>3232212.27847408</v>
      </c>
      <c r="C32" s="0" t="n">
        <v>1824146.31179601</v>
      </c>
      <c r="D32" s="0" t="n">
        <v>976507.75203828</v>
      </c>
      <c r="E32" s="0" t="n">
        <v>304732.23744346</v>
      </c>
      <c r="F32" s="0" t="n">
        <v>0</v>
      </c>
      <c r="G32" s="0" t="n">
        <v>8625.17524776333</v>
      </c>
      <c r="H32" s="0" t="n">
        <v>77107.24891734</v>
      </c>
      <c r="I32" s="0" t="n">
        <v>32614.78157916</v>
      </c>
      <c r="J32" s="0" t="n">
        <v>9879.44974954667</v>
      </c>
    </row>
    <row r="33" customFormat="false" ht="12.8" hidden="false" customHeight="false" outlineLevel="0" collapsed="false">
      <c r="A33" s="0" t="n">
        <v>80</v>
      </c>
      <c r="B33" s="0" t="n">
        <v>3578200.82197791</v>
      </c>
      <c r="C33" s="0" t="n">
        <v>1992887.61740094</v>
      </c>
      <c r="D33" s="0" t="n">
        <v>1118277.5507631</v>
      </c>
      <c r="E33" s="0" t="n">
        <v>330253.05388515</v>
      </c>
      <c r="F33" s="0" t="n">
        <v>0</v>
      </c>
      <c r="G33" s="0" t="n">
        <v>9797.022186</v>
      </c>
      <c r="H33" s="0" t="n">
        <v>69631.39177416</v>
      </c>
      <c r="I33" s="0" t="n">
        <v>47667.89473227</v>
      </c>
      <c r="J33" s="0" t="n">
        <v>10353.09781996</v>
      </c>
    </row>
    <row r="34" customFormat="false" ht="12.8" hidden="false" customHeight="false" outlineLevel="0" collapsed="false">
      <c r="A34" s="0" t="n">
        <v>81</v>
      </c>
      <c r="B34" s="0" t="n">
        <v>3937138.19174232</v>
      </c>
      <c r="C34" s="0" t="n">
        <v>1785748.68530117</v>
      </c>
      <c r="D34" s="0" t="n">
        <v>1032527.44829052</v>
      </c>
      <c r="E34" s="0" t="n">
        <v>308223.76076277</v>
      </c>
      <c r="F34" s="0" t="n">
        <v>705431.094860967</v>
      </c>
      <c r="G34" s="0" t="n">
        <v>8831.08818653333</v>
      </c>
      <c r="H34" s="0" t="n">
        <v>64426.78288485</v>
      </c>
      <c r="I34" s="0" t="n">
        <v>24955.55847396</v>
      </c>
      <c r="J34" s="0" t="n">
        <v>9040.2860304</v>
      </c>
    </row>
    <row r="35" customFormat="false" ht="12.8" hidden="false" customHeight="false" outlineLevel="0" collapsed="false">
      <c r="A35" s="0" t="n">
        <v>82</v>
      </c>
      <c r="B35" s="0" t="n">
        <v>3645883.12226066</v>
      </c>
      <c r="C35" s="0" t="n">
        <v>2044162.49651116</v>
      </c>
      <c r="D35" s="0" t="n">
        <v>1132409.11969752</v>
      </c>
      <c r="E35" s="0" t="n">
        <v>338692.19617926</v>
      </c>
      <c r="F35" s="0" t="n">
        <v>0</v>
      </c>
      <c r="G35" s="0" t="n">
        <v>7528.60038249333</v>
      </c>
      <c r="H35" s="0" t="n">
        <v>77272.68143076</v>
      </c>
      <c r="I35" s="0" t="n">
        <v>37625.45997699</v>
      </c>
      <c r="J35" s="0" t="n">
        <v>9728.492727</v>
      </c>
    </row>
    <row r="36" customFormat="false" ht="12.8" hidden="false" customHeight="false" outlineLevel="0" collapsed="false">
      <c r="A36" s="0" t="n">
        <v>83</v>
      </c>
      <c r="B36" s="0" t="n">
        <v>3324931.69479038</v>
      </c>
      <c r="C36" s="0" t="n">
        <v>1829293.03683268</v>
      </c>
      <c r="D36" s="0" t="n">
        <v>1069985.9310768</v>
      </c>
      <c r="E36" s="0" t="n">
        <v>317574.91816512</v>
      </c>
      <c r="F36" s="0" t="n">
        <v>0</v>
      </c>
      <c r="G36" s="0" t="n">
        <v>10612.13926164</v>
      </c>
      <c r="H36" s="0" t="n">
        <v>64750.78590885</v>
      </c>
      <c r="I36" s="0" t="n">
        <v>25604.81840976</v>
      </c>
      <c r="J36" s="0" t="n">
        <v>8344.84050485667</v>
      </c>
    </row>
    <row r="37" customFormat="false" ht="12.8" hidden="false" customHeight="false" outlineLevel="0" collapsed="false">
      <c r="A37" s="0" t="n">
        <v>84</v>
      </c>
      <c r="B37" s="0" t="n">
        <v>3726425.27746831</v>
      </c>
      <c r="C37" s="0" t="n">
        <v>2126428.68422883</v>
      </c>
      <c r="D37" s="0" t="n">
        <v>1109274.17944905</v>
      </c>
      <c r="E37" s="0" t="n">
        <v>350456.35214534</v>
      </c>
      <c r="F37" s="0" t="n">
        <v>0</v>
      </c>
      <c r="G37" s="0" t="n">
        <v>9873.26728869333</v>
      </c>
      <c r="H37" s="0" t="n">
        <v>74621.94398748</v>
      </c>
      <c r="I37" s="0" t="n">
        <v>43935.3809706</v>
      </c>
      <c r="J37" s="0" t="n">
        <v>12239.31237312</v>
      </c>
    </row>
    <row r="38" customFormat="false" ht="12.8" hidden="false" customHeight="false" outlineLevel="0" collapsed="false">
      <c r="A38" s="0" t="n">
        <v>85</v>
      </c>
      <c r="B38" s="0" t="n">
        <v>4226095.89425714</v>
      </c>
      <c r="C38" s="0" t="n">
        <v>1972936.65978179</v>
      </c>
      <c r="D38" s="0" t="n">
        <v>1046443.29743737</v>
      </c>
      <c r="E38" s="0" t="n">
        <v>332010.89567385</v>
      </c>
      <c r="F38" s="0" t="n">
        <v>754362.57104912</v>
      </c>
      <c r="G38" s="0" t="n">
        <v>6319.27419705</v>
      </c>
      <c r="H38" s="0" t="n">
        <v>69040.94348562</v>
      </c>
      <c r="I38" s="0" t="n">
        <v>37269.74566875</v>
      </c>
      <c r="J38" s="0" t="n">
        <v>9628.60498093333</v>
      </c>
    </row>
    <row r="39" customFormat="false" ht="12.8" hidden="false" customHeight="false" outlineLevel="0" collapsed="false">
      <c r="A39" s="0" t="n">
        <v>86</v>
      </c>
      <c r="B39" s="0" t="n">
        <v>3842891.53737916</v>
      </c>
      <c r="C39" s="0" t="n">
        <v>2214258.41779561</v>
      </c>
      <c r="D39" s="0" t="n">
        <v>1104853.40762614</v>
      </c>
      <c r="E39" s="0" t="n">
        <v>357496.36978608</v>
      </c>
      <c r="F39" s="0" t="n">
        <v>0</v>
      </c>
      <c r="G39" s="0" t="n">
        <v>8534.3961764</v>
      </c>
      <c r="H39" s="0" t="n">
        <v>75648.94467033</v>
      </c>
      <c r="I39" s="0" t="n">
        <v>70164.82415394</v>
      </c>
      <c r="J39" s="0" t="n">
        <v>12557.49633801</v>
      </c>
    </row>
    <row r="40" customFormat="false" ht="12.8" hidden="false" customHeight="false" outlineLevel="0" collapsed="false">
      <c r="A40" s="0" t="n">
        <v>87</v>
      </c>
      <c r="B40" s="0" t="n">
        <v>3599297.05435175</v>
      </c>
      <c r="C40" s="0" t="n">
        <v>2076144.85229392</v>
      </c>
      <c r="D40" s="0" t="n">
        <v>1048644.39882916</v>
      </c>
      <c r="E40" s="0" t="n">
        <v>336599.60714626</v>
      </c>
      <c r="F40" s="0" t="n">
        <v>0</v>
      </c>
      <c r="G40" s="0" t="n">
        <v>9264.90619084333</v>
      </c>
      <c r="H40" s="0" t="n">
        <v>79149.7979025</v>
      </c>
      <c r="I40" s="0" t="n">
        <v>37780.27383228</v>
      </c>
      <c r="J40" s="0" t="n">
        <v>13273.6925219333</v>
      </c>
    </row>
    <row r="41" customFormat="false" ht="12.8" hidden="false" customHeight="false" outlineLevel="0" collapsed="false">
      <c r="A41" s="0" t="n">
        <v>88</v>
      </c>
      <c r="B41" s="0" t="n">
        <v>3997122.76145892</v>
      </c>
      <c r="C41" s="0" t="n">
        <v>2389889.08470585</v>
      </c>
      <c r="D41" s="0" t="n">
        <v>1080259.83859275</v>
      </c>
      <c r="E41" s="0" t="n">
        <v>358759.84980852</v>
      </c>
      <c r="F41" s="0" t="n">
        <v>0</v>
      </c>
      <c r="G41" s="0" t="n">
        <v>8679.89875749334</v>
      </c>
      <c r="H41" s="0" t="n">
        <v>96775.97401023</v>
      </c>
      <c r="I41" s="0" t="n">
        <v>51780.65582025</v>
      </c>
      <c r="J41" s="0" t="n">
        <v>15011.6924266667</v>
      </c>
    </row>
    <row r="42" customFormat="false" ht="12.8" hidden="false" customHeight="false" outlineLevel="0" collapsed="false">
      <c r="A42" s="0" t="n">
        <v>89</v>
      </c>
      <c r="B42" s="0" t="n">
        <v>4565602.17414372</v>
      </c>
      <c r="C42" s="0" t="n">
        <v>2220083.32695302</v>
      </c>
      <c r="D42" s="0" t="n">
        <v>1036599.70016944</v>
      </c>
      <c r="E42" s="0" t="n">
        <v>345816.9762188</v>
      </c>
      <c r="F42" s="0" t="n">
        <v>809354.02850721</v>
      </c>
      <c r="G42" s="0" t="n">
        <v>12047.7438747867</v>
      </c>
      <c r="H42" s="0" t="n">
        <v>88120.56960108</v>
      </c>
      <c r="I42" s="0" t="n">
        <v>45902.28047592</v>
      </c>
      <c r="J42" s="0" t="n">
        <v>12688.94142062</v>
      </c>
    </row>
    <row r="43" customFormat="false" ht="12.8" hidden="false" customHeight="false" outlineLevel="0" collapsed="false">
      <c r="A43" s="0" t="n">
        <v>90</v>
      </c>
      <c r="B43" s="0" t="n">
        <v>4158728.7297649</v>
      </c>
      <c r="C43" s="0" t="n">
        <v>2483581.83054869</v>
      </c>
      <c r="D43" s="0" t="n">
        <v>1131209.11389354</v>
      </c>
      <c r="E43" s="0" t="n">
        <v>367736.23072271</v>
      </c>
      <c r="F43" s="0" t="n">
        <v>0</v>
      </c>
      <c r="G43" s="0" t="n">
        <v>12217.5255958567</v>
      </c>
      <c r="H43" s="0" t="n">
        <v>116251.81121211</v>
      </c>
      <c r="I43" s="0" t="n">
        <v>36131.58714066</v>
      </c>
      <c r="J43" s="0" t="n">
        <v>14713.0871794133</v>
      </c>
    </row>
    <row r="44" customFormat="false" ht="12.8" hidden="false" customHeight="false" outlineLevel="0" collapsed="false">
      <c r="A44" s="0" t="n">
        <v>91</v>
      </c>
      <c r="B44" s="0" t="n">
        <v>3977257.26914961</v>
      </c>
      <c r="C44" s="0" t="n">
        <v>2405383.99498743</v>
      </c>
      <c r="D44" s="0" t="n">
        <v>1060978.26149874</v>
      </c>
      <c r="E44" s="0" t="n">
        <v>356583.3008595</v>
      </c>
      <c r="F44" s="0" t="n">
        <v>0</v>
      </c>
      <c r="G44" s="0" t="n">
        <v>16627.8077656267</v>
      </c>
      <c r="H44" s="0" t="n">
        <v>88930.86777669</v>
      </c>
      <c r="I44" s="0" t="n">
        <v>39658.03750422</v>
      </c>
      <c r="J44" s="0" t="n">
        <v>13156.94972997</v>
      </c>
    </row>
    <row r="45" customFormat="false" ht="12.8" hidden="false" customHeight="false" outlineLevel="0" collapsed="false">
      <c r="A45" s="0" t="n">
        <v>92</v>
      </c>
      <c r="B45" s="0" t="n">
        <v>4144631.35541374</v>
      </c>
      <c r="C45" s="0" t="n">
        <v>2479120.96452869</v>
      </c>
      <c r="D45" s="0" t="n">
        <v>1130809.31663773</v>
      </c>
      <c r="E45" s="0" t="n">
        <v>375185.1056394</v>
      </c>
      <c r="F45" s="0" t="n">
        <v>0</v>
      </c>
      <c r="G45" s="0" t="n">
        <v>14491.71365512</v>
      </c>
      <c r="H45" s="0" t="n">
        <v>106503.59556126</v>
      </c>
      <c r="I45" s="0" t="n">
        <v>26188.03137969</v>
      </c>
      <c r="J45" s="0" t="n">
        <v>14014.5051392</v>
      </c>
    </row>
    <row r="46" customFormat="false" ht="12.8" hidden="false" customHeight="false" outlineLevel="0" collapsed="false">
      <c r="A46" s="0" t="n">
        <v>93</v>
      </c>
      <c r="B46" s="0" t="n">
        <v>4861380.14314418</v>
      </c>
      <c r="C46" s="0" t="n">
        <v>2420082.65594356</v>
      </c>
      <c r="D46" s="0" t="n">
        <v>1073924.5678212</v>
      </c>
      <c r="E46" s="0" t="n">
        <v>364092.08572884</v>
      </c>
      <c r="F46" s="0" t="n">
        <v>867564.43503143</v>
      </c>
      <c r="G46" s="0" t="n">
        <v>9814.0476544</v>
      </c>
      <c r="H46" s="0" t="n">
        <v>80342.48492109</v>
      </c>
      <c r="I46" s="0" t="n">
        <v>38990.3816637</v>
      </c>
      <c r="J46" s="0" t="n">
        <v>11367.65454825</v>
      </c>
    </row>
    <row r="47" customFormat="false" ht="12.8" hidden="false" customHeight="false" outlineLevel="0" collapsed="false">
      <c r="A47" s="0" t="n">
        <v>94</v>
      </c>
      <c r="B47" s="0" t="n">
        <v>4263197.50091622</v>
      </c>
      <c r="C47" s="0" t="n">
        <v>2606584.76391702</v>
      </c>
      <c r="D47" s="0" t="n">
        <v>1129549.37952416</v>
      </c>
      <c r="E47" s="0" t="n">
        <v>383208.98802415</v>
      </c>
      <c r="F47" s="0" t="n">
        <v>0</v>
      </c>
      <c r="G47" s="0" t="n">
        <v>15271.68151528</v>
      </c>
      <c r="H47" s="0" t="n">
        <v>79907.71583415</v>
      </c>
      <c r="I47" s="0" t="n">
        <v>41954.64025347</v>
      </c>
      <c r="J47" s="0" t="n">
        <v>11505.9510818</v>
      </c>
    </row>
    <row r="48" customFormat="false" ht="12.8" hidden="false" customHeight="false" outlineLevel="0" collapsed="false">
      <c r="A48" s="0" t="n">
        <v>95</v>
      </c>
      <c r="B48" s="0" t="n">
        <v>4147518.04867593</v>
      </c>
      <c r="C48" s="0" t="n">
        <v>2477033.39973985</v>
      </c>
      <c r="D48" s="0" t="n">
        <v>1160642.72365825</v>
      </c>
      <c r="E48" s="0" t="n">
        <v>377381.23187811</v>
      </c>
      <c r="F48" s="0" t="n">
        <v>0</v>
      </c>
      <c r="G48" s="0" t="n">
        <v>8976.3672153</v>
      </c>
      <c r="H48" s="0" t="n">
        <v>87257.05862544</v>
      </c>
      <c r="I48" s="0" t="n">
        <v>29819.3798139</v>
      </c>
      <c r="J48" s="0" t="n">
        <v>11948.1810359067</v>
      </c>
    </row>
    <row r="49" customFormat="false" ht="12.8" hidden="false" customHeight="false" outlineLevel="0" collapsed="false">
      <c r="A49" s="0" t="n">
        <v>96</v>
      </c>
      <c r="B49" s="0" t="n">
        <v>4328730.93750749</v>
      </c>
      <c r="C49" s="0" t="n">
        <v>2571073.90622308</v>
      </c>
      <c r="D49" s="0" t="n">
        <v>1226755.95613704</v>
      </c>
      <c r="E49" s="0" t="n">
        <v>386782.76374416</v>
      </c>
      <c r="F49" s="0" t="n">
        <v>0</v>
      </c>
      <c r="G49" s="0" t="n">
        <v>16003.1148391767</v>
      </c>
      <c r="H49" s="0" t="n">
        <v>92212.07014584</v>
      </c>
      <c r="I49" s="0" t="n">
        <v>28893.9662256</v>
      </c>
      <c r="J49" s="0" t="n">
        <v>12010.4312134</v>
      </c>
    </row>
    <row r="50" customFormat="false" ht="12.8" hidden="false" customHeight="false" outlineLevel="0" collapsed="false">
      <c r="A50" s="0" t="n">
        <v>97</v>
      </c>
      <c r="B50" s="0" t="n">
        <v>5111933.02739415</v>
      </c>
      <c r="C50" s="0" t="n">
        <v>2575062.21991553</v>
      </c>
      <c r="D50" s="0" t="n">
        <v>1107617.21645226</v>
      </c>
      <c r="E50" s="0" t="n">
        <v>380934.8888544</v>
      </c>
      <c r="F50" s="0" t="n">
        <v>909534.418051393</v>
      </c>
      <c r="G50" s="0" t="n">
        <v>10356.16937368</v>
      </c>
      <c r="H50" s="0" t="n">
        <v>82256.64863922</v>
      </c>
      <c r="I50" s="0" t="n">
        <v>42593.82570198</v>
      </c>
      <c r="J50" s="0" t="n">
        <v>11343.6095406933</v>
      </c>
    </row>
    <row r="51" customFormat="false" ht="12.8" hidden="false" customHeight="false" outlineLevel="0" collapsed="false">
      <c r="A51" s="0" t="n">
        <v>98</v>
      </c>
      <c r="B51" s="0" t="n">
        <v>4243357.68585326</v>
      </c>
      <c r="C51" s="0" t="n">
        <v>2650185.69458573</v>
      </c>
      <c r="D51" s="0" t="n">
        <v>1048841.12565388</v>
      </c>
      <c r="E51" s="0" t="n">
        <v>387570.23263452</v>
      </c>
      <c r="F51" s="0" t="n">
        <v>0</v>
      </c>
      <c r="G51" s="0" t="n">
        <v>10298.9640047333</v>
      </c>
      <c r="H51" s="0" t="n">
        <v>92705.82987681</v>
      </c>
      <c r="I51" s="0" t="n">
        <v>43640.4123324</v>
      </c>
      <c r="J51" s="0" t="n">
        <v>12198.8790578667</v>
      </c>
    </row>
    <row r="52" customFormat="false" ht="12.8" hidden="false" customHeight="false" outlineLevel="0" collapsed="false">
      <c r="A52" s="0" t="n">
        <v>99</v>
      </c>
      <c r="B52" s="0" t="n">
        <v>4149785.71683971</v>
      </c>
      <c r="C52" s="0" t="n">
        <v>2538395.20680386</v>
      </c>
      <c r="D52" s="0" t="n">
        <v>1082245.22049826</v>
      </c>
      <c r="E52" s="0" t="n">
        <v>380649.8999269</v>
      </c>
      <c r="F52" s="0" t="n">
        <v>0</v>
      </c>
      <c r="G52" s="0" t="n">
        <v>14263.8833424533</v>
      </c>
      <c r="H52" s="0" t="n">
        <v>82844.63168874</v>
      </c>
      <c r="I52" s="0" t="n">
        <v>46031.26796814</v>
      </c>
      <c r="J52" s="0" t="n">
        <v>11214.5511407</v>
      </c>
    </row>
    <row r="53" customFormat="false" ht="12.8" hidden="false" customHeight="false" outlineLevel="0" collapsed="false">
      <c r="A53" s="0" t="n">
        <v>100</v>
      </c>
      <c r="B53" s="0" t="n">
        <v>4269273.08273504</v>
      </c>
      <c r="C53" s="0" t="n">
        <v>2623614.94390686</v>
      </c>
      <c r="D53" s="0" t="n">
        <v>1108966.36085415</v>
      </c>
      <c r="E53" s="0" t="n">
        <v>389771.53278404</v>
      </c>
      <c r="F53" s="0" t="n">
        <v>0</v>
      </c>
      <c r="G53" s="0" t="n">
        <v>12856.01547505</v>
      </c>
      <c r="H53" s="0" t="n">
        <v>103136.46138441</v>
      </c>
      <c r="I53" s="0" t="n">
        <v>23209.5941784</v>
      </c>
      <c r="J53" s="0" t="n">
        <v>14730.97533856</v>
      </c>
    </row>
    <row r="54" customFormat="false" ht="12.8" hidden="false" customHeight="false" outlineLevel="0" collapsed="false">
      <c r="A54" s="0" t="n">
        <v>101</v>
      </c>
      <c r="B54" s="0" t="n">
        <v>5059437.90508395</v>
      </c>
      <c r="C54" s="0" t="n">
        <v>2546289.31140459</v>
      </c>
      <c r="D54" s="0" t="n">
        <v>1077364.29086765</v>
      </c>
      <c r="E54" s="0" t="n">
        <v>383935.92553392</v>
      </c>
      <c r="F54" s="0" t="n">
        <v>899592.844803933</v>
      </c>
      <c r="G54" s="0" t="n">
        <v>14773.96506625</v>
      </c>
      <c r="H54" s="0" t="n">
        <v>106573.11486156</v>
      </c>
      <c r="I54" s="0" t="n">
        <v>26069.4213246</v>
      </c>
      <c r="J54" s="0" t="n">
        <v>14658.9105426933</v>
      </c>
    </row>
    <row r="55" customFormat="false" ht="12.8" hidden="false" customHeight="false" outlineLevel="0" collapsed="false">
      <c r="A55" s="0" t="n">
        <v>102</v>
      </c>
      <c r="B55" s="0" t="n">
        <v>4230468.45615011</v>
      </c>
      <c r="C55" s="0" t="n">
        <v>2584775.6573178</v>
      </c>
      <c r="D55" s="0" t="n">
        <v>1071358.4580015</v>
      </c>
      <c r="E55" s="0" t="n">
        <v>392600.64067679</v>
      </c>
      <c r="F55" s="0" t="n">
        <v>0</v>
      </c>
      <c r="G55" s="0" t="n">
        <v>15096.0448187033</v>
      </c>
      <c r="H55" s="0" t="n">
        <v>100426.450464</v>
      </c>
      <c r="I55" s="0" t="n">
        <v>58581.23861025</v>
      </c>
      <c r="J55" s="0" t="n">
        <v>14446.3794785333</v>
      </c>
    </row>
    <row r="56" customFormat="false" ht="12.8" hidden="false" customHeight="false" outlineLevel="0" collapsed="false">
      <c r="A56" s="0" t="n">
        <v>103</v>
      </c>
      <c r="B56" s="0" t="n">
        <v>4143165.30031025</v>
      </c>
      <c r="C56" s="0" t="n">
        <v>2532144.79061345</v>
      </c>
      <c r="D56" s="0" t="n">
        <v>1055857.02570378</v>
      </c>
      <c r="E56" s="0" t="n">
        <v>383692.25836188</v>
      </c>
      <c r="F56" s="0" t="n">
        <v>0</v>
      </c>
      <c r="G56" s="0" t="n">
        <v>13338.6299194533</v>
      </c>
      <c r="H56" s="0" t="n">
        <v>117067.54609512</v>
      </c>
      <c r="I56" s="0" t="n">
        <v>33899.77211238</v>
      </c>
      <c r="J56" s="0" t="n">
        <v>13772.4675228</v>
      </c>
    </row>
    <row r="57" customFormat="false" ht="12.8" hidden="false" customHeight="false" outlineLevel="0" collapsed="false">
      <c r="A57" s="0" t="n">
        <v>104</v>
      </c>
      <c r="B57" s="0" t="n">
        <v>4225322.65317376</v>
      </c>
      <c r="C57" s="0" t="n">
        <v>2614154.97863586</v>
      </c>
      <c r="D57" s="0" t="n">
        <v>1052308.4967504</v>
      </c>
      <c r="E57" s="0" t="n">
        <v>388735.56782592</v>
      </c>
      <c r="F57" s="0" t="n">
        <v>0</v>
      </c>
      <c r="G57" s="0" t="n">
        <v>15293.25420122</v>
      </c>
      <c r="H57" s="0" t="n">
        <v>102781.75054329</v>
      </c>
      <c r="I57" s="0" t="n">
        <v>40893.6697524</v>
      </c>
      <c r="J57" s="0" t="n">
        <v>14522.34812465</v>
      </c>
    </row>
    <row r="58" customFormat="false" ht="12.8" hidden="false" customHeight="false" outlineLevel="0" collapsed="false">
      <c r="A58" s="0" t="n">
        <v>105</v>
      </c>
      <c r="B58" s="0" t="n">
        <v>5104872.15124417</v>
      </c>
      <c r="C58" s="0" t="n">
        <v>2597689.76967776</v>
      </c>
      <c r="D58" s="0" t="n">
        <v>1050520.492158</v>
      </c>
      <c r="E58" s="0" t="n">
        <v>382963.08164664</v>
      </c>
      <c r="F58" s="0" t="n">
        <v>912354.53008418</v>
      </c>
      <c r="G58" s="0" t="n">
        <v>12905.7153842533</v>
      </c>
      <c r="H58" s="0" t="n">
        <v>106045.25869977</v>
      </c>
      <c r="I58" s="0" t="n">
        <v>34715.9525796</v>
      </c>
      <c r="J58" s="0" t="n">
        <v>15424.54949778</v>
      </c>
    </row>
    <row r="59" customFormat="false" ht="12.8" hidden="false" customHeight="false" outlineLevel="0" collapsed="false">
      <c r="A59" s="0" t="n">
        <v>106</v>
      </c>
      <c r="B59" s="0" t="n">
        <v>4216303.65561989</v>
      </c>
      <c r="C59" s="0" t="n">
        <v>2601401.58157786</v>
      </c>
      <c r="D59" s="0" t="n">
        <v>1017551.0334294</v>
      </c>
      <c r="E59" s="0" t="n">
        <v>389906.0837243</v>
      </c>
      <c r="F59" s="0" t="n">
        <v>0</v>
      </c>
      <c r="G59" s="0" t="n">
        <v>12492.79560592</v>
      </c>
      <c r="H59" s="0" t="n">
        <v>131173.55467341</v>
      </c>
      <c r="I59" s="0" t="n">
        <v>47115.43650756</v>
      </c>
      <c r="J59" s="0" t="n">
        <v>19883.1552672333</v>
      </c>
    </row>
    <row r="60" customFormat="false" ht="12.8" hidden="false" customHeight="false" outlineLevel="0" collapsed="false">
      <c r="A60" s="0" t="n">
        <v>107</v>
      </c>
      <c r="B60" s="0" t="n">
        <v>4128659.97610408</v>
      </c>
      <c r="C60" s="0" t="n">
        <v>2555291.96951172</v>
      </c>
      <c r="D60" s="0" t="n">
        <v>1034401.17882942</v>
      </c>
      <c r="E60" s="0" t="n">
        <v>385306.01763305</v>
      </c>
      <c r="F60" s="0" t="n">
        <v>0</v>
      </c>
      <c r="G60" s="0" t="n">
        <v>12169.11552558</v>
      </c>
      <c r="H60" s="0" t="n">
        <v>98125.94648925</v>
      </c>
      <c r="I60" s="0" t="n">
        <v>32054.93487918</v>
      </c>
      <c r="J60" s="0" t="n">
        <v>16197.23311318</v>
      </c>
    </row>
    <row r="61" customFormat="false" ht="12.8" hidden="false" customHeight="false" outlineLevel="0" collapsed="false">
      <c r="A61" s="0" t="n">
        <v>108</v>
      </c>
      <c r="B61" s="0" t="n">
        <v>4207103.15292291</v>
      </c>
      <c r="C61" s="0" t="n">
        <v>2652726.17958048</v>
      </c>
      <c r="D61" s="0" t="n">
        <v>983449.4474416</v>
      </c>
      <c r="E61" s="0" t="n">
        <v>393736.895643</v>
      </c>
      <c r="F61" s="0" t="n">
        <v>0</v>
      </c>
      <c r="G61" s="0" t="n">
        <v>12731.60388825</v>
      </c>
      <c r="H61" s="0" t="n">
        <v>122805.22718328</v>
      </c>
      <c r="I61" s="0" t="n">
        <v>29042.24692305</v>
      </c>
      <c r="J61" s="0" t="n">
        <v>16375.2328410667</v>
      </c>
    </row>
    <row r="62" customFormat="false" ht="12.8" hidden="false" customHeight="false" outlineLevel="0" collapsed="false">
      <c r="A62" s="0" t="n">
        <v>109</v>
      </c>
      <c r="B62" s="0" t="n">
        <v>5012418.98315432</v>
      </c>
      <c r="C62" s="0" t="n">
        <v>2610281.48638348</v>
      </c>
      <c r="D62" s="0" t="n">
        <v>944786.8810629</v>
      </c>
      <c r="E62" s="0" t="n">
        <v>380647.31969316</v>
      </c>
      <c r="F62" s="0" t="n">
        <v>896283.57424785</v>
      </c>
      <c r="G62" s="0" t="n">
        <v>14377.7468102</v>
      </c>
      <c r="H62" s="0" t="n">
        <v>119170.40132868</v>
      </c>
      <c r="I62" s="0" t="n">
        <v>35373.25205928</v>
      </c>
      <c r="J62" s="0" t="n">
        <v>17427.7557037667</v>
      </c>
    </row>
    <row r="63" customFormat="false" ht="12.8" hidden="false" customHeight="false" outlineLevel="0" collapsed="false">
      <c r="A63" s="0" t="n">
        <v>110</v>
      </c>
      <c r="B63" s="0" t="n">
        <v>4191823.39840824</v>
      </c>
      <c r="C63" s="0" t="n">
        <v>2662640.29978527</v>
      </c>
      <c r="D63" s="0" t="n">
        <v>916027.3274936</v>
      </c>
      <c r="E63" s="0" t="n">
        <v>390104.957307</v>
      </c>
      <c r="F63" s="0" t="n">
        <v>0</v>
      </c>
      <c r="G63" s="0" t="n">
        <v>16677.56230717</v>
      </c>
      <c r="H63" s="0" t="n">
        <v>132104.18468799</v>
      </c>
      <c r="I63" s="0" t="n">
        <v>51066.3574485</v>
      </c>
      <c r="J63" s="0" t="n">
        <v>20897.33803788</v>
      </c>
    </row>
    <row r="64" customFormat="false" ht="12.8" hidden="false" customHeight="false" outlineLevel="0" collapsed="false">
      <c r="A64" s="0" t="n">
        <v>111</v>
      </c>
      <c r="B64" s="0" t="n">
        <v>4156106.24072484</v>
      </c>
      <c r="C64" s="0" t="n">
        <v>2678648.77216811</v>
      </c>
      <c r="D64" s="0" t="n">
        <v>907371.29241288</v>
      </c>
      <c r="E64" s="0" t="n">
        <v>381446.18160896</v>
      </c>
      <c r="F64" s="0" t="n">
        <v>0</v>
      </c>
      <c r="G64" s="0" t="n">
        <v>12102.05724</v>
      </c>
      <c r="H64" s="0" t="n">
        <v>118461.16737525</v>
      </c>
      <c r="I64" s="0" t="n">
        <v>43355.01395484</v>
      </c>
      <c r="J64" s="0" t="n">
        <v>18823.7034348233</v>
      </c>
    </row>
    <row r="65" customFormat="false" ht="12.8" hidden="false" customHeight="false" outlineLevel="0" collapsed="false">
      <c r="A65" s="0" t="n">
        <v>112</v>
      </c>
      <c r="B65" s="0" t="n">
        <v>4230474.64268963</v>
      </c>
      <c r="C65" s="0" t="n">
        <v>2729076.05381833</v>
      </c>
      <c r="D65" s="0" t="n">
        <v>939237.620412</v>
      </c>
      <c r="E65" s="0" t="n">
        <v>392933.4784128</v>
      </c>
      <c r="F65" s="0" t="n">
        <v>0</v>
      </c>
      <c r="G65" s="0" t="n">
        <v>15613.11151635</v>
      </c>
      <c r="H65" s="0" t="n">
        <v>101682.05135733</v>
      </c>
      <c r="I65" s="0" t="n">
        <v>37171.71414684</v>
      </c>
      <c r="J65" s="0" t="n">
        <v>14947.84134142</v>
      </c>
    </row>
    <row r="66" customFormat="false" ht="12.8" hidden="false" customHeight="false" outlineLevel="0" collapsed="false">
      <c r="A66" s="0" t="n">
        <v>113</v>
      </c>
      <c r="B66" s="0" t="n">
        <v>5119100.38507354</v>
      </c>
      <c r="C66" s="0" t="n">
        <v>2788051.0888879</v>
      </c>
      <c r="D66" s="0" t="n">
        <v>869581.64310081</v>
      </c>
      <c r="E66" s="0" t="n">
        <v>384654.11998855</v>
      </c>
      <c r="F66" s="0" t="n">
        <v>902251.4082725</v>
      </c>
      <c r="G66" s="0" t="n">
        <v>17358.3645649333</v>
      </c>
      <c r="H66" s="0" t="n">
        <v>105363.08101938</v>
      </c>
      <c r="I66" s="0" t="n">
        <v>42330.42951867</v>
      </c>
      <c r="J66" s="0" t="n">
        <v>14794.2256376533</v>
      </c>
    </row>
    <row r="67" customFormat="false" ht="12.8" hidden="false" customHeight="false" outlineLevel="0" collapsed="false">
      <c r="A67" s="0" t="n">
        <v>114</v>
      </c>
      <c r="B67" s="0" t="n">
        <v>4198216.07096488</v>
      </c>
      <c r="C67" s="0" t="n">
        <v>2785306.67384605</v>
      </c>
      <c r="D67" s="0" t="n">
        <v>841740.93347099</v>
      </c>
      <c r="E67" s="0" t="n">
        <v>389969.77713597</v>
      </c>
      <c r="F67" s="0" t="n">
        <v>0</v>
      </c>
      <c r="G67" s="0" t="n">
        <v>16520.5154688</v>
      </c>
      <c r="H67" s="0" t="n">
        <v>108377.25650496</v>
      </c>
      <c r="I67" s="0" t="n">
        <v>36669.8743701</v>
      </c>
      <c r="J67" s="0" t="n">
        <v>16800.67317016</v>
      </c>
    </row>
    <row r="68" customFormat="false" ht="12.8" hidden="false" customHeight="false" outlineLevel="0" collapsed="false">
      <c r="A68" s="0" t="n">
        <v>115</v>
      </c>
      <c r="B68" s="0" t="n">
        <v>4234817.32916865</v>
      </c>
      <c r="C68" s="0" t="n">
        <v>2758168.76954569</v>
      </c>
      <c r="D68" s="0" t="n">
        <v>901828.53168496</v>
      </c>
      <c r="E68" s="0" t="n">
        <v>384808.46942664</v>
      </c>
      <c r="F68" s="0" t="n">
        <v>0</v>
      </c>
      <c r="G68" s="0" t="n">
        <v>17216.52968048</v>
      </c>
      <c r="H68" s="0" t="n">
        <v>106402.52721966</v>
      </c>
      <c r="I68" s="0" t="n">
        <v>54639.38042112</v>
      </c>
      <c r="J68" s="0" t="n">
        <v>15556.38291256</v>
      </c>
    </row>
    <row r="69" customFormat="false" ht="12.8" hidden="false" customHeight="false" outlineLevel="0" collapsed="false">
      <c r="A69" s="0" t="n">
        <v>116</v>
      </c>
      <c r="B69" s="0" t="n">
        <v>4324988.16065029</v>
      </c>
      <c r="C69" s="0" t="n">
        <v>2853968.59353136</v>
      </c>
      <c r="D69" s="0" t="n">
        <v>869416.44836283</v>
      </c>
      <c r="E69" s="0" t="n">
        <v>393889.49013363</v>
      </c>
      <c r="F69" s="0" t="n">
        <v>0</v>
      </c>
      <c r="G69" s="0" t="n">
        <v>12696.1838292033</v>
      </c>
      <c r="H69" s="0" t="n">
        <v>155177.7701916</v>
      </c>
      <c r="I69" s="0" t="n">
        <v>22553.21630232</v>
      </c>
      <c r="J69" s="0" t="n">
        <v>16849.59496132</v>
      </c>
    </row>
    <row r="70" customFormat="false" ht="12.8" hidden="false" customHeight="false" outlineLevel="0" collapsed="false">
      <c r="A70" s="0" t="n">
        <v>117</v>
      </c>
      <c r="B70" s="0" t="n">
        <v>4991336.05727889</v>
      </c>
      <c r="C70" s="0" t="n">
        <v>2716526.93707185</v>
      </c>
      <c r="D70" s="0" t="n">
        <v>874574.82679</v>
      </c>
      <c r="E70" s="0" t="n">
        <v>386920.48718284</v>
      </c>
      <c r="F70" s="0" t="n">
        <v>876324.822835127</v>
      </c>
      <c r="G70" s="0" t="n">
        <v>8363.80534474666</v>
      </c>
      <c r="H70" s="0" t="n">
        <v>77293.5414771</v>
      </c>
      <c r="I70" s="0" t="n">
        <v>47208.4192725</v>
      </c>
      <c r="J70" s="0" t="n">
        <v>10946.6247407567</v>
      </c>
    </row>
    <row r="71" customFormat="false" ht="12.8" hidden="false" customHeight="false" outlineLevel="0" collapsed="false">
      <c r="A71" s="0" t="n">
        <v>118</v>
      </c>
      <c r="B71" s="0" t="n">
        <v>4304891.22268148</v>
      </c>
      <c r="C71" s="0" t="n">
        <v>2893489.10512219</v>
      </c>
      <c r="D71" s="0" t="n">
        <v>819340.72552125</v>
      </c>
      <c r="E71" s="0" t="n">
        <v>401277.6823473</v>
      </c>
      <c r="F71" s="0" t="n">
        <v>0</v>
      </c>
      <c r="G71" s="0" t="n">
        <v>13781.8531006833</v>
      </c>
      <c r="H71" s="0" t="n">
        <v>117946.99174428</v>
      </c>
      <c r="I71" s="0" t="n">
        <v>45092.87658</v>
      </c>
      <c r="J71" s="0" t="n">
        <v>15993.85825735</v>
      </c>
    </row>
    <row r="72" customFormat="false" ht="12.8" hidden="false" customHeight="false" outlineLevel="0" collapsed="false">
      <c r="A72" s="0" t="n">
        <v>119</v>
      </c>
      <c r="B72" s="0" t="n">
        <v>4175706.62611923</v>
      </c>
      <c r="C72" s="0" t="n">
        <v>2886817.57288288</v>
      </c>
      <c r="D72" s="0" t="n">
        <v>729080.00514424</v>
      </c>
      <c r="E72" s="0" t="n">
        <v>394250.03364136</v>
      </c>
      <c r="F72" s="0" t="n">
        <v>0</v>
      </c>
      <c r="G72" s="0" t="n">
        <v>15273.98827821</v>
      </c>
      <c r="H72" s="0" t="n">
        <v>109540.99770336</v>
      </c>
      <c r="I72" s="0" t="n">
        <v>30616.48660344</v>
      </c>
      <c r="J72" s="0" t="n">
        <v>15584.1924678</v>
      </c>
    </row>
    <row r="73" customFormat="false" ht="12.8" hidden="false" customHeight="false" outlineLevel="0" collapsed="false">
      <c r="A73" s="0" t="n">
        <v>120</v>
      </c>
      <c r="B73" s="0" t="n">
        <v>4325843.52196649</v>
      </c>
      <c r="C73" s="0" t="n">
        <v>2869024.72254885</v>
      </c>
      <c r="D73" s="0" t="n">
        <v>853823.22715452</v>
      </c>
      <c r="E73" s="0" t="n">
        <v>402701.19430356</v>
      </c>
      <c r="F73" s="0" t="n">
        <v>0</v>
      </c>
      <c r="G73" s="0" t="n">
        <v>13772.71106902</v>
      </c>
      <c r="H73" s="0" t="n">
        <v>112277.75818356</v>
      </c>
      <c r="I73" s="0" t="n">
        <v>59477.00762241</v>
      </c>
      <c r="J73" s="0" t="n">
        <v>14730.11794156</v>
      </c>
    </row>
    <row r="74" customFormat="false" ht="12.8" hidden="false" customHeight="false" outlineLevel="0" collapsed="false">
      <c r="A74" s="0" t="n">
        <v>121</v>
      </c>
      <c r="B74" s="0" t="n">
        <v>5175406.24391744</v>
      </c>
      <c r="C74" s="0" t="n">
        <v>2914046.18249079</v>
      </c>
      <c r="D74" s="0" t="n">
        <v>817664.26242874</v>
      </c>
      <c r="E74" s="0" t="n">
        <v>391819.56667375</v>
      </c>
      <c r="F74" s="0" t="n">
        <v>889556.461794714</v>
      </c>
      <c r="G74" s="0" t="n">
        <v>15285.5602473333</v>
      </c>
      <c r="H74" s="0" t="n">
        <v>87359.76504486</v>
      </c>
      <c r="I74" s="0" t="n">
        <v>52194.93530994</v>
      </c>
      <c r="J74" s="0" t="n">
        <v>14300.65510965</v>
      </c>
    </row>
    <row r="75" customFormat="false" ht="12.8" hidden="false" customHeight="false" outlineLevel="0" collapsed="false">
      <c r="A75" s="0" t="n">
        <v>122</v>
      </c>
      <c r="B75" s="0" t="n">
        <v>4336066.19605707</v>
      </c>
      <c r="C75" s="0" t="n">
        <v>2896730.74113274</v>
      </c>
      <c r="D75" s="0" t="n">
        <v>858144.65938116</v>
      </c>
      <c r="E75" s="0" t="n">
        <v>393212.3814297</v>
      </c>
      <c r="F75" s="0" t="n">
        <v>0</v>
      </c>
      <c r="G75" s="0" t="n">
        <v>19055.057213</v>
      </c>
      <c r="H75" s="0" t="n">
        <v>101508.32995689</v>
      </c>
      <c r="I75" s="0" t="n">
        <v>50423.0824926</v>
      </c>
      <c r="J75" s="0" t="n">
        <v>15033.9002594</v>
      </c>
    </row>
    <row r="76" customFormat="false" ht="12.8" hidden="false" customHeight="false" outlineLevel="0" collapsed="false">
      <c r="A76" s="0" t="n">
        <v>123</v>
      </c>
      <c r="B76" s="0" t="n">
        <v>4181388.93387159</v>
      </c>
      <c r="C76" s="0" t="n">
        <v>2828173.24202808</v>
      </c>
      <c r="D76" s="0" t="n">
        <v>794846.65802216</v>
      </c>
      <c r="E76" s="0" t="n">
        <v>384934.85769596</v>
      </c>
      <c r="F76" s="0" t="n">
        <v>0</v>
      </c>
      <c r="G76" s="0" t="n">
        <v>15676.2834336967</v>
      </c>
      <c r="H76" s="0" t="n">
        <v>97064.08422906</v>
      </c>
      <c r="I76" s="0" t="n">
        <v>51229.81230597</v>
      </c>
      <c r="J76" s="0" t="n">
        <v>15111.9075570133</v>
      </c>
    </row>
    <row r="77" customFormat="false" ht="12.8" hidden="false" customHeight="false" outlineLevel="0" collapsed="false">
      <c r="A77" s="0" t="n">
        <v>124</v>
      </c>
      <c r="B77" s="0" t="n">
        <v>4222623.51109293</v>
      </c>
      <c r="C77" s="0" t="n">
        <v>2872814.66593809</v>
      </c>
      <c r="D77" s="0" t="n">
        <v>783442.27387773</v>
      </c>
      <c r="E77" s="0" t="n">
        <v>388598.09656857</v>
      </c>
      <c r="F77" s="0" t="n">
        <v>0</v>
      </c>
      <c r="G77" s="0" t="n">
        <v>20493.8638336</v>
      </c>
      <c r="H77" s="0" t="n">
        <v>101901.26038572</v>
      </c>
      <c r="I77" s="0" t="n">
        <v>32717.30106708</v>
      </c>
      <c r="J77" s="0" t="n">
        <v>16044.1153495333</v>
      </c>
    </row>
    <row r="78" customFormat="false" ht="12.8" hidden="false" customHeight="false" outlineLevel="0" collapsed="false">
      <c r="A78" s="0" t="n">
        <v>125</v>
      </c>
      <c r="B78" s="0" t="n">
        <v>5079040.46443432</v>
      </c>
      <c r="C78" s="0" t="n">
        <v>2853509.46389936</v>
      </c>
      <c r="D78" s="0" t="n">
        <v>796822.2968537</v>
      </c>
      <c r="E78" s="0" t="n">
        <v>387125.54867328</v>
      </c>
      <c r="F78" s="0" t="n">
        <v>872197.649312437</v>
      </c>
      <c r="G78" s="0" t="n">
        <v>18982.9459197867</v>
      </c>
      <c r="H78" s="0" t="n">
        <v>112601.56755702</v>
      </c>
      <c r="I78" s="0" t="n">
        <v>21473.7411903</v>
      </c>
      <c r="J78" s="0" t="n">
        <v>17268.9284421333</v>
      </c>
    </row>
    <row r="79" customFormat="false" ht="12.8" hidden="false" customHeight="false" outlineLevel="0" collapsed="false">
      <c r="A79" s="0" t="n">
        <v>126</v>
      </c>
      <c r="B79" s="0" t="n">
        <v>4296070.98205194</v>
      </c>
      <c r="C79" s="0" t="n">
        <v>2937304.90409522</v>
      </c>
      <c r="D79" s="0" t="n">
        <v>787727.39818766</v>
      </c>
      <c r="E79" s="0" t="n">
        <v>392971.227362</v>
      </c>
      <c r="F79" s="0" t="n">
        <v>0</v>
      </c>
      <c r="G79" s="0" t="n">
        <v>15444.90577506</v>
      </c>
      <c r="H79" s="0" t="n">
        <v>114617.53555635</v>
      </c>
      <c r="I79" s="0" t="n">
        <v>19697.95438044</v>
      </c>
      <c r="J79" s="0" t="n">
        <v>20328.41140137</v>
      </c>
    </row>
    <row r="80" customFormat="false" ht="12.8" hidden="false" customHeight="false" outlineLevel="0" collapsed="false">
      <c r="A80" s="0" t="n">
        <v>127</v>
      </c>
      <c r="B80" s="0" t="n">
        <v>4161438.27865805</v>
      </c>
      <c r="C80" s="0" t="n">
        <v>2821212.70650254</v>
      </c>
      <c r="D80" s="0" t="n">
        <v>775429.29739716</v>
      </c>
      <c r="E80" s="0" t="n">
        <v>386423.493048</v>
      </c>
      <c r="F80" s="0" t="n">
        <v>0</v>
      </c>
      <c r="G80" s="0" t="n">
        <v>14548.7038388133</v>
      </c>
      <c r="H80" s="0" t="n">
        <v>113405.08762104</v>
      </c>
      <c r="I80" s="0" t="n">
        <v>32555.63625372</v>
      </c>
      <c r="J80" s="0" t="n">
        <v>16635.2212917333</v>
      </c>
    </row>
    <row r="81" customFormat="false" ht="12.8" hidden="false" customHeight="false" outlineLevel="0" collapsed="false">
      <c r="A81" s="0" t="n">
        <v>128</v>
      </c>
      <c r="B81" s="0" t="n">
        <v>4220306.97306331</v>
      </c>
      <c r="C81" s="0" t="n">
        <v>2949675.27795793</v>
      </c>
      <c r="D81" s="0" t="n">
        <v>721474.6038276</v>
      </c>
      <c r="E81" s="0" t="n">
        <v>388136.91927426</v>
      </c>
      <c r="F81" s="0" t="n">
        <v>0</v>
      </c>
      <c r="G81" s="0" t="n">
        <v>17140.86379632</v>
      </c>
      <c r="H81" s="0" t="n">
        <v>99131.34362796</v>
      </c>
      <c r="I81" s="0" t="n">
        <v>27481.11030192</v>
      </c>
      <c r="J81" s="0" t="n">
        <v>15732.23581832</v>
      </c>
    </row>
    <row r="82" customFormat="false" ht="12.8" hidden="false" customHeight="false" outlineLevel="0" collapsed="false">
      <c r="A82" s="0" t="n">
        <v>129</v>
      </c>
      <c r="B82" s="0" t="n">
        <v>4976788.29948718</v>
      </c>
      <c r="C82" s="0" t="n">
        <v>2823657.02401283</v>
      </c>
      <c r="D82" s="0" t="n">
        <v>717425.18822748</v>
      </c>
      <c r="E82" s="0" t="n">
        <v>380779.17188795</v>
      </c>
      <c r="F82" s="0" t="n">
        <v>871907.817410153</v>
      </c>
      <c r="G82" s="0" t="n">
        <v>15115.34358243</v>
      </c>
      <c r="H82" s="0" t="n">
        <v>109679.31860043</v>
      </c>
      <c r="I82" s="0" t="n">
        <v>34824.12916608</v>
      </c>
      <c r="J82" s="0" t="n">
        <v>16501.24741335</v>
      </c>
    </row>
    <row r="83" customFormat="false" ht="12.8" hidden="false" customHeight="false" outlineLevel="0" collapsed="false">
      <c r="A83" s="0" t="n">
        <v>130</v>
      </c>
      <c r="B83" s="0" t="n">
        <v>4244148.83391577</v>
      </c>
      <c r="C83" s="0" t="n">
        <v>2909796.81394054</v>
      </c>
      <c r="D83" s="0" t="n">
        <v>770553.64260684</v>
      </c>
      <c r="E83" s="0" t="n">
        <v>386859.72904926</v>
      </c>
      <c r="F83" s="0" t="n">
        <v>0</v>
      </c>
      <c r="G83" s="0" t="n">
        <v>14420.44488986</v>
      </c>
      <c r="H83" s="0" t="n">
        <v>104496.12236583</v>
      </c>
      <c r="I83" s="0" t="n">
        <v>34048.33043886</v>
      </c>
      <c r="J83" s="0" t="n">
        <v>18735.29967256</v>
      </c>
    </row>
    <row r="84" customFormat="false" ht="12.8" hidden="false" customHeight="false" outlineLevel="0" collapsed="false">
      <c r="A84" s="0" t="n">
        <v>131</v>
      </c>
      <c r="B84" s="0" t="n">
        <v>4026350.29649924</v>
      </c>
      <c r="C84" s="0" t="n">
        <v>2709696.7570046</v>
      </c>
      <c r="D84" s="0" t="n">
        <v>761747.60386774</v>
      </c>
      <c r="E84" s="0" t="n">
        <v>378821.5777269</v>
      </c>
      <c r="F84" s="0" t="n">
        <v>0</v>
      </c>
      <c r="G84" s="0" t="n">
        <v>20542.80904339</v>
      </c>
      <c r="H84" s="0" t="n">
        <v>100553.80559976</v>
      </c>
      <c r="I84" s="0" t="n">
        <v>33996.55917963</v>
      </c>
      <c r="J84" s="0" t="n">
        <v>15411.3549831</v>
      </c>
    </row>
    <row r="85" customFormat="false" ht="12.8" hidden="false" customHeight="false" outlineLevel="0" collapsed="false">
      <c r="A85" s="0" t="n">
        <v>132</v>
      </c>
      <c r="B85" s="0" t="n">
        <v>4080399.60939222</v>
      </c>
      <c r="C85" s="0" t="n">
        <v>2778838.41785673</v>
      </c>
      <c r="D85" s="0" t="n">
        <v>748909.06581018</v>
      </c>
      <c r="E85" s="0" t="n">
        <v>389658.7078512</v>
      </c>
      <c r="F85" s="0" t="n">
        <v>0</v>
      </c>
      <c r="G85" s="0" t="n">
        <v>16391.0390859267</v>
      </c>
      <c r="H85" s="0" t="n">
        <v>102518.53922271</v>
      </c>
      <c r="I85" s="0" t="n">
        <v>22087.57048542</v>
      </c>
      <c r="J85" s="0" t="n">
        <v>16081.1239968</v>
      </c>
    </row>
    <row r="86" customFormat="false" ht="12.8" hidden="false" customHeight="false" outlineLevel="0" collapsed="false">
      <c r="A86" s="0" t="n">
        <v>133</v>
      </c>
      <c r="B86" s="0" t="n">
        <v>4978730.99675573</v>
      </c>
      <c r="C86" s="0" t="n">
        <v>2784543.60875893</v>
      </c>
      <c r="D86" s="0" t="n">
        <v>728216.37085587</v>
      </c>
      <c r="E86" s="0" t="n">
        <v>386511.21498678</v>
      </c>
      <c r="F86" s="0" t="n">
        <v>882418.240542633</v>
      </c>
      <c r="G86" s="0" t="n">
        <v>18671.97358698</v>
      </c>
      <c r="H86" s="0" t="n">
        <v>139365.75802989</v>
      </c>
      <c r="I86" s="0" t="n">
        <v>28714.95225378</v>
      </c>
      <c r="J86" s="0" t="n">
        <v>19940.79015996</v>
      </c>
    </row>
    <row r="87" customFormat="false" ht="12.8" hidden="false" customHeight="false" outlineLevel="0" collapsed="false">
      <c r="A87" s="0" t="n">
        <v>134</v>
      </c>
      <c r="B87" s="0" t="n">
        <v>4209520.83883979</v>
      </c>
      <c r="C87" s="0" t="n">
        <v>2966189.9566171</v>
      </c>
      <c r="D87" s="0" t="n">
        <v>668914.26401919</v>
      </c>
      <c r="E87" s="0" t="n">
        <v>392598.2083156</v>
      </c>
      <c r="F87" s="0" t="n">
        <v>0</v>
      </c>
      <c r="G87" s="0" t="n">
        <v>19282.91436504</v>
      </c>
      <c r="H87" s="0" t="n">
        <v>110785.0668036</v>
      </c>
      <c r="I87" s="0" t="n">
        <v>28924.93583406</v>
      </c>
      <c r="J87" s="0" t="n">
        <v>17357.17878141</v>
      </c>
    </row>
    <row r="88" customFormat="false" ht="12.8" hidden="false" customHeight="false" outlineLevel="0" collapsed="false">
      <c r="A88" s="0" t="n">
        <v>135</v>
      </c>
      <c r="B88" s="0" t="n">
        <v>4058939.06197826</v>
      </c>
      <c r="C88" s="0" t="n">
        <v>2878645.65889131</v>
      </c>
      <c r="D88" s="0" t="n">
        <v>658571.60780844</v>
      </c>
      <c r="E88" s="0" t="n">
        <v>380068.7725222</v>
      </c>
      <c r="F88" s="0" t="n">
        <v>0</v>
      </c>
      <c r="G88" s="0" t="n">
        <v>12104.1102071467</v>
      </c>
      <c r="H88" s="0" t="n">
        <v>96685.55829366</v>
      </c>
      <c r="I88" s="0" t="n">
        <v>24532.9279722</v>
      </c>
      <c r="J88" s="0" t="n">
        <v>15637.2183838733</v>
      </c>
    </row>
    <row r="89" customFormat="false" ht="12.8" hidden="false" customHeight="false" outlineLevel="0" collapsed="false">
      <c r="A89" s="0" t="n">
        <v>136</v>
      </c>
      <c r="B89" s="0" t="n">
        <v>4172968.27296811</v>
      </c>
      <c r="C89" s="0" t="n">
        <v>2873596.86209909</v>
      </c>
      <c r="D89" s="0" t="n">
        <v>733584.79201206</v>
      </c>
      <c r="E89" s="0" t="n">
        <v>387134.17753482</v>
      </c>
      <c r="F89" s="0" t="n">
        <v>0</v>
      </c>
      <c r="G89" s="0" t="n">
        <v>16593.6738525</v>
      </c>
      <c r="H89" s="0" t="n">
        <v>118780.48962216</v>
      </c>
      <c r="I89" s="0" t="n">
        <v>18528.97425606</v>
      </c>
      <c r="J89" s="0" t="n">
        <v>16471.5848854333</v>
      </c>
    </row>
    <row r="90" customFormat="false" ht="12.8" hidden="false" customHeight="false" outlineLevel="0" collapsed="false">
      <c r="A90" s="0" t="n">
        <v>137</v>
      </c>
      <c r="B90" s="0" t="n">
        <v>4987129.18410669</v>
      </c>
      <c r="C90" s="0" t="n">
        <v>2852559.3632321</v>
      </c>
      <c r="D90" s="0" t="n">
        <v>680789.7523609</v>
      </c>
      <c r="E90" s="0" t="n">
        <v>380765.96312112</v>
      </c>
      <c r="F90" s="0" t="n">
        <v>887600.23582877</v>
      </c>
      <c r="G90" s="0" t="n">
        <v>17982.3030935333</v>
      </c>
      <c r="H90" s="0" t="n">
        <v>98293.11198612</v>
      </c>
      <c r="I90" s="0" t="n">
        <v>52681.19480715</v>
      </c>
      <c r="J90" s="0" t="n">
        <v>14439.9850850167</v>
      </c>
    </row>
    <row r="91" customFormat="false" ht="12.8" hidden="false" customHeight="false" outlineLevel="0" collapsed="false">
      <c r="A91" s="0" t="n">
        <v>138</v>
      </c>
      <c r="B91" s="0" t="n">
        <v>4212123.41379047</v>
      </c>
      <c r="C91" s="0" t="n">
        <v>2831221.17297901</v>
      </c>
      <c r="D91" s="0" t="n">
        <v>821384.92904028</v>
      </c>
      <c r="E91" s="0" t="n">
        <v>386414.75835495</v>
      </c>
      <c r="F91" s="0" t="n">
        <v>0</v>
      </c>
      <c r="G91" s="0" t="n">
        <v>17547.69388328</v>
      </c>
      <c r="H91" s="0" t="n">
        <v>98921.1239856</v>
      </c>
      <c r="I91" s="0" t="n">
        <v>34654.95845262</v>
      </c>
      <c r="J91" s="0" t="n">
        <v>17947.46485736</v>
      </c>
    </row>
    <row r="92" customFormat="false" ht="12.8" hidden="false" customHeight="false" outlineLevel="0" collapsed="false">
      <c r="A92" s="0" t="n">
        <v>139</v>
      </c>
      <c r="B92" s="0" t="n">
        <v>4073587.18701326</v>
      </c>
      <c r="C92" s="0" t="n">
        <v>2856206.0596969</v>
      </c>
      <c r="D92" s="0" t="n">
        <v>674600.40439785</v>
      </c>
      <c r="E92" s="0" t="n">
        <v>379085.50002624</v>
      </c>
      <c r="F92" s="0" t="n">
        <v>0</v>
      </c>
      <c r="G92" s="0" t="n">
        <v>20491.1998615567</v>
      </c>
      <c r="H92" s="0" t="n">
        <v>120499.48562718</v>
      </c>
      <c r="I92" s="0" t="n">
        <v>17984.92177125</v>
      </c>
      <c r="J92" s="0" t="n">
        <v>16332.14699181</v>
      </c>
    </row>
    <row r="93" customFormat="false" ht="12.8" hidden="false" customHeight="false" outlineLevel="0" collapsed="false">
      <c r="A93" s="0" t="n">
        <v>140</v>
      </c>
      <c r="B93" s="0" t="n">
        <v>4241236.9958282</v>
      </c>
      <c r="C93" s="0" t="n">
        <v>2973581.07293742</v>
      </c>
      <c r="D93" s="0" t="n">
        <v>699946.42673454</v>
      </c>
      <c r="E93" s="0" t="n">
        <v>389826.94330454</v>
      </c>
      <c r="F93" s="0" t="n">
        <v>0</v>
      </c>
      <c r="G93" s="0" t="n">
        <v>17531.63592958</v>
      </c>
      <c r="H93" s="0" t="n">
        <v>117650.32874187</v>
      </c>
      <c r="I93" s="0" t="n">
        <v>27507.78422586</v>
      </c>
      <c r="J93" s="0" t="n">
        <v>19602.3243079933</v>
      </c>
    </row>
    <row r="94" customFormat="false" ht="12.8" hidden="false" customHeight="false" outlineLevel="0" collapsed="false">
      <c r="A94" s="0" t="n">
        <v>141</v>
      </c>
      <c r="B94" s="0" t="n">
        <v>4955977.27622763</v>
      </c>
      <c r="C94" s="0" t="n">
        <v>2844056.21377023</v>
      </c>
      <c r="D94" s="0" t="n">
        <v>663277.9924982</v>
      </c>
      <c r="E94" s="0" t="n">
        <v>381300.1239578</v>
      </c>
      <c r="F94" s="0" t="n">
        <v>888263.713282127</v>
      </c>
      <c r="G94" s="0" t="n">
        <v>26973.9770538467</v>
      </c>
      <c r="H94" s="0" t="n">
        <v>107630.88425685</v>
      </c>
      <c r="I94" s="0" t="n">
        <v>34132.9356978</v>
      </c>
      <c r="J94" s="0" t="n">
        <v>16313.1328013733</v>
      </c>
    </row>
    <row r="95" customFormat="false" ht="12.8" hidden="false" customHeight="false" outlineLevel="0" collapsed="false">
      <c r="A95" s="0" t="n">
        <v>142</v>
      </c>
      <c r="B95" s="0" t="n">
        <v>4179798.10373878</v>
      </c>
      <c r="C95" s="0" t="n">
        <v>2969438.69891134</v>
      </c>
      <c r="D95" s="0" t="n">
        <v>651615.7049496</v>
      </c>
      <c r="E95" s="0" t="n">
        <v>387319.4006815</v>
      </c>
      <c r="F95" s="0" t="n">
        <v>0</v>
      </c>
      <c r="G95" s="0" t="n">
        <v>22827.1773675</v>
      </c>
      <c r="H95" s="0" t="n">
        <v>109204.45632324</v>
      </c>
      <c r="I95" s="0" t="n">
        <v>22376.5631487</v>
      </c>
      <c r="J95" s="0" t="n">
        <v>17663.1135109233</v>
      </c>
    </row>
    <row r="96" customFormat="false" ht="12.8" hidden="false" customHeight="false" outlineLevel="0" collapsed="false">
      <c r="A96" s="0" t="n">
        <v>143</v>
      </c>
      <c r="B96" s="0" t="n">
        <v>4047950.61224745</v>
      </c>
      <c r="C96" s="0" t="n">
        <v>2966109.0890289</v>
      </c>
      <c r="D96" s="0" t="n">
        <v>557139.7986204</v>
      </c>
      <c r="E96" s="0" t="n">
        <v>378436.11618462</v>
      </c>
      <c r="F96" s="0" t="n">
        <v>0</v>
      </c>
      <c r="G96" s="0" t="n">
        <v>17240.6188255</v>
      </c>
      <c r="H96" s="0" t="n">
        <v>108437.40081336</v>
      </c>
      <c r="I96" s="0" t="n">
        <v>23489.6966748</v>
      </c>
      <c r="J96" s="0" t="n">
        <v>14269.9427601067</v>
      </c>
    </row>
    <row r="97" customFormat="false" ht="12.8" hidden="false" customHeight="false" outlineLevel="0" collapsed="false">
      <c r="A97" s="0" t="n">
        <v>144</v>
      </c>
      <c r="B97" s="0" t="n">
        <v>4137640.00610969</v>
      </c>
      <c r="C97" s="0" t="n">
        <v>2993302.83175043</v>
      </c>
      <c r="D97" s="0" t="n">
        <v>611458.87160124</v>
      </c>
      <c r="E97" s="0" t="n">
        <v>386115.40507488</v>
      </c>
      <c r="F97" s="0" t="n">
        <v>0</v>
      </c>
      <c r="G97" s="0" t="n">
        <v>21542.6433716933</v>
      </c>
      <c r="H97" s="0" t="n">
        <v>94633.62948912</v>
      </c>
      <c r="I97" s="0" t="n">
        <v>27196.82058132</v>
      </c>
      <c r="J97" s="0" t="n">
        <v>15339.62737247</v>
      </c>
    </row>
    <row r="98" customFormat="false" ht="12.8" hidden="false" customHeight="false" outlineLevel="0" collapsed="false">
      <c r="A98" s="0" t="n">
        <v>145</v>
      </c>
      <c r="B98" s="0" t="n">
        <v>4893531.51640704</v>
      </c>
      <c r="C98" s="0" t="n">
        <v>2896693.84829397</v>
      </c>
      <c r="D98" s="0" t="n">
        <v>567443.38947268</v>
      </c>
      <c r="E98" s="0" t="n">
        <v>386499.37977222</v>
      </c>
      <c r="F98" s="0" t="n">
        <v>882359.576642</v>
      </c>
      <c r="G98" s="0" t="n">
        <v>26484.64337194</v>
      </c>
      <c r="H98" s="0" t="n">
        <v>110517.99137895</v>
      </c>
      <c r="I98" s="0" t="n">
        <v>35120.03750976</v>
      </c>
      <c r="J98" s="0" t="n">
        <v>17830.16451033</v>
      </c>
    </row>
    <row r="99" customFormat="false" ht="12.8" hidden="false" customHeight="false" outlineLevel="0" collapsed="false">
      <c r="A99" s="0" t="n">
        <v>146</v>
      </c>
      <c r="B99" s="0" t="n">
        <v>4028862.29993491</v>
      </c>
      <c r="C99" s="0" t="n">
        <v>2921496.7889113</v>
      </c>
      <c r="D99" s="0" t="n">
        <v>579133.1290716</v>
      </c>
      <c r="E99" s="0" t="n">
        <v>392452.72260535</v>
      </c>
      <c r="F99" s="0" t="n">
        <v>0</v>
      </c>
      <c r="G99" s="0" t="n">
        <v>15400.81068062</v>
      </c>
      <c r="H99" s="0" t="n">
        <v>105731.05664688</v>
      </c>
      <c r="I99" s="0" t="n">
        <v>21556.350828</v>
      </c>
      <c r="J99" s="0" t="n">
        <v>15973.5597142767</v>
      </c>
    </row>
    <row r="100" customFormat="false" ht="12.8" hidden="false" customHeight="false" outlineLevel="0" collapsed="false">
      <c r="A100" s="0" t="n">
        <v>147</v>
      </c>
      <c r="B100" s="0" t="n">
        <v>4053642.84507096</v>
      </c>
      <c r="C100" s="0" t="n">
        <v>2907913.30307538</v>
      </c>
      <c r="D100" s="0" t="n">
        <v>585372.9962739</v>
      </c>
      <c r="E100" s="0" t="n">
        <v>388056.67730688</v>
      </c>
      <c r="F100" s="0" t="n">
        <v>0</v>
      </c>
      <c r="G100" s="0" t="n">
        <v>24241.94550063</v>
      </c>
      <c r="H100" s="0" t="n">
        <v>119359.62926601</v>
      </c>
      <c r="I100" s="0" t="n">
        <v>26306.32082292</v>
      </c>
      <c r="J100" s="0" t="n">
        <v>20204.0001425</v>
      </c>
    </row>
    <row r="101" customFormat="false" ht="12.8" hidden="false" customHeight="false" outlineLevel="0" collapsed="false">
      <c r="A101" s="0" t="n">
        <v>148</v>
      </c>
      <c r="B101" s="0" t="n">
        <v>4188416.99277495</v>
      </c>
      <c r="C101" s="0" t="n">
        <v>3036306.09712729</v>
      </c>
      <c r="D101" s="0" t="n">
        <v>574658.98025631</v>
      </c>
      <c r="E101" s="0" t="n">
        <v>398468.8883676</v>
      </c>
      <c r="F101" s="0" t="n">
        <v>0</v>
      </c>
      <c r="G101" s="0" t="n">
        <v>17881.0162046267</v>
      </c>
      <c r="H101" s="0" t="n">
        <v>115709.87504058</v>
      </c>
      <c r="I101" s="0" t="n">
        <v>41528.61127215</v>
      </c>
      <c r="J101" s="0" t="n">
        <v>19685.1906752</v>
      </c>
    </row>
    <row r="102" customFormat="false" ht="12.8" hidden="false" customHeight="false" outlineLevel="0" collapsed="false">
      <c r="A102" s="0" t="n">
        <v>149</v>
      </c>
      <c r="B102" s="0" t="n">
        <v>5027612.32496776</v>
      </c>
      <c r="C102" s="0" t="n">
        <v>2931959.91006604</v>
      </c>
      <c r="D102" s="0" t="n">
        <v>634889.97856284</v>
      </c>
      <c r="E102" s="0" t="n">
        <v>391182.20996834</v>
      </c>
      <c r="F102" s="0" t="n">
        <v>915960.17129515</v>
      </c>
      <c r="G102" s="0" t="n">
        <v>23067.0415123</v>
      </c>
      <c r="H102" s="0" t="n">
        <v>100836.25319793</v>
      </c>
      <c r="I102" s="0" t="n">
        <v>37044.90391563</v>
      </c>
      <c r="J102" s="0" t="n">
        <v>16376.5611557333</v>
      </c>
    </row>
    <row r="103" customFormat="false" ht="12.8" hidden="false" customHeight="false" outlineLevel="0" collapsed="false">
      <c r="A103" s="0" t="n">
        <v>150</v>
      </c>
      <c r="B103" s="0" t="n">
        <v>4149352.74827518</v>
      </c>
      <c r="C103" s="0" t="n">
        <v>2910621.21974655</v>
      </c>
      <c r="D103" s="0" t="n">
        <v>665371.4827992</v>
      </c>
      <c r="E103" s="0" t="n">
        <v>397023.16836577</v>
      </c>
      <c r="F103" s="0" t="n">
        <v>0</v>
      </c>
      <c r="G103" s="0" t="n">
        <v>18734.79312695</v>
      </c>
      <c r="H103" s="0" t="n">
        <v>125221.17028812</v>
      </c>
      <c r="I103" s="0" t="n">
        <v>28931.43092934</v>
      </c>
      <c r="J103" s="0" t="n">
        <v>20288.3819657467</v>
      </c>
    </row>
    <row r="104" customFormat="false" ht="12.8" hidden="false" customHeight="false" outlineLevel="0" collapsed="false">
      <c r="A104" s="0" t="n">
        <v>151</v>
      </c>
      <c r="B104" s="0" t="n">
        <v>4089455.17770374</v>
      </c>
      <c r="C104" s="0" t="n">
        <v>2917881.398188</v>
      </c>
      <c r="D104" s="0" t="n">
        <v>611599.1936908</v>
      </c>
      <c r="E104" s="0" t="n">
        <v>391234.82624064</v>
      </c>
      <c r="F104" s="0" t="n">
        <v>0</v>
      </c>
      <c r="G104" s="0" t="n">
        <v>25680.59943988</v>
      </c>
      <c r="H104" s="0" t="n">
        <v>116442.66974106</v>
      </c>
      <c r="I104" s="0" t="n">
        <v>28571.52414984</v>
      </c>
      <c r="J104" s="0" t="n">
        <v>18586.9346992</v>
      </c>
    </row>
    <row r="105" customFormat="false" ht="12.8" hidden="false" customHeight="false" outlineLevel="0" collapsed="false">
      <c r="A105" s="0" t="n">
        <v>152</v>
      </c>
      <c r="B105" s="0" t="n">
        <v>4163570.33140081</v>
      </c>
      <c r="C105" s="0" t="n">
        <v>2964250.52827931</v>
      </c>
      <c r="D105" s="0" t="n">
        <v>613747.91576376</v>
      </c>
      <c r="E105" s="0" t="n">
        <v>400984.65531002</v>
      </c>
      <c r="F105" s="0" t="n">
        <v>0</v>
      </c>
      <c r="G105" s="0" t="n">
        <v>14908.19992572</v>
      </c>
      <c r="H105" s="0" t="n">
        <v>136538.21728155</v>
      </c>
      <c r="I105" s="0" t="n">
        <v>27731.3047617</v>
      </c>
      <c r="J105" s="0" t="n">
        <v>20429.3114753133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D94" activeCellId="1" sqref="B120:G146 D9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2889624.61058165</v>
      </c>
      <c r="C25" s="0" t="n">
        <v>1608547.06556893</v>
      </c>
      <c r="D25" s="0" t="n">
        <v>907016.529372614</v>
      </c>
      <c r="E25" s="0" t="n">
        <v>286694.472319909</v>
      </c>
      <c r="F25" s="0" t="n">
        <v>0</v>
      </c>
      <c r="G25" s="0" t="n">
        <v>5848.58613560875</v>
      </c>
      <c r="H25" s="0" t="n">
        <v>51876.5030589104</v>
      </c>
      <c r="I25" s="0" t="n">
        <v>22704.0986586403</v>
      </c>
      <c r="J25" s="0" t="n">
        <v>6891.66200673101</v>
      </c>
    </row>
    <row r="26" customFormat="false" ht="12.8" hidden="false" customHeight="false" outlineLevel="0" collapsed="false">
      <c r="A26" s="0" t="n">
        <v>73</v>
      </c>
      <c r="B26" s="0" t="n">
        <v>3153047.80853241</v>
      </c>
      <c r="C26" s="0" t="n">
        <v>1393456.59798223</v>
      </c>
      <c r="D26" s="0" t="n">
        <v>845196.167142239</v>
      </c>
      <c r="E26" s="0" t="n">
        <v>261513.157981165</v>
      </c>
      <c r="F26" s="0" t="n">
        <v>559317.982155382</v>
      </c>
      <c r="G26" s="0" t="n">
        <v>6257.06972957868</v>
      </c>
      <c r="H26" s="0" t="n">
        <v>57020.5973166345</v>
      </c>
      <c r="I26" s="0" t="n">
        <v>23438.3878955601</v>
      </c>
      <c r="J26" s="0" t="n">
        <v>7347.88532744981</v>
      </c>
    </row>
    <row r="27" customFormat="false" ht="12.8" hidden="false" customHeight="false" outlineLevel="0" collapsed="false">
      <c r="A27" s="0" t="n">
        <v>74</v>
      </c>
      <c r="B27" s="0" t="n">
        <v>3071258.13174642</v>
      </c>
      <c r="C27" s="0" t="n">
        <v>1736800.36800171</v>
      </c>
      <c r="D27" s="0" t="n">
        <v>927981.195296168</v>
      </c>
      <c r="E27" s="0" t="n">
        <v>294699.90365223</v>
      </c>
      <c r="F27" s="0" t="n">
        <v>0</v>
      </c>
      <c r="G27" s="0" t="n">
        <v>6612.30513318462</v>
      </c>
      <c r="H27" s="0" t="n">
        <v>56100.3006522692</v>
      </c>
      <c r="I27" s="0" t="n">
        <v>42712.9482120859</v>
      </c>
      <c r="J27" s="0" t="n">
        <v>5845.9167128736</v>
      </c>
    </row>
    <row r="28" customFormat="false" ht="12.8" hidden="false" customHeight="false" outlineLevel="0" collapsed="false">
      <c r="A28" s="0" t="n">
        <v>75</v>
      </c>
      <c r="B28" s="0" t="n">
        <v>2721186.69747239</v>
      </c>
      <c r="C28" s="0" t="n">
        <v>1463016.8048325</v>
      </c>
      <c r="D28" s="0" t="n">
        <v>902878.403168382</v>
      </c>
      <c r="E28" s="0" t="n">
        <v>267527.932442243</v>
      </c>
      <c r="F28" s="0" t="n">
        <v>0</v>
      </c>
      <c r="G28" s="0" t="n">
        <v>7785.81642247953</v>
      </c>
      <c r="H28" s="0" t="n">
        <v>47065.3360977415</v>
      </c>
      <c r="I28" s="0" t="n">
        <v>26215.6673894385</v>
      </c>
      <c r="J28" s="0" t="n">
        <v>6634.26063250347</v>
      </c>
    </row>
    <row r="29" customFormat="false" ht="12.8" hidden="false" customHeight="false" outlineLevel="0" collapsed="false">
      <c r="A29" s="0" t="n">
        <v>76</v>
      </c>
      <c r="B29" s="0" t="n">
        <v>3244760.72160289</v>
      </c>
      <c r="C29" s="0" t="n">
        <v>1774803.92316465</v>
      </c>
      <c r="D29" s="0" t="n">
        <v>1047588.6667505</v>
      </c>
      <c r="E29" s="0" t="n">
        <v>305096.601719432</v>
      </c>
      <c r="F29" s="0" t="n">
        <v>0</v>
      </c>
      <c r="G29" s="0" t="n">
        <v>7344.75386156804</v>
      </c>
      <c r="H29" s="0" t="n">
        <v>72021.4381065989</v>
      </c>
      <c r="I29" s="0" t="n">
        <v>29153.7554707355</v>
      </c>
      <c r="J29" s="0" t="n">
        <v>8114.47311798483</v>
      </c>
    </row>
    <row r="30" customFormat="false" ht="12.8" hidden="false" customHeight="false" outlineLevel="0" collapsed="false">
      <c r="A30" s="0" t="n">
        <v>77</v>
      </c>
      <c r="B30" s="0" t="n">
        <v>3540532.60649056</v>
      </c>
      <c r="C30" s="0" t="n">
        <v>1526385.92728785</v>
      </c>
      <c r="D30" s="0" t="n">
        <v>998915.554245961</v>
      </c>
      <c r="E30" s="0" t="n">
        <v>281465.560799314</v>
      </c>
      <c r="F30" s="0" t="n">
        <v>634023.86329883</v>
      </c>
      <c r="G30" s="0" t="n">
        <v>7466.097450229</v>
      </c>
      <c r="H30" s="0" t="n">
        <v>52784.7058153551</v>
      </c>
      <c r="I30" s="0" t="n">
        <v>32348.3669436524</v>
      </c>
      <c r="J30" s="0" t="n">
        <v>7234.04544565399</v>
      </c>
    </row>
    <row r="31" customFormat="false" ht="12.8" hidden="false" customHeight="false" outlineLevel="0" collapsed="false">
      <c r="A31" s="0" t="n">
        <v>78</v>
      </c>
      <c r="B31" s="0" t="n">
        <v>3311378.51498694</v>
      </c>
      <c r="C31" s="0" t="n">
        <v>1749143.0428831</v>
      </c>
      <c r="D31" s="0" t="n">
        <v>1130515.63617232</v>
      </c>
      <c r="E31" s="0" t="n">
        <v>309029.44862315</v>
      </c>
      <c r="F31" s="0" t="n">
        <v>0</v>
      </c>
      <c r="G31" s="0" t="n">
        <v>5677.15925132937</v>
      </c>
      <c r="H31" s="0" t="n">
        <v>53345.1793949188</v>
      </c>
      <c r="I31" s="0" t="n">
        <v>56919.2848975178</v>
      </c>
      <c r="J31" s="0" t="n">
        <v>6309.88457981829</v>
      </c>
    </row>
    <row r="32" customFormat="false" ht="12.8" hidden="false" customHeight="false" outlineLevel="0" collapsed="false">
      <c r="A32" s="0" t="n">
        <v>79</v>
      </c>
      <c r="B32" s="0" t="n">
        <v>2934943.1667879</v>
      </c>
      <c r="C32" s="0" t="n">
        <v>1589839.39218709</v>
      </c>
      <c r="D32" s="0" t="n">
        <v>951477.819598085</v>
      </c>
      <c r="E32" s="0" t="n">
        <v>286988.708404117</v>
      </c>
      <c r="F32" s="0" t="n">
        <v>0</v>
      </c>
      <c r="G32" s="0" t="n">
        <v>5914.37101912858</v>
      </c>
      <c r="H32" s="0" t="n">
        <v>59912.3693266524</v>
      </c>
      <c r="I32" s="0" t="n">
        <v>34287.3621381993</v>
      </c>
      <c r="J32" s="0" t="n">
        <v>6546.23275211397</v>
      </c>
    </row>
    <row r="33" customFormat="false" ht="12.8" hidden="false" customHeight="false" outlineLevel="0" collapsed="false">
      <c r="A33" s="0" t="n">
        <v>80</v>
      </c>
      <c r="B33" s="0" t="n">
        <v>3343610.24833438</v>
      </c>
      <c r="C33" s="0" t="n">
        <v>1896427.63213172</v>
      </c>
      <c r="D33" s="0" t="n">
        <v>998359.509290577</v>
      </c>
      <c r="E33" s="0" t="n">
        <v>314650.211924078</v>
      </c>
      <c r="F33" s="0" t="n">
        <v>0</v>
      </c>
      <c r="G33" s="0" t="n">
        <v>5734.89322016097</v>
      </c>
      <c r="H33" s="0" t="n">
        <v>79219.8696598456</v>
      </c>
      <c r="I33" s="0" t="n">
        <v>39762.9758367377</v>
      </c>
      <c r="J33" s="0" t="n">
        <v>8297.72722052243</v>
      </c>
    </row>
    <row r="34" customFormat="false" ht="12.8" hidden="false" customHeight="false" outlineLevel="0" collapsed="false">
      <c r="A34" s="0" t="n">
        <v>81</v>
      </c>
      <c r="B34" s="0" t="n">
        <v>3668726.27383339</v>
      </c>
      <c r="C34" s="0" t="n">
        <v>1653930.70686424</v>
      </c>
      <c r="D34" s="0" t="n">
        <v>948391.677660426</v>
      </c>
      <c r="E34" s="0" t="n">
        <v>288744.046789728</v>
      </c>
      <c r="F34" s="0" t="n">
        <v>650150.081083511</v>
      </c>
      <c r="G34" s="0" t="n">
        <v>5477.51753210619</v>
      </c>
      <c r="H34" s="0" t="n">
        <v>74651.3676137045</v>
      </c>
      <c r="I34" s="0" t="n">
        <v>38539.9212286987</v>
      </c>
      <c r="J34" s="0" t="n">
        <v>8351.41830415785</v>
      </c>
    </row>
    <row r="35" customFormat="false" ht="12.8" hidden="false" customHeight="false" outlineLevel="0" collapsed="false">
      <c r="A35" s="0" t="n">
        <v>82</v>
      </c>
      <c r="B35" s="0" t="n">
        <v>3427191.06987667</v>
      </c>
      <c r="C35" s="0" t="n">
        <v>1935746.47489407</v>
      </c>
      <c r="D35" s="0" t="n">
        <v>1040111.34704675</v>
      </c>
      <c r="E35" s="0" t="n">
        <v>315205.198796245</v>
      </c>
      <c r="F35" s="0" t="n">
        <v>0</v>
      </c>
      <c r="G35" s="0" t="n">
        <v>9303.48605805246</v>
      </c>
      <c r="H35" s="0" t="n">
        <v>61426.5359602562</v>
      </c>
      <c r="I35" s="0" t="n">
        <v>52165.0521122927</v>
      </c>
      <c r="J35" s="0" t="n">
        <v>7863.9713308128</v>
      </c>
    </row>
    <row r="36" customFormat="false" ht="12.8" hidden="false" customHeight="false" outlineLevel="0" collapsed="false">
      <c r="A36" s="0" t="n">
        <v>83</v>
      </c>
      <c r="B36" s="0" t="n">
        <v>3129761.38692365</v>
      </c>
      <c r="C36" s="0" t="n">
        <v>1695840.83381473</v>
      </c>
      <c r="D36" s="0" t="n">
        <v>1012102.89265928</v>
      </c>
      <c r="E36" s="0" t="n">
        <v>291715.301383629</v>
      </c>
      <c r="F36" s="0" t="n">
        <v>0</v>
      </c>
      <c r="G36" s="0" t="n">
        <v>9520.47167797787</v>
      </c>
      <c r="H36" s="0" t="n">
        <v>67860.5016472069</v>
      </c>
      <c r="I36" s="0" t="n">
        <v>43124.8539277486</v>
      </c>
      <c r="J36" s="0" t="n">
        <v>10109.2615367928</v>
      </c>
    </row>
    <row r="37" customFormat="false" ht="12.8" hidden="false" customHeight="false" outlineLevel="0" collapsed="false">
      <c r="A37" s="0" t="n">
        <v>84</v>
      </c>
      <c r="B37" s="0" t="n">
        <v>3524058.51250426</v>
      </c>
      <c r="C37" s="0" t="n">
        <v>2006080.9450237</v>
      </c>
      <c r="D37" s="0" t="n">
        <v>1051220.13909342</v>
      </c>
      <c r="E37" s="0" t="n">
        <v>318499.865879231</v>
      </c>
      <c r="F37" s="0" t="n">
        <v>0</v>
      </c>
      <c r="G37" s="0" t="n">
        <v>7894.31040533658</v>
      </c>
      <c r="H37" s="0" t="n">
        <v>84788.2213410754</v>
      </c>
      <c r="I37" s="0" t="n">
        <v>35918.3117911174</v>
      </c>
      <c r="J37" s="0" t="n">
        <v>11821.2908437725</v>
      </c>
    </row>
    <row r="38" customFormat="false" ht="12.8" hidden="false" customHeight="false" outlineLevel="0" collapsed="false">
      <c r="A38" s="0" t="n">
        <v>85</v>
      </c>
      <c r="B38" s="0" t="n">
        <v>3928856.50624745</v>
      </c>
      <c r="C38" s="0" t="n">
        <v>1857850.40159969</v>
      </c>
      <c r="D38" s="0" t="n">
        <v>940570.083081443</v>
      </c>
      <c r="E38" s="0" t="n">
        <v>297728.33759938</v>
      </c>
      <c r="F38" s="0" t="n">
        <v>700902.261026747</v>
      </c>
      <c r="G38" s="0" t="n">
        <v>10253.149031006</v>
      </c>
      <c r="H38" s="0" t="n">
        <v>68778.3049422866</v>
      </c>
      <c r="I38" s="0" t="n">
        <v>44941.3796220459</v>
      </c>
      <c r="J38" s="0" t="n">
        <v>7356.73074156132</v>
      </c>
    </row>
    <row r="39" customFormat="false" ht="12.8" hidden="false" customHeight="false" outlineLevel="0" collapsed="false">
      <c r="A39" s="0" t="n">
        <v>86</v>
      </c>
      <c r="B39" s="0" t="n">
        <v>3605853.23206049</v>
      </c>
      <c r="C39" s="0" t="n">
        <v>2097519.89612638</v>
      </c>
      <c r="D39" s="0" t="n">
        <v>1049020.11848414</v>
      </c>
      <c r="E39" s="0" t="n">
        <v>320264.551315856</v>
      </c>
      <c r="F39" s="0" t="n">
        <v>0</v>
      </c>
      <c r="G39" s="0" t="n">
        <v>9368.76915489418</v>
      </c>
      <c r="H39" s="0" t="n">
        <v>66954.286595652</v>
      </c>
      <c r="I39" s="0" t="n">
        <v>48886.9295768864</v>
      </c>
      <c r="J39" s="0" t="n">
        <v>8294.36694208028</v>
      </c>
    </row>
    <row r="40" customFormat="false" ht="12.8" hidden="false" customHeight="false" outlineLevel="0" collapsed="false">
      <c r="A40" s="0" t="n">
        <v>87</v>
      </c>
      <c r="B40" s="0" t="n">
        <v>3311636.53560389</v>
      </c>
      <c r="C40" s="0" t="n">
        <v>1874665.88455481</v>
      </c>
      <c r="D40" s="0" t="n">
        <v>1007169.99604199</v>
      </c>
      <c r="E40" s="0" t="n">
        <v>299877.531290382</v>
      </c>
      <c r="F40" s="0" t="n">
        <v>0</v>
      </c>
      <c r="G40" s="0" t="n">
        <v>6625.84290276323</v>
      </c>
      <c r="H40" s="0" t="n">
        <v>77487.7506726126</v>
      </c>
      <c r="I40" s="0" t="n">
        <v>34508.0978015477</v>
      </c>
      <c r="J40" s="0" t="n">
        <v>10833.3447048229</v>
      </c>
    </row>
    <row r="41" customFormat="false" ht="12.8" hidden="false" customHeight="false" outlineLevel="0" collapsed="false">
      <c r="A41" s="0" t="n">
        <v>88</v>
      </c>
      <c r="B41" s="0" t="n">
        <v>3655182.65071256</v>
      </c>
      <c r="C41" s="0" t="n">
        <v>2115273.86730683</v>
      </c>
      <c r="D41" s="0" t="n">
        <v>1064356.95487188</v>
      </c>
      <c r="E41" s="0" t="n">
        <v>325465.432389657</v>
      </c>
      <c r="F41" s="0" t="n">
        <v>0</v>
      </c>
      <c r="G41" s="0" t="n">
        <v>10149.9331628363</v>
      </c>
      <c r="H41" s="0" t="n">
        <v>87351.3630467484</v>
      </c>
      <c r="I41" s="0" t="n">
        <v>35253.6833506414</v>
      </c>
      <c r="J41" s="0" t="n">
        <v>12647.9852640853</v>
      </c>
    </row>
    <row r="42" customFormat="false" ht="12.8" hidden="false" customHeight="false" outlineLevel="0" collapsed="false">
      <c r="A42" s="0" t="n">
        <v>89</v>
      </c>
      <c r="B42" s="0" t="n">
        <v>4203884.04777586</v>
      </c>
      <c r="C42" s="0" t="n">
        <v>2021899.51774002</v>
      </c>
      <c r="D42" s="0" t="n">
        <v>990593.480532804</v>
      </c>
      <c r="E42" s="0" t="n">
        <v>312542.038320545</v>
      </c>
      <c r="F42" s="0" t="n">
        <v>747656.025915249</v>
      </c>
      <c r="G42" s="0" t="n">
        <v>7661.94560916825</v>
      </c>
      <c r="H42" s="0" t="n">
        <v>79343.4981896564</v>
      </c>
      <c r="I42" s="0" t="n">
        <v>32734.1591622433</v>
      </c>
      <c r="J42" s="0" t="n">
        <v>10788.6248477564</v>
      </c>
    </row>
    <row r="43" customFormat="false" ht="12.8" hidden="false" customHeight="false" outlineLevel="0" collapsed="false">
      <c r="A43" s="0" t="n">
        <v>90</v>
      </c>
      <c r="B43" s="0" t="n">
        <v>3791082.54319598</v>
      </c>
      <c r="C43" s="0" t="n">
        <v>2274008.36175346</v>
      </c>
      <c r="D43" s="0" t="n">
        <v>1028969.72726264</v>
      </c>
      <c r="E43" s="0" t="n">
        <v>336902.415068274</v>
      </c>
      <c r="F43" s="0" t="n">
        <v>0</v>
      </c>
      <c r="G43" s="0" t="n">
        <v>10436.9217854756</v>
      </c>
      <c r="H43" s="0" t="n">
        <v>80241.8757104613</v>
      </c>
      <c r="I43" s="0" t="n">
        <v>42138.3317720504</v>
      </c>
      <c r="J43" s="0" t="n">
        <v>12126.9691281579</v>
      </c>
    </row>
    <row r="44" customFormat="false" ht="12.8" hidden="false" customHeight="false" outlineLevel="0" collapsed="false">
      <c r="A44" s="0" t="n">
        <v>91</v>
      </c>
      <c r="B44" s="0" t="n">
        <v>3644519.04156378</v>
      </c>
      <c r="C44" s="0" t="n">
        <v>2105786.73621067</v>
      </c>
      <c r="D44" s="0" t="n">
        <v>1064533.4993421</v>
      </c>
      <c r="E44" s="0" t="n">
        <v>324531.490202233</v>
      </c>
      <c r="F44" s="0" t="n">
        <v>0</v>
      </c>
      <c r="G44" s="0" t="n">
        <v>8745.87800866193</v>
      </c>
      <c r="H44" s="0" t="n">
        <v>93842.5744220488</v>
      </c>
      <c r="I44" s="0" t="n">
        <v>32257.1606871304</v>
      </c>
      <c r="J44" s="0" t="n">
        <v>14323.3479157445</v>
      </c>
    </row>
    <row r="45" customFormat="false" ht="12.8" hidden="false" customHeight="false" outlineLevel="0" collapsed="false">
      <c r="A45" s="0" t="n">
        <v>92</v>
      </c>
      <c r="B45" s="0" t="n">
        <v>3894870.3793083</v>
      </c>
      <c r="C45" s="0" t="n">
        <v>2377708.27605032</v>
      </c>
      <c r="D45" s="0" t="n">
        <v>1041574.73220064</v>
      </c>
      <c r="E45" s="0" t="n">
        <v>343124.330526666</v>
      </c>
      <c r="F45" s="0" t="n">
        <v>0</v>
      </c>
      <c r="G45" s="0" t="n">
        <v>10418.8436992786</v>
      </c>
      <c r="H45" s="0" t="n">
        <v>68703.2925964028</v>
      </c>
      <c r="I45" s="0" t="n">
        <v>37161.8161655607</v>
      </c>
      <c r="J45" s="0" t="n">
        <v>10941.5002114544</v>
      </c>
    </row>
    <row r="46" customFormat="false" ht="12.8" hidden="false" customHeight="false" outlineLevel="0" collapsed="false">
      <c r="A46" s="0" t="n">
        <v>93</v>
      </c>
      <c r="B46" s="0" t="n">
        <v>4529407.52946908</v>
      </c>
      <c r="C46" s="0" t="n">
        <v>2257626.74835164</v>
      </c>
      <c r="D46" s="0" t="n">
        <v>999847.675099239</v>
      </c>
      <c r="E46" s="0" t="n">
        <v>334449.082837087</v>
      </c>
      <c r="F46" s="0" t="n">
        <v>790664.638904037</v>
      </c>
      <c r="G46" s="0" t="n">
        <v>9952.58738672239</v>
      </c>
      <c r="H46" s="0" t="n">
        <v>83910.9866095132</v>
      </c>
      <c r="I46" s="0" t="n">
        <v>40992.5345595926</v>
      </c>
      <c r="J46" s="0" t="n">
        <v>11256.0236451212</v>
      </c>
    </row>
    <row r="47" customFormat="false" ht="12.8" hidden="false" customHeight="false" outlineLevel="0" collapsed="false">
      <c r="A47" s="0" t="n">
        <v>94</v>
      </c>
      <c r="B47" s="0" t="n">
        <v>3980869.64308857</v>
      </c>
      <c r="C47" s="0" t="n">
        <v>2404247.21606052</v>
      </c>
      <c r="D47" s="0" t="n">
        <v>1056144.92119506</v>
      </c>
      <c r="E47" s="0" t="n">
        <v>355052.073434463</v>
      </c>
      <c r="F47" s="0" t="n">
        <v>0</v>
      </c>
      <c r="G47" s="0" t="n">
        <v>12518.1710105115</v>
      </c>
      <c r="H47" s="0" t="n">
        <v>101457.282511661</v>
      </c>
      <c r="I47" s="0" t="n">
        <v>30493.4453402687</v>
      </c>
      <c r="J47" s="0" t="n">
        <v>11969.5890389318</v>
      </c>
    </row>
    <row r="48" customFormat="false" ht="12.8" hidden="false" customHeight="false" outlineLevel="0" collapsed="false">
      <c r="A48" s="0" t="n">
        <v>95</v>
      </c>
      <c r="B48" s="0" t="n">
        <v>3911531.50764468</v>
      </c>
      <c r="C48" s="0" t="n">
        <v>2364196.84687557</v>
      </c>
      <c r="D48" s="0" t="n">
        <v>1039195.06573325</v>
      </c>
      <c r="E48" s="0" t="n">
        <v>345601.23540372</v>
      </c>
      <c r="F48" s="0" t="n">
        <v>0</v>
      </c>
      <c r="G48" s="0" t="n">
        <v>13444.8708106442</v>
      </c>
      <c r="H48" s="0" t="n">
        <v>74975.2133792298</v>
      </c>
      <c r="I48" s="0" t="n">
        <v>61563.7797863387</v>
      </c>
      <c r="J48" s="0" t="n">
        <v>11401.5521988949</v>
      </c>
    </row>
    <row r="49" customFormat="false" ht="12.8" hidden="false" customHeight="false" outlineLevel="0" collapsed="false">
      <c r="A49" s="0" t="n">
        <v>96</v>
      </c>
      <c r="B49" s="0" t="n">
        <v>4067575.77227558</v>
      </c>
      <c r="C49" s="0" t="n">
        <v>2447947.36563758</v>
      </c>
      <c r="D49" s="0" t="n">
        <v>1114605.86663462</v>
      </c>
      <c r="E49" s="0" t="n">
        <v>357915.486138151</v>
      </c>
      <c r="F49" s="0" t="n">
        <v>0</v>
      </c>
      <c r="G49" s="0" t="n">
        <v>10155.2453599899</v>
      </c>
      <c r="H49" s="0" t="n">
        <v>92564.4641197633</v>
      </c>
      <c r="I49" s="0" t="n">
        <v>24278.5451719076</v>
      </c>
      <c r="J49" s="0" t="n">
        <v>12339.9076307359</v>
      </c>
    </row>
    <row r="50" customFormat="false" ht="12.8" hidden="false" customHeight="false" outlineLevel="0" collapsed="false">
      <c r="A50" s="0" t="n">
        <v>97</v>
      </c>
      <c r="B50" s="0" t="n">
        <v>4747677.98158325</v>
      </c>
      <c r="C50" s="0" t="n">
        <v>2315845.4418177</v>
      </c>
      <c r="D50" s="0" t="n">
        <v>1106393.42639901</v>
      </c>
      <c r="E50" s="0" t="n">
        <v>346920.904240737</v>
      </c>
      <c r="F50" s="0" t="n">
        <v>832586.729955174</v>
      </c>
      <c r="G50" s="0" t="n">
        <v>11964.6884544322</v>
      </c>
      <c r="H50" s="0" t="n">
        <v>78970.0347950176</v>
      </c>
      <c r="I50" s="0" t="n">
        <v>45666.1435657404</v>
      </c>
      <c r="J50" s="0" t="n">
        <v>8357.34927765408</v>
      </c>
    </row>
    <row r="51" customFormat="false" ht="12.8" hidden="false" customHeight="false" outlineLevel="0" collapsed="false">
      <c r="A51" s="0" t="n">
        <v>98</v>
      </c>
      <c r="B51" s="0" t="n">
        <v>4091833.89815033</v>
      </c>
      <c r="C51" s="0" t="n">
        <v>2442138.10074516</v>
      </c>
      <c r="D51" s="0" t="n">
        <v>1113922.99801157</v>
      </c>
      <c r="E51" s="0" t="n">
        <v>359122.570463988</v>
      </c>
      <c r="F51" s="0" t="n">
        <v>0</v>
      </c>
      <c r="G51" s="0" t="n">
        <v>8587.41558967906</v>
      </c>
      <c r="H51" s="0" t="n">
        <v>91949.4682991723</v>
      </c>
      <c r="I51" s="0" t="n">
        <v>56404.9929927859</v>
      </c>
      <c r="J51" s="0" t="n">
        <v>11306.3014598354</v>
      </c>
    </row>
    <row r="52" customFormat="false" ht="12.8" hidden="false" customHeight="false" outlineLevel="0" collapsed="false">
      <c r="A52" s="0" t="n">
        <v>99</v>
      </c>
      <c r="B52" s="0" t="n">
        <v>3902281.27084881</v>
      </c>
      <c r="C52" s="0" t="n">
        <v>2352363.79630142</v>
      </c>
      <c r="D52" s="0" t="n">
        <v>1044170.11467885</v>
      </c>
      <c r="E52" s="0" t="n">
        <v>348828.20458804</v>
      </c>
      <c r="F52" s="0" t="n">
        <v>0</v>
      </c>
      <c r="G52" s="0" t="n">
        <v>10317.410112972</v>
      </c>
      <c r="H52" s="0" t="n">
        <v>80003.7814243161</v>
      </c>
      <c r="I52" s="0" t="n">
        <v>55207.2583663117</v>
      </c>
      <c r="J52" s="0" t="n">
        <v>11315.696614751</v>
      </c>
    </row>
    <row r="53" customFormat="false" ht="12.8" hidden="false" customHeight="false" outlineLevel="0" collapsed="false">
      <c r="A53" s="0" t="n">
        <v>100</v>
      </c>
      <c r="B53" s="0" t="n">
        <v>4083867.91541045</v>
      </c>
      <c r="C53" s="0" t="n">
        <v>2421873.15571009</v>
      </c>
      <c r="D53" s="0" t="n">
        <v>1142923.35710887</v>
      </c>
      <c r="E53" s="0" t="n">
        <v>359136.866362802</v>
      </c>
      <c r="F53" s="0" t="n">
        <v>0</v>
      </c>
      <c r="G53" s="0" t="n">
        <v>14660.7272075697</v>
      </c>
      <c r="H53" s="0" t="n">
        <v>85779.9820292001</v>
      </c>
      <c r="I53" s="0" t="n">
        <v>37622.0125328292</v>
      </c>
      <c r="J53" s="0" t="n">
        <v>11192.9104933608</v>
      </c>
    </row>
    <row r="54" customFormat="false" ht="12.8" hidden="false" customHeight="false" outlineLevel="0" collapsed="false">
      <c r="A54" s="0" t="n">
        <v>101</v>
      </c>
      <c r="B54" s="0" t="n">
        <v>4775415.13038812</v>
      </c>
      <c r="C54" s="0" t="n">
        <v>2316865.19842605</v>
      </c>
      <c r="D54" s="0" t="n">
        <v>1108413.01419638</v>
      </c>
      <c r="E54" s="0" t="n">
        <v>352534.927186157</v>
      </c>
      <c r="F54" s="0" t="n">
        <v>829428.63166297</v>
      </c>
      <c r="G54" s="0" t="n">
        <v>10566.6318989727</v>
      </c>
      <c r="H54" s="0" t="n">
        <v>99768.6882737134</v>
      </c>
      <c r="I54" s="0" t="n">
        <v>40574.875419223</v>
      </c>
      <c r="J54" s="0" t="n">
        <v>12771.1496955769</v>
      </c>
    </row>
    <row r="55" customFormat="false" ht="12.8" hidden="false" customHeight="false" outlineLevel="0" collapsed="false">
      <c r="A55" s="0" t="n">
        <v>102</v>
      </c>
      <c r="B55" s="0" t="n">
        <v>4112185.38911899</v>
      </c>
      <c r="C55" s="0" t="n">
        <v>2509351.05813266</v>
      </c>
      <c r="D55" s="0" t="n">
        <v>1042367.38586784</v>
      </c>
      <c r="E55" s="0" t="n">
        <v>361374.030897417</v>
      </c>
      <c r="F55" s="0" t="n">
        <v>0</v>
      </c>
      <c r="G55" s="0" t="n">
        <v>9510.81347339929</v>
      </c>
      <c r="H55" s="0" t="n">
        <v>114405.222321811</v>
      </c>
      <c r="I55" s="0" t="n">
        <v>48476.922177224</v>
      </c>
      <c r="J55" s="0" t="n">
        <v>15961.5332517472</v>
      </c>
    </row>
    <row r="56" customFormat="false" ht="12.8" hidden="false" customHeight="false" outlineLevel="0" collapsed="false">
      <c r="A56" s="0" t="n">
        <v>103</v>
      </c>
      <c r="B56" s="0" t="n">
        <v>3968680.1993105</v>
      </c>
      <c r="C56" s="0" t="n">
        <v>2381823.27278345</v>
      </c>
      <c r="D56" s="0" t="n">
        <v>1045821.59959827</v>
      </c>
      <c r="E56" s="0" t="n">
        <v>355704.307265913</v>
      </c>
      <c r="F56" s="0" t="n">
        <v>0</v>
      </c>
      <c r="G56" s="0" t="n">
        <v>10622.6982974817</v>
      </c>
      <c r="H56" s="0" t="n">
        <v>108661.287959524</v>
      </c>
      <c r="I56" s="0" t="n">
        <v>39374.8448030834</v>
      </c>
      <c r="J56" s="0" t="n">
        <v>15463.1633306556</v>
      </c>
    </row>
    <row r="57" customFormat="false" ht="12.8" hidden="false" customHeight="false" outlineLevel="0" collapsed="false">
      <c r="A57" s="0" t="n">
        <v>104</v>
      </c>
      <c r="B57" s="0" t="n">
        <v>4055036.87344672</v>
      </c>
      <c r="C57" s="0" t="n">
        <v>2520546.96604725</v>
      </c>
      <c r="D57" s="0" t="n">
        <v>1019914.40454912</v>
      </c>
      <c r="E57" s="0" t="n">
        <v>360983.549146536</v>
      </c>
      <c r="F57" s="0" t="n">
        <v>0</v>
      </c>
      <c r="G57" s="0" t="n">
        <v>10973.0000874466</v>
      </c>
      <c r="H57" s="0" t="n">
        <v>97193.7368269805</v>
      </c>
      <c r="I57" s="0" t="n">
        <v>29412.6334021182</v>
      </c>
      <c r="J57" s="0" t="n">
        <v>13875.915999421</v>
      </c>
    </row>
    <row r="58" customFormat="false" ht="12.8" hidden="false" customHeight="false" outlineLevel="0" collapsed="false">
      <c r="A58" s="0" t="n">
        <v>105</v>
      </c>
      <c r="B58" s="0" t="n">
        <v>4842821.2236879</v>
      </c>
      <c r="C58" s="0" t="n">
        <v>2470423.78663245</v>
      </c>
      <c r="D58" s="0" t="n">
        <v>1007339.84394229</v>
      </c>
      <c r="E58" s="0" t="n">
        <v>352323.455415409</v>
      </c>
      <c r="F58" s="0" t="n">
        <v>843751.306111897</v>
      </c>
      <c r="G58" s="0" t="n">
        <v>12239.7926411758</v>
      </c>
      <c r="H58" s="0" t="n">
        <v>93092.6906165754</v>
      </c>
      <c r="I58" s="0" t="n">
        <v>38364.9223876599</v>
      </c>
      <c r="J58" s="0" t="n">
        <v>13426.245500072</v>
      </c>
    </row>
    <row r="59" customFormat="false" ht="12.8" hidden="false" customHeight="false" outlineLevel="0" collapsed="false">
      <c r="A59" s="0" t="n">
        <v>106</v>
      </c>
      <c r="B59" s="0" t="n">
        <v>4089973.48161559</v>
      </c>
      <c r="C59" s="0" t="n">
        <v>2510371.50200858</v>
      </c>
      <c r="D59" s="0" t="n">
        <v>1025144.29417711</v>
      </c>
      <c r="E59" s="0" t="n">
        <v>358690.547172599</v>
      </c>
      <c r="F59" s="0" t="n">
        <v>0</v>
      </c>
      <c r="G59" s="0" t="n">
        <v>16046.0082097969</v>
      </c>
      <c r="H59" s="0" t="n">
        <v>110728.134447476</v>
      </c>
      <c r="I59" s="0" t="n">
        <v>49573.642412151</v>
      </c>
      <c r="J59" s="0" t="n">
        <v>15509.9788926457</v>
      </c>
    </row>
    <row r="60" customFormat="false" ht="12.8" hidden="false" customHeight="false" outlineLevel="0" collapsed="false">
      <c r="A60" s="0" t="n">
        <v>107</v>
      </c>
      <c r="B60" s="0" t="n">
        <v>3921687.14598716</v>
      </c>
      <c r="C60" s="0" t="n">
        <v>2441208.49153938</v>
      </c>
      <c r="D60" s="0" t="n">
        <v>971194.390187662</v>
      </c>
      <c r="E60" s="0" t="n">
        <v>348867.203486171</v>
      </c>
      <c r="F60" s="0" t="n">
        <v>0</v>
      </c>
      <c r="G60" s="0" t="n">
        <v>9332.14226042247</v>
      </c>
      <c r="H60" s="0" t="n">
        <v>101337.429640844</v>
      </c>
      <c r="I60" s="0" t="n">
        <v>34476.1666166253</v>
      </c>
      <c r="J60" s="0" t="n">
        <v>12719.1132873295</v>
      </c>
    </row>
    <row r="61" customFormat="false" ht="12.8" hidden="false" customHeight="false" outlineLevel="0" collapsed="false">
      <c r="A61" s="0" t="n">
        <v>108</v>
      </c>
      <c r="B61" s="0" t="n">
        <v>4065557.55108109</v>
      </c>
      <c r="C61" s="0" t="n">
        <v>2546273.50235493</v>
      </c>
      <c r="D61" s="0" t="n">
        <v>972664.292464103</v>
      </c>
      <c r="E61" s="0" t="n">
        <v>358493.8576704</v>
      </c>
      <c r="F61" s="0" t="n">
        <v>0</v>
      </c>
      <c r="G61" s="0" t="n">
        <v>13933.6981728339</v>
      </c>
      <c r="H61" s="0" t="n">
        <v>106350.522208149</v>
      </c>
      <c r="I61" s="0" t="n">
        <v>51931.5092746275</v>
      </c>
      <c r="J61" s="0" t="n">
        <v>14145.3122898546</v>
      </c>
    </row>
    <row r="62" customFormat="false" ht="12.8" hidden="false" customHeight="false" outlineLevel="0" collapsed="false">
      <c r="A62" s="0" t="n">
        <v>109</v>
      </c>
      <c r="B62" s="0" t="n">
        <v>4771181.85336225</v>
      </c>
      <c r="C62" s="0" t="n">
        <v>2479742.89186231</v>
      </c>
      <c r="D62" s="0" t="n">
        <v>916519.86516476</v>
      </c>
      <c r="E62" s="0" t="n">
        <v>348965.511566146</v>
      </c>
      <c r="F62" s="0" t="n">
        <v>819805.704583873</v>
      </c>
      <c r="G62" s="0" t="n">
        <v>16526.268182245</v>
      </c>
      <c r="H62" s="0" t="n">
        <v>108349.991224165</v>
      </c>
      <c r="I62" s="0" t="n">
        <v>52381.0630111355</v>
      </c>
      <c r="J62" s="0" t="n">
        <v>13886.6958274386</v>
      </c>
    </row>
    <row r="63" customFormat="false" ht="12.8" hidden="false" customHeight="false" outlineLevel="0" collapsed="false">
      <c r="A63" s="0" t="n">
        <v>110</v>
      </c>
      <c r="B63" s="0" t="n">
        <v>4051287.73332823</v>
      </c>
      <c r="C63" s="0" t="n">
        <v>2509425.97070511</v>
      </c>
      <c r="D63" s="0" t="n">
        <v>1003581.72365852</v>
      </c>
      <c r="E63" s="0" t="n">
        <v>353487.013085092</v>
      </c>
      <c r="F63" s="0" t="n">
        <v>0</v>
      </c>
      <c r="G63" s="0" t="n">
        <v>9776.53203631995</v>
      </c>
      <c r="H63" s="0" t="n">
        <v>104739.830878601</v>
      </c>
      <c r="I63" s="0" t="n">
        <v>46160.5410065005</v>
      </c>
      <c r="J63" s="0" t="n">
        <v>13698.9490327364</v>
      </c>
    </row>
    <row r="64" customFormat="false" ht="12.8" hidden="false" customHeight="false" outlineLevel="0" collapsed="false">
      <c r="A64" s="0" t="n">
        <v>111</v>
      </c>
      <c r="B64" s="0" t="n">
        <v>3980932.20635915</v>
      </c>
      <c r="C64" s="0" t="n">
        <v>2479574.26352544</v>
      </c>
      <c r="D64" s="0" t="n">
        <v>951284.59814791</v>
      </c>
      <c r="E64" s="0" t="n">
        <v>346187.033040555</v>
      </c>
      <c r="F64" s="0" t="n">
        <v>0</v>
      </c>
      <c r="G64" s="0" t="n">
        <v>11970.9171535447</v>
      </c>
      <c r="H64" s="0" t="n">
        <v>113534.262018536</v>
      </c>
      <c r="I64" s="0" t="n">
        <v>52218.8720377845</v>
      </c>
      <c r="J64" s="0" t="n">
        <v>15214.6190895207</v>
      </c>
    </row>
    <row r="65" customFormat="false" ht="12.8" hidden="false" customHeight="false" outlineLevel="0" collapsed="false">
      <c r="A65" s="0" t="n">
        <v>112</v>
      </c>
      <c r="B65" s="0" t="n">
        <v>4037512.4397609</v>
      </c>
      <c r="C65" s="0" t="n">
        <v>2629153.19523331</v>
      </c>
      <c r="D65" s="0" t="n">
        <v>856027.923927328</v>
      </c>
      <c r="E65" s="0" t="n">
        <v>355188.666475102</v>
      </c>
      <c r="F65" s="0" t="n">
        <v>0</v>
      </c>
      <c r="G65" s="0" t="n">
        <v>10199.1728954851</v>
      </c>
      <c r="H65" s="0" t="n">
        <v>111828.375445166</v>
      </c>
      <c r="I65" s="0" t="n">
        <v>57170.5135275064</v>
      </c>
      <c r="J65" s="0" t="n">
        <v>14175.4638669363</v>
      </c>
    </row>
    <row r="66" customFormat="false" ht="12.8" hidden="false" customHeight="false" outlineLevel="0" collapsed="false">
      <c r="A66" s="0" t="n">
        <v>113</v>
      </c>
      <c r="B66" s="0" t="n">
        <v>4750557.99523449</v>
      </c>
      <c r="C66" s="0" t="n">
        <v>2518107.19728649</v>
      </c>
      <c r="D66" s="0" t="n">
        <v>866744.615598542</v>
      </c>
      <c r="E66" s="0" t="n">
        <v>349694.374712935</v>
      </c>
      <c r="F66" s="0" t="n">
        <v>805658.558161563</v>
      </c>
      <c r="G66" s="0" t="n">
        <v>14447.2170364862</v>
      </c>
      <c r="H66" s="0" t="n">
        <v>113300.196717568</v>
      </c>
      <c r="I66" s="0" t="n">
        <v>44964.5157348087</v>
      </c>
      <c r="J66" s="0" t="n">
        <v>15796.0761183843</v>
      </c>
    </row>
    <row r="67" customFormat="false" ht="12.8" hidden="false" customHeight="false" outlineLevel="0" collapsed="false">
      <c r="A67" s="0" t="n">
        <v>114</v>
      </c>
      <c r="B67" s="0" t="n">
        <v>4013936.22095814</v>
      </c>
      <c r="C67" s="0" t="n">
        <v>2511259.92362682</v>
      </c>
      <c r="D67" s="0" t="n">
        <v>958833.916492125</v>
      </c>
      <c r="E67" s="0" t="n">
        <v>354171.189036955</v>
      </c>
      <c r="F67" s="0" t="n">
        <v>0</v>
      </c>
      <c r="G67" s="0" t="n">
        <v>15899.0935490573</v>
      </c>
      <c r="H67" s="0" t="n">
        <v>115852.816948401</v>
      </c>
      <c r="I67" s="0" t="n">
        <v>40141.5350402641</v>
      </c>
      <c r="J67" s="0" t="n">
        <v>15790.1196540522</v>
      </c>
    </row>
    <row r="68" customFormat="false" ht="12.8" hidden="false" customHeight="false" outlineLevel="0" collapsed="false">
      <c r="A68" s="0" t="n">
        <v>115</v>
      </c>
      <c r="B68" s="0" t="n">
        <v>3864446.77997246</v>
      </c>
      <c r="C68" s="0" t="n">
        <v>2378140.03872105</v>
      </c>
      <c r="D68" s="0" t="n">
        <v>953808.759770128</v>
      </c>
      <c r="E68" s="0" t="n">
        <v>345230.854585509</v>
      </c>
      <c r="F68" s="0" t="n">
        <v>0</v>
      </c>
      <c r="G68" s="0" t="n">
        <v>10047.1165858029</v>
      </c>
      <c r="H68" s="0" t="n">
        <v>115031.44395793</v>
      </c>
      <c r="I68" s="0" t="n">
        <v>31565.2542821521</v>
      </c>
      <c r="J68" s="0" t="n">
        <v>14396.359566033</v>
      </c>
    </row>
    <row r="69" customFormat="false" ht="12.8" hidden="false" customHeight="false" outlineLevel="0" collapsed="false">
      <c r="A69" s="0" t="n">
        <v>116</v>
      </c>
      <c r="B69" s="0" t="n">
        <v>3920385.95020972</v>
      </c>
      <c r="C69" s="0" t="n">
        <v>2443609.8411158</v>
      </c>
      <c r="D69" s="0" t="n">
        <v>962462.019772809</v>
      </c>
      <c r="E69" s="0" t="n">
        <v>347687.283609706</v>
      </c>
      <c r="F69" s="0" t="n">
        <v>0</v>
      </c>
      <c r="G69" s="0" t="n">
        <v>12722.1205731812</v>
      </c>
      <c r="H69" s="0" t="n">
        <v>107447.074373386</v>
      </c>
      <c r="I69" s="0" t="n">
        <v>26732.494739394</v>
      </c>
      <c r="J69" s="0" t="n">
        <v>15438.0133233015</v>
      </c>
    </row>
    <row r="70" customFormat="false" ht="12.8" hidden="false" customHeight="false" outlineLevel="0" collapsed="false">
      <c r="A70" s="0" t="n">
        <v>117</v>
      </c>
      <c r="B70" s="0" t="n">
        <v>4523961.36748675</v>
      </c>
      <c r="C70" s="0" t="n">
        <v>2379831.57117016</v>
      </c>
      <c r="D70" s="0" t="n">
        <v>866150.132359714</v>
      </c>
      <c r="E70" s="0" t="n">
        <v>340004.424736605</v>
      </c>
      <c r="F70" s="0" t="n">
        <v>771407.403834616</v>
      </c>
      <c r="G70" s="0" t="n">
        <v>15372.9714410262</v>
      </c>
      <c r="H70" s="0" t="n">
        <v>79602.742269522</v>
      </c>
      <c r="I70" s="0" t="n">
        <v>46708.0381736652</v>
      </c>
      <c r="J70" s="0" t="n">
        <v>12273.8872356851</v>
      </c>
    </row>
    <row r="71" customFormat="false" ht="12.8" hidden="false" customHeight="false" outlineLevel="0" collapsed="false">
      <c r="A71" s="0" t="n">
        <v>118</v>
      </c>
      <c r="B71" s="0" t="n">
        <v>3950732.98434457</v>
      </c>
      <c r="C71" s="0" t="n">
        <v>2509216.10302786</v>
      </c>
      <c r="D71" s="0" t="n">
        <v>937043.53321173</v>
      </c>
      <c r="E71" s="0" t="n">
        <v>346928.715864037</v>
      </c>
      <c r="F71" s="0" t="n">
        <v>0</v>
      </c>
      <c r="G71" s="0" t="n">
        <v>11676.2513781909</v>
      </c>
      <c r="H71" s="0" t="n">
        <v>91630.3511722289</v>
      </c>
      <c r="I71" s="0" t="n">
        <v>29493.2068299658</v>
      </c>
      <c r="J71" s="0" t="n">
        <v>12973.08806554</v>
      </c>
    </row>
    <row r="72" customFormat="false" ht="12.8" hidden="false" customHeight="false" outlineLevel="0" collapsed="false">
      <c r="A72" s="0" t="n">
        <v>119</v>
      </c>
      <c r="B72" s="0" t="n">
        <v>3869511.72631771</v>
      </c>
      <c r="C72" s="0" t="n">
        <v>2379590.15285711</v>
      </c>
      <c r="D72" s="0" t="n">
        <v>990187.001022226</v>
      </c>
      <c r="E72" s="0" t="n">
        <v>339231.308619906</v>
      </c>
      <c r="F72" s="0" t="n">
        <v>0</v>
      </c>
      <c r="G72" s="0" t="n">
        <v>13696.2416661685</v>
      </c>
      <c r="H72" s="0" t="n">
        <v>90768.290030606</v>
      </c>
      <c r="I72" s="0" t="n">
        <v>32345.3377310506</v>
      </c>
      <c r="J72" s="0" t="n">
        <v>14713.5983260047</v>
      </c>
    </row>
    <row r="73" customFormat="false" ht="12.8" hidden="false" customHeight="false" outlineLevel="0" collapsed="false">
      <c r="A73" s="0" t="n">
        <v>120</v>
      </c>
      <c r="B73" s="0" t="n">
        <v>3977785.90264623</v>
      </c>
      <c r="C73" s="0" t="n">
        <v>2531786.14442819</v>
      </c>
      <c r="D73" s="0" t="n">
        <v>953533.27785348</v>
      </c>
      <c r="E73" s="0" t="n">
        <v>345844.615117617</v>
      </c>
      <c r="F73" s="0" t="n">
        <v>0</v>
      </c>
      <c r="G73" s="0" t="n">
        <v>9263.02102235026</v>
      </c>
      <c r="H73" s="0" t="n">
        <v>93027.1707108485</v>
      </c>
      <c r="I73" s="0" t="n">
        <v>25827.3510994056</v>
      </c>
      <c r="J73" s="0" t="n">
        <v>13009.1042260524</v>
      </c>
    </row>
    <row r="74" customFormat="false" ht="12.8" hidden="false" customHeight="false" outlineLevel="0" collapsed="false">
      <c r="A74" s="0" t="n">
        <v>121</v>
      </c>
      <c r="B74" s="0" t="n">
        <v>4544851.22862891</v>
      </c>
      <c r="C74" s="0" t="n">
        <v>2382429.62300423</v>
      </c>
      <c r="D74" s="0" t="n">
        <v>917563.151459884</v>
      </c>
      <c r="E74" s="0" t="n">
        <v>336776.198379644</v>
      </c>
      <c r="F74" s="0" t="n">
        <v>778421.77285048</v>
      </c>
      <c r="G74" s="0" t="n">
        <v>13562.9893902582</v>
      </c>
      <c r="H74" s="0" t="n">
        <v>71686.2018237192</v>
      </c>
      <c r="I74" s="0" t="n">
        <v>31108.0137001884</v>
      </c>
      <c r="J74" s="0" t="n">
        <v>10959.6275389236</v>
      </c>
    </row>
    <row r="75" customFormat="false" ht="12.8" hidden="false" customHeight="false" outlineLevel="0" collapsed="false">
      <c r="A75" s="0" t="n">
        <v>122</v>
      </c>
      <c r="B75" s="0" t="n">
        <v>3859603.94178314</v>
      </c>
      <c r="C75" s="0" t="n">
        <v>2416295.017198</v>
      </c>
      <c r="D75" s="0" t="n">
        <v>948843.762117255</v>
      </c>
      <c r="E75" s="0" t="n">
        <v>341626.734867654</v>
      </c>
      <c r="F75" s="0" t="n">
        <v>0</v>
      </c>
      <c r="G75" s="0" t="n">
        <v>12437.5606636525</v>
      </c>
      <c r="H75" s="0" t="n">
        <v>81994.822025262</v>
      </c>
      <c r="I75" s="0" t="n">
        <v>43277.9310067187</v>
      </c>
      <c r="J75" s="0" t="n">
        <v>12009.5931320937</v>
      </c>
    </row>
    <row r="76" customFormat="false" ht="12.8" hidden="false" customHeight="false" outlineLevel="0" collapsed="false">
      <c r="A76" s="0" t="n">
        <v>123</v>
      </c>
      <c r="B76" s="0" t="n">
        <v>3735790.53911915</v>
      </c>
      <c r="C76" s="0" t="n">
        <v>2390861.33947581</v>
      </c>
      <c r="D76" s="0" t="n">
        <v>852023.687395469</v>
      </c>
      <c r="E76" s="0" t="n">
        <v>332604.675575127</v>
      </c>
      <c r="F76" s="0" t="n">
        <v>0</v>
      </c>
      <c r="G76" s="0" t="n">
        <v>11948.8898554582</v>
      </c>
      <c r="H76" s="0" t="n">
        <v>98603.1363363386</v>
      </c>
      <c r="I76" s="0" t="n">
        <v>23704.1330059947</v>
      </c>
      <c r="J76" s="0" t="n">
        <v>14488.6934803234</v>
      </c>
    </row>
    <row r="77" customFormat="false" ht="12.8" hidden="false" customHeight="false" outlineLevel="0" collapsed="false">
      <c r="A77" s="0" t="n">
        <v>124</v>
      </c>
      <c r="B77" s="0" t="n">
        <v>3856643.65188759</v>
      </c>
      <c r="C77" s="0" t="n">
        <v>2516721.88784762</v>
      </c>
      <c r="D77" s="0" t="n">
        <v>851239.962795028</v>
      </c>
      <c r="E77" s="0" t="n">
        <v>340115.132917616</v>
      </c>
      <c r="F77" s="0" t="n">
        <v>0</v>
      </c>
      <c r="G77" s="0" t="n">
        <v>14589.7864443123</v>
      </c>
      <c r="H77" s="0" t="n">
        <v>94000.1186488976</v>
      </c>
      <c r="I77" s="0" t="n">
        <v>23170.459560614</v>
      </c>
      <c r="J77" s="0" t="n">
        <v>13142.6671296577</v>
      </c>
    </row>
    <row r="78" customFormat="false" ht="12.8" hidden="false" customHeight="false" outlineLevel="0" collapsed="false">
      <c r="A78" s="0" t="n">
        <v>125</v>
      </c>
      <c r="B78" s="0" t="n">
        <v>4530600.21780744</v>
      </c>
      <c r="C78" s="0" t="n">
        <v>2418666.81119086</v>
      </c>
      <c r="D78" s="0" t="n">
        <v>852708.02753195</v>
      </c>
      <c r="E78" s="0" t="n">
        <v>332392.886266862</v>
      </c>
      <c r="F78" s="0" t="n">
        <v>777902.667528687</v>
      </c>
      <c r="G78" s="0" t="n">
        <v>16517.4467554357</v>
      </c>
      <c r="H78" s="0" t="n">
        <v>84825.1415397278</v>
      </c>
      <c r="I78" s="0" t="n">
        <v>24710.5874530906</v>
      </c>
      <c r="J78" s="0" t="n">
        <v>12134.705504169</v>
      </c>
    </row>
    <row r="79" customFormat="false" ht="12.8" hidden="false" customHeight="false" outlineLevel="0" collapsed="false">
      <c r="A79" s="0" t="n">
        <v>126</v>
      </c>
      <c r="B79" s="0" t="n">
        <v>3802606.90238415</v>
      </c>
      <c r="C79" s="0" t="n">
        <v>2456286.99656365</v>
      </c>
      <c r="D79" s="0" t="n">
        <v>859143.511783506</v>
      </c>
      <c r="E79" s="0" t="n">
        <v>339585.138027149</v>
      </c>
      <c r="F79" s="0" t="n">
        <v>0</v>
      </c>
      <c r="G79" s="0" t="n">
        <v>16726.6355767081</v>
      </c>
      <c r="H79" s="0" t="n">
        <v>85020.0540952346</v>
      </c>
      <c r="I79" s="0" t="n">
        <v>29636.9840252195</v>
      </c>
      <c r="J79" s="0" t="n">
        <v>12426.1793463592</v>
      </c>
    </row>
    <row r="80" customFormat="false" ht="12.8" hidden="false" customHeight="false" outlineLevel="0" collapsed="false">
      <c r="A80" s="0" t="n">
        <v>127</v>
      </c>
      <c r="B80" s="0" t="n">
        <v>3755039.48060057</v>
      </c>
      <c r="C80" s="0" t="n">
        <v>2406224.08247915</v>
      </c>
      <c r="D80" s="0" t="n">
        <v>844641.593231276</v>
      </c>
      <c r="E80" s="0" t="n">
        <v>329999.397883145</v>
      </c>
      <c r="F80" s="0" t="n">
        <v>0</v>
      </c>
      <c r="G80" s="0" t="n">
        <v>13928.9057116633</v>
      </c>
      <c r="H80" s="0" t="n">
        <v>105438.921116519</v>
      </c>
      <c r="I80" s="0" t="n">
        <v>29437.0110530433</v>
      </c>
      <c r="J80" s="0" t="n">
        <v>14802.7511075173</v>
      </c>
    </row>
    <row r="81" customFormat="false" ht="12.8" hidden="false" customHeight="false" outlineLevel="0" collapsed="false">
      <c r="A81" s="0" t="n">
        <v>128</v>
      </c>
      <c r="B81" s="0" t="n">
        <v>3787807.0148056</v>
      </c>
      <c r="C81" s="0" t="n">
        <v>2487781.10782886</v>
      </c>
      <c r="D81" s="0" t="n">
        <v>828006.515352814</v>
      </c>
      <c r="E81" s="0" t="n">
        <v>337145.202099071</v>
      </c>
      <c r="F81" s="0" t="n">
        <v>0</v>
      </c>
      <c r="G81" s="0" t="n">
        <v>10691.6014807336</v>
      </c>
      <c r="H81" s="0" t="n">
        <v>75748.0264232555</v>
      </c>
      <c r="I81" s="0" t="n">
        <v>30027.3831611539</v>
      </c>
      <c r="J81" s="0" t="n">
        <v>13574.4786218112</v>
      </c>
    </row>
    <row r="82" customFormat="false" ht="12.8" hidden="false" customHeight="false" outlineLevel="0" collapsed="false">
      <c r="A82" s="0" t="n">
        <v>129</v>
      </c>
      <c r="B82" s="0" t="n">
        <v>4454664.58588123</v>
      </c>
      <c r="C82" s="0" t="n">
        <v>2362597.02555552</v>
      </c>
      <c r="D82" s="0" t="n">
        <v>835945.430045744</v>
      </c>
      <c r="E82" s="0" t="n">
        <v>328083.683692372</v>
      </c>
      <c r="F82" s="0" t="n">
        <v>793370.431662545</v>
      </c>
      <c r="G82" s="0" t="n">
        <v>11002.7832643143</v>
      </c>
      <c r="H82" s="0" t="n">
        <v>71673.9146132043</v>
      </c>
      <c r="I82" s="0" t="n">
        <v>28419.6365052328</v>
      </c>
      <c r="J82" s="0" t="n">
        <v>11872.6400778565</v>
      </c>
    </row>
    <row r="83" customFormat="false" ht="12.8" hidden="false" customHeight="false" outlineLevel="0" collapsed="false">
      <c r="A83" s="0" t="n">
        <v>130</v>
      </c>
      <c r="B83" s="0" t="n">
        <v>3697977.3307124</v>
      </c>
      <c r="C83" s="0" t="n">
        <v>2439756.35965619</v>
      </c>
      <c r="D83" s="0" t="n">
        <v>771514.372034983</v>
      </c>
      <c r="E83" s="0" t="n">
        <v>331146.436119696</v>
      </c>
      <c r="F83" s="0" t="n">
        <v>0</v>
      </c>
      <c r="G83" s="0" t="n">
        <v>13452.4942767291</v>
      </c>
      <c r="H83" s="0" t="n">
        <v>95970.1742366516</v>
      </c>
      <c r="I83" s="0" t="n">
        <v>27955.1214729047</v>
      </c>
      <c r="J83" s="0" t="n">
        <v>15014.1453097971</v>
      </c>
    </row>
    <row r="84" customFormat="false" ht="12.8" hidden="false" customHeight="false" outlineLevel="0" collapsed="false">
      <c r="A84" s="0" t="n">
        <v>131</v>
      </c>
      <c r="B84" s="0" t="n">
        <v>3682627.55972079</v>
      </c>
      <c r="C84" s="0" t="n">
        <v>2401053.45229021</v>
      </c>
      <c r="D84" s="0" t="n">
        <v>763973.089549216</v>
      </c>
      <c r="E84" s="0" t="n">
        <v>326575.497478072</v>
      </c>
      <c r="F84" s="0" t="n">
        <v>0</v>
      </c>
      <c r="G84" s="0" t="n">
        <v>13424.9104375256</v>
      </c>
      <c r="H84" s="0" t="n">
        <v>119911.256535282</v>
      </c>
      <c r="I84" s="0" t="n">
        <v>25269.8766141384</v>
      </c>
      <c r="J84" s="0" t="n">
        <v>17737.7831647365</v>
      </c>
    </row>
    <row r="85" customFormat="false" ht="12.8" hidden="false" customHeight="false" outlineLevel="0" collapsed="false">
      <c r="A85" s="0" t="n">
        <v>132</v>
      </c>
      <c r="B85" s="0" t="n">
        <v>3731505.3344102</v>
      </c>
      <c r="C85" s="0" t="n">
        <v>2413138.60941807</v>
      </c>
      <c r="D85" s="0" t="n">
        <v>824743.294755825</v>
      </c>
      <c r="E85" s="0" t="n">
        <v>334862.805208659</v>
      </c>
      <c r="F85" s="0" t="n">
        <v>0</v>
      </c>
      <c r="G85" s="0" t="n">
        <v>16147.5455803226</v>
      </c>
      <c r="H85" s="0" t="n">
        <v>89739.5862593045</v>
      </c>
      <c r="I85" s="0" t="n">
        <v>29630.7206886586</v>
      </c>
      <c r="J85" s="0" t="n">
        <v>16288.0714044767</v>
      </c>
    </row>
    <row r="86" customFormat="false" ht="12.8" hidden="false" customHeight="false" outlineLevel="0" collapsed="false">
      <c r="A86" s="0" t="n">
        <v>133</v>
      </c>
      <c r="B86" s="0" t="n">
        <v>4415358.7015193</v>
      </c>
      <c r="C86" s="0" t="n">
        <v>2345215.93953231</v>
      </c>
      <c r="D86" s="0" t="n">
        <v>785032.159517956</v>
      </c>
      <c r="E86" s="0" t="n">
        <v>325411.476296105</v>
      </c>
      <c r="F86" s="0" t="n">
        <v>787307.58420639</v>
      </c>
      <c r="G86" s="0" t="n">
        <v>13433.3528829628</v>
      </c>
      <c r="H86" s="0" t="n">
        <v>90480.9321433081</v>
      </c>
      <c r="I86" s="0" t="n">
        <v>37921.0056107652</v>
      </c>
      <c r="J86" s="0" t="n">
        <v>11109.9497018092</v>
      </c>
    </row>
    <row r="87" customFormat="false" ht="12.8" hidden="false" customHeight="false" outlineLevel="0" collapsed="false">
      <c r="A87" s="0" t="n">
        <v>134</v>
      </c>
      <c r="B87" s="0" t="n">
        <v>3777176.1989271</v>
      </c>
      <c r="C87" s="0" t="n">
        <v>2467229.49857454</v>
      </c>
      <c r="D87" s="0" t="n">
        <v>789384.961747567</v>
      </c>
      <c r="E87" s="0" t="n">
        <v>334012.797979164</v>
      </c>
      <c r="F87" s="0" t="n">
        <v>0</v>
      </c>
      <c r="G87" s="0" t="n">
        <v>12413.4366396188</v>
      </c>
      <c r="H87" s="0" t="n">
        <v>96758.0319749189</v>
      </c>
      <c r="I87" s="0" t="n">
        <v>52731.4321019649</v>
      </c>
      <c r="J87" s="0" t="n">
        <v>16275.7317453337</v>
      </c>
    </row>
    <row r="88" customFormat="false" ht="12.8" hidden="false" customHeight="false" outlineLevel="0" collapsed="false">
      <c r="A88" s="0" t="n">
        <v>135</v>
      </c>
      <c r="B88" s="0" t="n">
        <v>3633757.48400007</v>
      </c>
      <c r="C88" s="0" t="n">
        <v>2400883.59856035</v>
      </c>
      <c r="D88" s="0" t="n">
        <v>757384.069144257</v>
      </c>
      <c r="E88" s="0" t="n">
        <v>329813.837430083</v>
      </c>
      <c r="F88" s="0" t="n">
        <v>0</v>
      </c>
      <c r="G88" s="0" t="n">
        <v>10757.3356312911</v>
      </c>
      <c r="H88" s="0" t="n">
        <v>92848.6943911656</v>
      </c>
      <c r="I88" s="0" t="n">
        <v>21538.8336125069</v>
      </c>
      <c r="J88" s="0" t="n">
        <v>14335.498385554</v>
      </c>
    </row>
    <row r="89" customFormat="false" ht="12.8" hidden="false" customHeight="false" outlineLevel="0" collapsed="false">
      <c r="A89" s="0" t="n">
        <v>136</v>
      </c>
      <c r="B89" s="0" t="n">
        <v>3770687.3016682</v>
      </c>
      <c r="C89" s="0" t="n">
        <v>2566145.32398273</v>
      </c>
      <c r="D89" s="0" t="n">
        <v>719849.363441915</v>
      </c>
      <c r="E89" s="0" t="n">
        <v>340764.205239244</v>
      </c>
      <c r="F89" s="0" t="n">
        <v>0</v>
      </c>
      <c r="G89" s="0" t="n">
        <v>15390.3579191675</v>
      </c>
      <c r="H89" s="0" t="n">
        <v>98106.5815331684</v>
      </c>
      <c r="I89" s="0" t="n">
        <v>17229.2205435954</v>
      </c>
      <c r="J89" s="0" t="n">
        <v>14272.3972394704</v>
      </c>
    </row>
    <row r="90" customFormat="false" ht="12.8" hidden="false" customHeight="false" outlineLevel="0" collapsed="false">
      <c r="A90" s="0" t="n">
        <v>137</v>
      </c>
      <c r="B90" s="0" t="n">
        <v>4402567.65284121</v>
      </c>
      <c r="C90" s="0" t="n">
        <v>2418738.09174022</v>
      </c>
      <c r="D90" s="0" t="n">
        <v>689235.379292124</v>
      </c>
      <c r="E90" s="0" t="n">
        <v>331876.942763687</v>
      </c>
      <c r="F90" s="0" t="n">
        <v>795330.56288097</v>
      </c>
      <c r="G90" s="0" t="n">
        <v>15290.8420181488</v>
      </c>
      <c r="H90" s="0" t="n">
        <v>103737.89518944</v>
      </c>
      <c r="I90" s="0" t="n">
        <v>25150.9305123882</v>
      </c>
      <c r="J90" s="0" t="n">
        <v>15161.5128504464</v>
      </c>
    </row>
    <row r="91" customFormat="false" ht="12.8" hidden="false" customHeight="false" outlineLevel="0" collapsed="false">
      <c r="A91" s="0" t="n">
        <v>138</v>
      </c>
      <c r="B91" s="0" t="n">
        <v>3814225.37479888</v>
      </c>
      <c r="C91" s="0" t="n">
        <v>2449361.1935498</v>
      </c>
      <c r="D91" s="0" t="n">
        <v>850314.300401048</v>
      </c>
      <c r="E91" s="0" t="n">
        <v>336556.916102954</v>
      </c>
      <c r="F91" s="0" t="n">
        <v>0</v>
      </c>
      <c r="G91" s="0" t="n">
        <v>15449.164631594</v>
      </c>
      <c r="H91" s="0" t="n">
        <v>114558.294716618</v>
      </c>
      <c r="I91" s="0" t="n">
        <v>35948.7132136534</v>
      </c>
      <c r="J91" s="0" t="n">
        <v>15815.1042569994</v>
      </c>
    </row>
    <row r="92" customFormat="false" ht="12.8" hidden="false" customHeight="false" outlineLevel="0" collapsed="false">
      <c r="A92" s="0" t="n">
        <v>139</v>
      </c>
      <c r="B92" s="0" t="n">
        <v>3693755.48280522</v>
      </c>
      <c r="C92" s="0" t="n">
        <v>2416582.27459867</v>
      </c>
      <c r="D92" s="0" t="n">
        <v>788124.23621296</v>
      </c>
      <c r="E92" s="0" t="n">
        <v>329192.802345703</v>
      </c>
      <c r="F92" s="0" t="n">
        <v>0</v>
      </c>
      <c r="G92" s="0" t="n">
        <v>13333.7832422716</v>
      </c>
      <c r="H92" s="0" t="n">
        <v>90627.0852091456</v>
      </c>
      <c r="I92" s="0" t="n">
        <v>36146.3748114618</v>
      </c>
      <c r="J92" s="0" t="n">
        <v>14127.7116518646</v>
      </c>
    </row>
    <row r="93" customFormat="false" ht="12.8" hidden="false" customHeight="false" outlineLevel="0" collapsed="false">
      <c r="A93" s="0" t="n">
        <v>140</v>
      </c>
      <c r="B93" s="0" t="n">
        <v>3732326.34335172</v>
      </c>
      <c r="C93" s="0" t="n">
        <v>2434093.17913113</v>
      </c>
      <c r="D93" s="0" t="n">
        <v>814231.52749753</v>
      </c>
      <c r="E93" s="0" t="n">
        <v>336945.967649076</v>
      </c>
      <c r="F93" s="0" t="n">
        <v>0</v>
      </c>
      <c r="G93" s="0" t="n">
        <v>14621.0599248382</v>
      </c>
      <c r="H93" s="0" t="n">
        <v>90628.409036484</v>
      </c>
      <c r="I93" s="0" t="n">
        <v>25111.3194646452</v>
      </c>
      <c r="J93" s="0" t="n">
        <v>14144.8340755014</v>
      </c>
    </row>
    <row r="94" customFormat="false" ht="12.8" hidden="false" customHeight="false" outlineLevel="0" collapsed="false">
      <c r="A94" s="0" t="n">
        <v>141</v>
      </c>
      <c r="B94" s="0" t="n">
        <v>4432268.21980447</v>
      </c>
      <c r="C94" s="0" t="n">
        <v>2422440.3470184</v>
      </c>
      <c r="D94" s="0" t="n">
        <v>747385.539710211</v>
      </c>
      <c r="E94" s="0" t="n">
        <v>330961.395480811</v>
      </c>
      <c r="F94" s="0" t="n">
        <v>791576.597086135</v>
      </c>
      <c r="G94" s="0" t="n">
        <v>11433.6023810425</v>
      </c>
      <c r="H94" s="0" t="n">
        <v>75690.2423540419</v>
      </c>
      <c r="I94" s="0" t="n">
        <v>29563.7079872413</v>
      </c>
      <c r="J94" s="0" t="n">
        <v>10729.0527875301</v>
      </c>
    </row>
    <row r="95" customFormat="false" ht="12.8" hidden="false" customHeight="false" outlineLevel="0" collapsed="false">
      <c r="A95" s="0" t="n">
        <v>142</v>
      </c>
      <c r="B95" s="0" t="n">
        <v>3760400.04419833</v>
      </c>
      <c r="C95" s="0" t="n">
        <v>2555048.99288493</v>
      </c>
      <c r="D95" s="0" t="n">
        <v>698743.107166808</v>
      </c>
      <c r="E95" s="0" t="n">
        <v>339388.911285133</v>
      </c>
      <c r="F95" s="0" t="n">
        <v>0</v>
      </c>
      <c r="G95" s="0" t="n">
        <v>16225.8957192916</v>
      </c>
      <c r="H95" s="0" t="n">
        <v>101152.009208682</v>
      </c>
      <c r="I95" s="0" t="n">
        <v>30610.5637423285</v>
      </c>
      <c r="J95" s="0" t="n">
        <v>15515.0937575515</v>
      </c>
    </row>
    <row r="96" customFormat="false" ht="12.8" hidden="false" customHeight="false" outlineLevel="0" collapsed="false">
      <c r="A96" s="0" t="n">
        <v>143</v>
      </c>
      <c r="B96" s="0" t="n">
        <v>3735107.62453875</v>
      </c>
      <c r="C96" s="0" t="n">
        <v>2506456.75461759</v>
      </c>
      <c r="D96" s="0" t="n">
        <v>743702.252128589</v>
      </c>
      <c r="E96" s="0" t="n">
        <v>331451.986244097</v>
      </c>
      <c r="F96" s="0" t="n">
        <v>0</v>
      </c>
      <c r="G96" s="0" t="n">
        <v>14990.1074238267</v>
      </c>
      <c r="H96" s="0" t="n">
        <v>82424.1699660745</v>
      </c>
      <c r="I96" s="0" t="n">
        <v>42383.8655939742</v>
      </c>
      <c r="J96" s="0" t="n">
        <v>12627.6218684678</v>
      </c>
    </row>
    <row r="97" customFormat="false" ht="12.8" hidden="false" customHeight="false" outlineLevel="0" collapsed="false">
      <c r="A97" s="0" t="n">
        <v>144</v>
      </c>
      <c r="B97" s="0" t="n">
        <v>3803307.04684716</v>
      </c>
      <c r="C97" s="0" t="n">
        <v>2633870.39203593</v>
      </c>
      <c r="D97" s="0" t="n">
        <v>699295.274701194</v>
      </c>
      <c r="E97" s="0" t="n">
        <v>340074.229206918</v>
      </c>
      <c r="F97" s="0" t="n">
        <v>0</v>
      </c>
      <c r="G97" s="0" t="n">
        <v>11582.2906525842</v>
      </c>
      <c r="H97" s="0" t="n">
        <v>78442.7675343385</v>
      </c>
      <c r="I97" s="0" t="n">
        <v>29147.9886757041</v>
      </c>
      <c r="J97" s="0" t="n">
        <v>12695.9525058074</v>
      </c>
    </row>
    <row r="98" customFormat="false" ht="12.8" hidden="false" customHeight="false" outlineLevel="0" collapsed="false">
      <c r="A98" s="0" t="n">
        <v>145</v>
      </c>
      <c r="B98" s="0" t="n">
        <v>4545590.94180494</v>
      </c>
      <c r="C98" s="0" t="n">
        <v>2566011.53950578</v>
      </c>
      <c r="D98" s="0" t="n">
        <v>686526.543426588</v>
      </c>
      <c r="E98" s="0" t="n">
        <v>334107.326628693</v>
      </c>
      <c r="F98" s="0" t="n">
        <v>809751.657062085</v>
      </c>
      <c r="G98" s="0" t="n">
        <v>14792.0309002665</v>
      </c>
      <c r="H98" s="0" t="n">
        <v>95224.1390302932</v>
      </c>
      <c r="I98" s="0" t="n">
        <v>27959.1309634227</v>
      </c>
      <c r="J98" s="0" t="n">
        <v>11629.8182115044</v>
      </c>
    </row>
    <row r="99" customFormat="false" ht="12.8" hidden="false" customHeight="false" outlineLevel="0" collapsed="false">
      <c r="A99" s="0" t="n">
        <v>146</v>
      </c>
      <c r="B99" s="0" t="n">
        <v>3828340.70918758</v>
      </c>
      <c r="C99" s="0" t="n">
        <v>2635731.43424726</v>
      </c>
      <c r="D99" s="0" t="n">
        <v>685245.990913206</v>
      </c>
      <c r="E99" s="0" t="n">
        <v>340273.937438025</v>
      </c>
      <c r="F99" s="0" t="n">
        <v>0</v>
      </c>
      <c r="G99" s="0" t="n">
        <v>13622.4854833604</v>
      </c>
      <c r="H99" s="0" t="n">
        <v>103943.301796769</v>
      </c>
      <c r="I99" s="0" t="n">
        <v>34012.4466653558</v>
      </c>
      <c r="J99" s="0" t="n">
        <v>15905.65230751</v>
      </c>
    </row>
    <row r="100" customFormat="false" ht="12.8" hidden="false" customHeight="false" outlineLevel="0" collapsed="false">
      <c r="A100" s="0" t="n">
        <v>147</v>
      </c>
      <c r="B100" s="0" t="n">
        <v>3723968.35452377</v>
      </c>
      <c r="C100" s="0" t="n">
        <v>2518452.33982398</v>
      </c>
      <c r="D100" s="0" t="n">
        <v>712771.50853646</v>
      </c>
      <c r="E100" s="0" t="n">
        <v>331825.966593634</v>
      </c>
      <c r="F100" s="0" t="n">
        <v>0</v>
      </c>
      <c r="G100" s="0" t="n">
        <v>8287.2476418587</v>
      </c>
      <c r="H100" s="0" t="n">
        <v>97781.9743559414</v>
      </c>
      <c r="I100" s="0" t="n">
        <v>39840.2026427733</v>
      </c>
      <c r="J100" s="0" t="n">
        <v>14345.9977938804</v>
      </c>
    </row>
    <row r="101" customFormat="false" ht="12.8" hidden="false" customHeight="false" outlineLevel="0" collapsed="false">
      <c r="A101" s="0" t="n">
        <v>148</v>
      </c>
      <c r="B101" s="0" t="n">
        <v>3859463.63108402</v>
      </c>
      <c r="C101" s="0" t="n">
        <v>2555180.28865543</v>
      </c>
      <c r="D101" s="0" t="n">
        <v>817575.29073399</v>
      </c>
      <c r="E101" s="0" t="n">
        <v>338647.893489478</v>
      </c>
      <c r="F101" s="0" t="n">
        <v>0</v>
      </c>
      <c r="G101" s="0" t="n">
        <v>14249.2421771122</v>
      </c>
      <c r="H101" s="0" t="n">
        <v>97392.7758972768</v>
      </c>
      <c r="I101" s="0" t="n">
        <v>31127.9681453823</v>
      </c>
      <c r="J101" s="0" t="n">
        <v>13860.3293601303</v>
      </c>
    </row>
    <row r="102" customFormat="false" ht="12.8" hidden="false" customHeight="false" outlineLevel="0" collapsed="false">
      <c r="A102" s="0" t="n">
        <v>149</v>
      </c>
      <c r="B102" s="0" t="n">
        <v>4480492.47259308</v>
      </c>
      <c r="C102" s="0" t="n">
        <v>2466345.23220059</v>
      </c>
      <c r="D102" s="0" t="n">
        <v>728927.906822189</v>
      </c>
      <c r="E102" s="0" t="n">
        <v>331759.476386433</v>
      </c>
      <c r="F102" s="0" t="n">
        <v>797021.447247665</v>
      </c>
      <c r="G102" s="0" t="n">
        <v>15034.7371116814</v>
      </c>
      <c r="H102" s="0" t="n">
        <v>93069.2659052525</v>
      </c>
      <c r="I102" s="0" t="n">
        <v>29808.2790435655</v>
      </c>
      <c r="J102" s="0" t="n">
        <v>13576.5999297299</v>
      </c>
    </row>
    <row r="103" customFormat="false" ht="12.8" hidden="false" customHeight="false" outlineLevel="0" collapsed="false">
      <c r="A103" s="0" t="n">
        <v>150</v>
      </c>
      <c r="B103" s="0" t="n">
        <v>3738139.66229446</v>
      </c>
      <c r="C103" s="0" t="n">
        <v>2542149.63213356</v>
      </c>
      <c r="D103" s="0" t="n">
        <v>748873.614735563</v>
      </c>
      <c r="E103" s="0" t="n">
        <v>338315.48494112</v>
      </c>
      <c r="F103" s="0" t="n">
        <v>0</v>
      </c>
      <c r="G103" s="0" t="n">
        <v>10085.1230620011</v>
      </c>
      <c r="H103" s="0" t="n">
        <v>73701.1496330624</v>
      </c>
      <c r="I103" s="0" t="n">
        <v>16033.6298851135</v>
      </c>
      <c r="J103" s="0" t="n">
        <v>12737.2555021815</v>
      </c>
    </row>
    <row r="104" customFormat="false" ht="12.8" hidden="false" customHeight="false" outlineLevel="0" collapsed="false">
      <c r="A104" s="0" t="n">
        <v>151</v>
      </c>
      <c r="B104" s="0" t="n">
        <v>3673700.73125923</v>
      </c>
      <c r="C104" s="0" t="n">
        <v>2488164.50117597</v>
      </c>
      <c r="D104" s="0" t="n">
        <v>697126.057348876</v>
      </c>
      <c r="E104" s="0" t="n">
        <v>329068.427001276</v>
      </c>
      <c r="F104" s="0" t="n">
        <v>0</v>
      </c>
      <c r="G104" s="0" t="n">
        <v>8278.56462062343</v>
      </c>
      <c r="H104" s="0" t="n">
        <v>94932.9876682366</v>
      </c>
      <c r="I104" s="0" t="n">
        <v>38382.01388864</v>
      </c>
      <c r="J104" s="0" t="n">
        <v>14569.1580402527</v>
      </c>
    </row>
    <row r="105" customFormat="false" ht="12.8" hidden="false" customHeight="false" outlineLevel="0" collapsed="false">
      <c r="A105" s="0" t="n">
        <v>152</v>
      </c>
      <c r="B105" s="0" t="n">
        <v>3711014.24994456</v>
      </c>
      <c r="C105" s="0" t="n">
        <v>2523368.39571194</v>
      </c>
      <c r="D105" s="0" t="n">
        <v>712644.576053897</v>
      </c>
      <c r="E105" s="0" t="n">
        <v>336277.922037842</v>
      </c>
      <c r="F105" s="0" t="n">
        <v>0</v>
      </c>
      <c r="G105" s="0" t="n">
        <v>14261.1266249046</v>
      </c>
      <c r="H105" s="0" t="n">
        <v>99170.9870839662</v>
      </c>
      <c r="I105" s="0" t="n">
        <v>16324.4735127287</v>
      </c>
      <c r="J105" s="0" t="n">
        <v>12641.1453773435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B105" activeCellId="1" sqref="B120:G146 B105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3328817.33909425</v>
      </c>
      <c r="C26" s="0" t="n">
        <v>1481311.19598589</v>
      </c>
      <c r="D26" s="0" t="n">
        <v>883677.53497009</v>
      </c>
      <c r="E26" s="0" t="n">
        <v>274328.323009439</v>
      </c>
      <c r="F26" s="0" t="n">
        <v>590858.297776742</v>
      </c>
      <c r="G26" s="0" t="n">
        <v>6541.95105198526</v>
      </c>
      <c r="H26" s="0" t="n">
        <v>60299.1520870785</v>
      </c>
      <c r="I26" s="0" t="n">
        <v>24505.5262250565</v>
      </c>
      <c r="J26" s="0" t="n">
        <v>7818.16142557023</v>
      </c>
    </row>
    <row r="27" customFormat="false" ht="12.8" hidden="false" customHeight="false" outlineLevel="0" collapsed="false">
      <c r="A27" s="0" t="n">
        <v>74</v>
      </c>
      <c r="B27" s="0" t="n">
        <v>3222230.55240446</v>
      </c>
      <c r="C27" s="0" t="n">
        <v>1825001.2810804</v>
      </c>
      <c r="D27" s="0" t="n">
        <v>971227.635676238</v>
      </c>
      <c r="E27" s="0" t="n">
        <v>309015.875134384</v>
      </c>
      <c r="F27" s="0" t="n">
        <v>0</v>
      </c>
      <c r="G27" s="0" t="n">
        <v>6920.45648492173</v>
      </c>
      <c r="H27" s="0" t="n">
        <v>58714.7268063337</v>
      </c>
      <c r="I27" s="0" t="n">
        <v>44703.4874360208</v>
      </c>
      <c r="J27" s="0" t="n">
        <v>6118.35228578353</v>
      </c>
    </row>
    <row r="28" customFormat="false" ht="12.8" hidden="false" customHeight="false" outlineLevel="0" collapsed="false">
      <c r="A28" s="0" t="n">
        <v>75</v>
      </c>
      <c r="B28" s="0" t="n">
        <v>2893450.65101034</v>
      </c>
      <c r="C28" s="0" t="n">
        <v>1559616.2107319</v>
      </c>
      <c r="D28" s="0" t="n">
        <v>957132.367687719</v>
      </c>
      <c r="E28" s="0" t="n">
        <v>283709.459607447</v>
      </c>
      <c r="F28" s="0" t="n">
        <v>0</v>
      </c>
      <c r="G28" s="0" t="n">
        <v>8253.35522553758</v>
      </c>
      <c r="H28" s="0" t="n">
        <v>49850.4611306514</v>
      </c>
      <c r="I28" s="0" t="n">
        <v>27789.9199902623</v>
      </c>
      <c r="J28" s="0" t="n">
        <v>7032.6484324444</v>
      </c>
    </row>
    <row r="29" customFormat="false" ht="12.8" hidden="false" customHeight="false" outlineLevel="0" collapsed="false">
      <c r="A29" s="0" t="n">
        <v>76</v>
      </c>
      <c r="B29" s="0" t="n">
        <v>3502130.92077303</v>
      </c>
      <c r="C29" s="0" t="n">
        <v>1920918.56396278</v>
      </c>
      <c r="D29" s="0" t="n">
        <v>1121794.90178641</v>
      </c>
      <c r="E29" s="0" t="n">
        <v>329960.571357997</v>
      </c>
      <c r="F29" s="0" t="n">
        <v>0</v>
      </c>
      <c r="G29" s="0" t="n">
        <v>7632.50872376456</v>
      </c>
      <c r="H29" s="0" t="n">
        <v>78574.5388125008</v>
      </c>
      <c r="I29" s="0" t="n">
        <v>33323.4700116946</v>
      </c>
      <c r="J29" s="0" t="n">
        <v>9239.81060974868</v>
      </c>
    </row>
    <row r="30" customFormat="false" ht="12.8" hidden="false" customHeight="false" outlineLevel="0" collapsed="false">
      <c r="A30" s="0" t="n">
        <v>77</v>
      </c>
      <c r="B30" s="0" t="n">
        <v>3889428.76576633</v>
      </c>
      <c r="C30" s="0" t="n">
        <v>1681543.03282647</v>
      </c>
      <c r="D30" s="0" t="n">
        <v>1090355.60920967</v>
      </c>
      <c r="E30" s="0" t="n">
        <v>309069.94047374</v>
      </c>
      <c r="F30" s="0" t="n">
        <v>696836.849152285</v>
      </c>
      <c r="G30" s="0" t="n">
        <v>8389.62421649484</v>
      </c>
      <c r="H30" s="0" t="n">
        <v>60454.2173898681</v>
      </c>
      <c r="I30" s="0" t="n">
        <v>35016.8576641423</v>
      </c>
      <c r="J30" s="0" t="n">
        <v>7862.67172659118</v>
      </c>
    </row>
    <row r="31" customFormat="false" ht="12.8" hidden="false" customHeight="false" outlineLevel="0" collapsed="false">
      <c r="A31" s="0" t="n">
        <v>78</v>
      </c>
      <c r="B31" s="0" t="n">
        <v>3700898.92636061</v>
      </c>
      <c r="C31" s="0" t="n">
        <v>1992577.81898323</v>
      </c>
      <c r="D31" s="0" t="n">
        <v>1223238.08858862</v>
      </c>
      <c r="E31" s="0" t="n">
        <v>348154.46347493</v>
      </c>
      <c r="F31" s="0" t="n">
        <v>0</v>
      </c>
      <c r="G31" s="0" t="n">
        <v>7011.9467008096</v>
      </c>
      <c r="H31" s="0" t="n">
        <v>62698.4028024919</v>
      </c>
      <c r="I31" s="0" t="n">
        <v>59373.3166047098</v>
      </c>
      <c r="J31" s="0" t="n">
        <v>7355.59723713798</v>
      </c>
    </row>
    <row r="32" customFormat="false" ht="12.8" hidden="false" customHeight="false" outlineLevel="0" collapsed="false">
      <c r="A32" s="0" t="n">
        <v>79</v>
      </c>
      <c r="B32" s="0" t="n">
        <v>3313419.48006201</v>
      </c>
      <c r="C32" s="0" t="n">
        <v>1814674.09295323</v>
      </c>
      <c r="D32" s="0" t="n">
        <v>1055322.56820773</v>
      </c>
      <c r="E32" s="0" t="n">
        <v>327728.544641819</v>
      </c>
      <c r="F32" s="0" t="n">
        <v>0</v>
      </c>
      <c r="G32" s="0" t="n">
        <v>5954.66592073202</v>
      </c>
      <c r="H32" s="0" t="n">
        <v>67883.8925192924</v>
      </c>
      <c r="I32" s="0" t="n">
        <v>34068.0399371994</v>
      </c>
      <c r="J32" s="0" t="n">
        <v>7813.75640055899</v>
      </c>
    </row>
    <row r="33" customFormat="false" ht="12.8" hidden="false" customHeight="false" outlineLevel="0" collapsed="false">
      <c r="A33" s="0" t="n">
        <v>80</v>
      </c>
      <c r="B33" s="0" t="n">
        <v>3760174.9907335</v>
      </c>
      <c r="C33" s="0" t="n">
        <v>2173966.16500978</v>
      </c>
      <c r="D33" s="0" t="n">
        <v>1079869.11173646</v>
      </c>
      <c r="E33" s="0" t="n">
        <v>356973.524814099</v>
      </c>
      <c r="F33" s="0" t="n">
        <v>0</v>
      </c>
      <c r="G33" s="0" t="n">
        <v>6126.87879087837</v>
      </c>
      <c r="H33" s="0" t="n">
        <v>92491.0211090727</v>
      </c>
      <c r="I33" s="0" t="n">
        <v>39169.7917448519</v>
      </c>
      <c r="J33" s="0" t="n">
        <v>10280.0587528187</v>
      </c>
    </row>
    <row r="34" customFormat="false" ht="12.8" hidden="false" customHeight="false" outlineLevel="0" collapsed="false">
      <c r="A34" s="0" t="n">
        <v>81</v>
      </c>
      <c r="B34" s="0" t="n">
        <v>4240961.7818266</v>
      </c>
      <c r="C34" s="0" t="n">
        <v>1925097.67775664</v>
      </c>
      <c r="D34" s="0" t="n">
        <v>1094455.82108554</v>
      </c>
      <c r="E34" s="0" t="n">
        <v>334521.621535655</v>
      </c>
      <c r="F34" s="0" t="n">
        <v>755619.805079282</v>
      </c>
      <c r="G34" s="0" t="n">
        <v>9414.76615353911</v>
      </c>
      <c r="H34" s="0" t="n">
        <v>71471.2594723729</v>
      </c>
      <c r="I34" s="0" t="n">
        <v>39546.1550862997</v>
      </c>
      <c r="J34" s="0" t="n">
        <v>9646.58798926664</v>
      </c>
    </row>
    <row r="35" customFormat="false" ht="12.8" hidden="false" customHeight="false" outlineLevel="0" collapsed="false">
      <c r="A35" s="0" t="n">
        <v>82</v>
      </c>
      <c r="B35" s="0" t="n">
        <v>3892218.86594982</v>
      </c>
      <c r="C35" s="0" t="n">
        <v>2250387.1370111</v>
      </c>
      <c r="D35" s="0" t="n">
        <v>1128339.1889582</v>
      </c>
      <c r="E35" s="0" t="n">
        <v>364627.217870785</v>
      </c>
      <c r="F35" s="0" t="n">
        <v>0</v>
      </c>
      <c r="G35" s="0" t="n">
        <v>7159.65740366763</v>
      </c>
      <c r="H35" s="0" t="n">
        <v>64599.9729936426</v>
      </c>
      <c r="I35" s="0" t="n">
        <v>60866.0730965643</v>
      </c>
      <c r="J35" s="0" t="n">
        <v>8235.58910059281</v>
      </c>
    </row>
    <row r="36" customFormat="false" ht="12.8" hidden="false" customHeight="false" outlineLevel="0" collapsed="false">
      <c r="A36" s="0" t="n">
        <v>83</v>
      </c>
      <c r="B36" s="0" t="n">
        <v>3632691.67968629</v>
      </c>
      <c r="C36" s="0" t="n">
        <v>2077118.70756798</v>
      </c>
      <c r="D36" s="0" t="n">
        <v>1054061.76992399</v>
      </c>
      <c r="E36" s="0" t="n">
        <v>340435.729325692</v>
      </c>
      <c r="F36" s="0" t="n">
        <v>0</v>
      </c>
      <c r="G36" s="0" t="n">
        <v>10181.2183786182</v>
      </c>
      <c r="H36" s="0" t="n">
        <v>93321.555512569</v>
      </c>
      <c r="I36" s="0" t="n">
        <v>43418.0997454666</v>
      </c>
      <c r="J36" s="0" t="n">
        <v>13134.3600854484</v>
      </c>
    </row>
    <row r="37" customFormat="false" ht="12.8" hidden="false" customHeight="false" outlineLevel="0" collapsed="false">
      <c r="A37" s="0" t="n">
        <v>84</v>
      </c>
      <c r="B37" s="0" t="n">
        <v>3944410.31204113</v>
      </c>
      <c r="C37" s="0" t="n">
        <v>2316391.22366548</v>
      </c>
      <c r="D37" s="0" t="n">
        <v>1116242.99391188</v>
      </c>
      <c r="E37" s="0" t="n">
        <v>363570.765697519</v>
      </c>
      <c r="F37" s="0" t="n">
        <v>0</v>
      </c>
      <c r="G37" s="0" t="n">
        <v>13077.4355883252</v>
      </c>
      <c r="H37" s="0" t="n">
        <v>88894.1495968294</v>
      </c>
      <c r="I37" s="0" t="n">
        <v>26237.3961803567</v>
      </c>
      <c r="J37" s="0" t="n">
        <v>11652.6716737887</v>
      </c>
    </row>
    <row r="38" customFormat="false" ht="12.8" hidden="false" customHeight="false" outlineLevel="0" collapsed="false">
      <c r="A38" s="0" t="n">
        <v>85</v>
      </c>
      <c r="B38" s="0" t="n">
        <v>4460190.95090089</v>
      </c>
      <c r="C38" s="0" t="n">
        <v>2133345.25419887</v>
      </c>
      <c r="D38" s="0" t="n">
        <v>1039694.61328283</v>
      </c>
      <c r="E38" s="0" t="n">
        <v>350636.600299854</v>
      </c>
      <c r="F38" s="0" t="n">
        <v>797264.831913158</v>
      </c>
      <c r="G38" s="0" t="n">
        <v>12178.6356600383</v>
      </c>
      <c r="H38" s="0" t="n">
        <v>65082.1251249692</v>
      </c>
      <c r="I38" s="0" t="n">
        <v>49936.5181564006</v>
      </c>
      <c r="J38" s="0" t="n">
        <v>10096.8040771632</v>
      </c>
    </row>
    <row r="39" customFormat="false" ht="12.8" hidden="false" customHeight="false" outlineLevel="0" collapsed="false">
      <c r="A39" s="0" t="n">
        <v>86</v>
      </c>
      <c r="B39" s="0" t="n">
        <v>4012553.24519958</v>
      </c>
      <c r="C39" s="0" t="n">
        <v>2327919.45198439</v>
      </c>
      <c r="D39" s="0" t="n">
        <v>1169597.37971558</v>
      </c>
      <c r="E39" s="0" t="n">
        <v>372036.523244928</v>
      </c>
      <c r="F39" s="0" t="n">
        <v>0</v>
      </c>
      <c r="G39" s="0" t="n">
        <v>11044.8440185338</v>
      </c>
      <c r="H39" s="0" t="n">
        <v>68997.9980684694</v>
      </c>
      <c r="I39" s="0" t="n">
        <v>47223.8377939612</v>
      </c>
      <c r="J39" s="0" t="n">
        <v>9891.09299977994</v>
      </c>
    </row>
    <row r="40" customFormat="false" ht="12.8" hidden="false" customHeight="false" outlineLevel="0" collapsed="false">
      <c r="A40" s="0" t="n">
        <v>87</v>
      </c>
      <c r="B40" s="0" t="n">
        <v>3857011.01302821</v>
      </c>
      <c r="C40" s="0" t="n">
        <v>2291329.67628978</v>
      </c>
      <c r="D40" s="0" t="n">
        <v>1040904.87821318</v>
      </c>
      <c r="E40" s="0" t="n">
        <v>356948.922159047</v>
      </c>
      <c r="F40" s="0" t="n">
        <v>0</v>
      </c>
      <c r="G40" s="0" t="n">
        <v>14091.9948383102</v>
      </c>
      <c r="H40" s="0" t="n">
        <v>100132.104580075</v>
      </c>
      <c r="I40" s="0" t="n">
        <v>39296.1977968657</v>
      </c>
      <c r="J40" s="0" t="n">
        <v>14147.3626249749</v>
      </c>
    </row>
    <row r="41" customFormat="false" ht="12.8" hidden="false" customHeight="false" outlineLevel="0" collapsed="false">
      <c r="A41" s="0" t="n">
        <v>88</v>
      </c>
      <c r="B41" s="0" t="n">
        <v>4091651.92748923</v>
      </c>
      <c r="C41" s="0" t="n">
        <v>2474077.86840043</v>
      </c>
      <c r="D41" s="0" t="n">
        <v>1075557.56738506</v>
      </c>
      <c r="E41" s="0" t="n">
        <v>378019.408704312</v>
      </c>
      <c r="F41" s="0" t="n">
        <v>0</v>
      </c>
      <c r="G41" s="0" t="n">
        <v>8666.91656053308</v>
      </c>
      <c r="H41" s="0" t="n">
        <v>113727.746062208</v>
      </c>
      <c r="I41" s="0" t="n">
        <v>21817.9980786706</v>
      </c>
      <c r="J41" s="0" t="n">
        <v>15235.2895040404</v>
      </c>
    </row>
    <row r="42" customFormat="false" ht="12.8" hidden="false" customHeight="false" outlineLevel="0" collapsed="false">
      <c r="A42" s="0" t="n">
        <v>89</v>
      </c>
      <c r="B42" s="0" t="n">
        <v>4777494.79959976</v>
      </c>
      <c r="C42" s="0" t="n">
        <v>2326092.52040967</v>
      </c>
      <c r="D42" s="0" t="n">
        <v>1093301.67046692</v>
      </c>
      <c r="E42" s="0" t="n">
        <v>365863.936703233</v>
      </c>
      <c r="F42" s="0" t="n">
        <v>847280.497244778</v>
      </c>
      <c r="G42" s="0" t="n">
        <v>10847.108174848</v>
      </c>
      <c r="H42" s="0" t="n">
        <v>73458.2669436135</v>
      </c>
      <c r="I42" s="0" t="n">
        <v>51724.4765783486</v>
      </c>
      <c r="J42" s="0" t="n">
        <v>10596.4588911327</v>
      </c>
    </row>
    <row r="43" customFormat="false" ht="12.8" hidden="false" customHeight="false" outlineLevel="0" collapsed="false">
      <c r="A43" s="0" t="n">
        <v>90</v>
      </c>
      <c r="B43" s="0" t="n">
        <v>4290363.38529791</v>
      </c>
      <c r="C43" s="0" t="n">
        <v>2558566.96777352</v>
      </c>
      <c r="D43" s="0" t="n">
        <v>1164489.25764689</v>
      </c>
      <c r="E43" s="0" t="n">
        <v>386157.301775351</v>
      </c>
      <c r="F43" s="0" t="n">
        <v>0</v>
      </c>
      <c r="G43" s="0" t="n">
        <v>10284.5824827996</v>
      </c>
      <c r="H43" s="0" t="n">
        <v>101260.933567926</v>
      </c>
      <c r="I43" s="0" t="n">
        <v>48700.6184183136</v>
      </c>
      <c r="J43" s="0" t="n">
        <v>13645.1341041768</v>
      </c>
    </row>
    <row r="44" customFormat="false" ht="12.8" hidden="false" customHeight="false" outlineLevel="0" collapsed="false">
      <c r="A44" s="0" t="n">
        <v>91</v>
      </c>
      <c r="B44" s="0" t="n">
        <v>4089307.59517222</v>
      </c>
      <c r="C44" s="0" t="n">
        <v>2486434.10682296</v>
      </c>
      <c r="D44" s="0" t="n">
        <v>1071485.76906612</v>
      </c>
      <c r="E44" s="0" t="n">
        <v>374371.441781016</v>
      </c>
      <c r="F44" s="0" t="n">
        <v>0</v>
      </c>
      <c r="G44" s="0" t="n">
        <v>15529.1859478611</v>
      </c>
      <c r="H44" s="0" t="n">
        <v>92986.1248627927</v>
      </c>
      <c r="I44" s="0" t="n">
        <v>36249.5204118103</v>
      </c>
      <c r="J44" s="0" t="n">
        <v>13241.6650866813</v>
      </c>
    </row>
    <row r="45" customFormat="false" ht="12.8" hidden="false" customHeight="false" outlineLevel="0" collapsed="false">
      <c r="A45" s="0" t="n">
        <v>92</v>
      </c>
      <c r="B45" s="0" t="n">
        <v>4317006.9500232</v>
      </c>
      <c r="C45" s="0" t="n">
        <v>2679011.56905854</v>
      </c>
      <c r="D45" s="0" t="n">
        <v>1068546.89426325</v>
      </c>
      <c r="E45" s="0" t="n">
        <v>392309.960977567</v>
      </c>
      <c r="F45" s="0" t="n">
        <v>0</v>
      </c>
      <c r="G45" s="0" t="n">
        <v>13004.6428755887</v>
      </c>
      <c r="H45" s="0" t="n">
        <v>104101.995146324</v>
      </c>
      <c r="I45" s="0" t="n">
        <v>41377.7560463835</v>
      </c>
      <c r="J45" s="0" t="n">
        <v>14587.6923639339</v>
      </c>
    </row>
    <row r="46" customFormat="false" ht="12.8" hidden="false" customHeight="false" outlineLevel="0" collapsed="false">
      <c r="A46" s="0" t="n">
        <v>93</v>
      </c>
      <c r="B46" s="0" t="n">
        <v>5096323.38694443</v>
      </c>
      <c r="C46" s="0" t="n">
        <v>2646224.75096674</v>
      </c>
      <c r="D46" s="0" t="n">
        <v>976239.391007375</v>
      </c>
      <c r="E46" s="0" t="n">
        <v>386515.798789159</v>
      </c>
      <c r="F46" s="0" t="n">
        <v>904643.138197878</v>
      </c>
      <c r="G46" s="0" t="n">
        <v>9780.82389378552</v>
      </c>
      <c r="H46" s="0" t="n">
        <v>118892.492890974</v>
      </c>
      <c r="I46" s="0" t="n">
        <v>37559.4104617245</v>
      </c>
      <c r="J46" s="0" t="n">
        <v>16314.0296538444</v>
      </c>
    </row>
    <row r="47" customFormat="false" ht="12.8" hidden="false" customHeight="false" outlineLevel="0" collapsed="false">
      <c r="A47" s="0" t="n">
        <v>94</v>
      </c>
      <c r="B47" s="0" t="n">
        <v>4463959.99627541</v>
      </c>
      <c r="C47" s="0" t="n">
        <v>2834749.70414035</v>
      </c>
      <c r="D47" s="0" t="n">
        <v>1034430.17499833</v>
      </c>
      <c r="E47" s="0" t="n">
        <v>401690.64365702</v>
      </c>
      <c r="F47" s="0" t="n">
        <v>0</v>
      </c>
      <c r="G47" s="0" t="n">
        <v>14806.0562969322</v>
      </c>
      <c r="H47" s="0" t="n">
        <v>106567.465692704</v>
      </c>
      <c r="I47" s="0" t="n">
        <v>47487.5001654271</v>
      </c>
      <c r="J47" s="0" t="n">
        <v>15234.3219718035</v>
      </c>
    </row>
    <row r="48" customFormat="false" ht="12.8" hidden="false" customHeight="false" outlineLevel="0" collapsed="false">
      <c r="A48" s="0" t="n">
        <v>95</v>
      </c>
      <c r="B48" s="0" t="n">
        <v>4340484.2076674</v>
      </c>
      <c r="C48" s="0" t="n">
        <v>2728458.02518392</v>
      </c>
      <c r="D48" s="0" t="n">
        <v>1030103.88459713</v>
      </c>
      <c r="E48" s="0" t="n">
        <v>400073.626833819</v>
      </c>
      <c r="F48" s="0" t="n">
        <v>0</v>
      </c>
      <c r="G48" s="0" t="n">
        <v>11249.8282183827</v>
      </c>
      <c r="H48" s="0" t="n">
        <v>111854.57468318</v>
      </c>
      <c r="I48" s="0" t="n">
        <v>40608.0366531509</v>
      </c>
      <c r="J48" s="0" t="n">
        <v>17589.552147086</v>
      </c>
    </row>
    <row r="49" customFormat="false" ht="12.8" hidden="false" customHeight="false" outlineLevel="0" collapsed="false">
      <c r="A49" s="0" t="n">
        <v>96</v>
      </c>
      <c r="B49" s="0" t="n">
        <v>4443948.01418645</v>
      </c>
      <c r="C49" s="0" t="n">
        <v>2875129.52726009</v>
      </c>
      <c r="D49" s="0" t="n">
        <v>985315.010043896</v>
      </c>
      <c r="E49" s="0" t="n">
        <v>406532.34444219</v>
      </c>
      <c r="F49" s="0" t="n">
        <v>0</v>
      </c>
      <c r="G49" s="0" t="n">
        <v>14979.8931585341</v>
      </c>
      <c r="H49" s="0" t="n">
        <v>98688.0414369348</v>
      </c>
      <c r="I49" s="0" t="n">
        <v>40584.019772734</v>
      </c>
      <c r="J49" s="0" t="n">
        <v>13600.399336067</v>
      </c>
    </row>
    <row r="50" customFormat="false" ht="12.8" hidden="false" customHeight="false" outlineLevel="0" collapsed="false">
      <c r="A50" s="0" t="n">
        <v>97</v>
      </c>
      <c r="B50" s="0" t="n">
        <v>5348299.42135761</v>
      </c>
      <c r="C50" s="0" t="n">
        <v>2865101.32476421</v>
      </c>
      <c r="D50" s="0" t="n">
        <v>946156.331345009</v>
      </c>
      <c r="E50" s="0" t="n">
        <v>403510.358533078</v>
      </c>
      <c r="F50" s="0" t="n">
        <v>948767.006440857</v>
      </c>
      <c r="G50" s="0" t="n">
        <v>16659.6364084143</v>
      </c>
      <c r="H50" s="0" t="n">
        <v>119134.029946247</v>
      </c>
      <c r="I50" s="0" t="n">
        <v>31511.4368385403</v>
      </c>
      <c r="J50" s="0" t="n">
        <v>18081.9591485714</v>
      </c>
    </row>
    <row r="51" customFormat="false" ht="12.8" hidden="false" customHeight="false" outlineLevel="0" collapsed="false">
      <c r="A51" s="0" t="n">
        <v>98</v>
      </c>
      <c r="B51" s="0" t="n">
        <v>4583407.4221574</v>
      </c>
      <c r="C51" s="0" t="n">
        <v>2925359.9009765</v>
      </c>
      <c r="D51" s="0" t="n">
        <v>1042769.99669491</v>
      </c>
      <c r="E51" s="0" t="n">
        <v>410138.595760385</v>
      </c>
      <c r="F51" s="0" t="n">
        <v>0</v>
      </c>
      <c r="G51" s="0" t="n">
        <v>16241.8892482035</v>
      </c>
      <c r="H51" s="0" t="n">
        <v>123282.741421808</v>
      </c>
      <c r="I51" s="0" t="n">
        <v>41842.9595404001</v>
      </c>
      <c r="J51" s="0" t="n">
        <v>16709.7669887125</v>
      </c>
    </row>
    <row r="52" customFormat="false" ht="12.8" hidden="false" customHeight="false" outlineLevel="0" collapsed="false">
      <c r="A52" s="0" t="n">
        <v>99</v>
      </c>
      <c r="B52" s="0" t="n">
        <v>4384241.87133246</v>
      </c>
      <c r="C52" s="0" t="n">
        <v>2833306.67685835</v>
      </c>
      <c r="D52" s="0" t="n">
        <v>973588.342385205</v>
      </c>
      <c r="E52" s="0" t="n">
        <v>405359.780674492</v>
      </c>
      <c r="F52" s="0" t="n">
        <v>0</v>
      </c>
      <c r="G52" s="0" t="n">
        <v>12696.6115842265</v>
      </c>
      <c r="H52" s="0" t="n">
        <v>114608.88514062</v>
      </c>
      <c r="I52" s="0" t="n">
        <v>28086.6403761594</v>
      </c>
      <c r="J52" s="0" t="n">
        <v>16997.4599466415</v>
      </c>
    </row>
    <row r="53" customFormat="false" ht="12.8" hidden="false" customHeight="false" outlineLevel="0" collapsed="false">
      <c r="A53" s="0" t="n">
        <v>100</v>
      </c>
      <c r="B53" s="0" t="n">
        <v>4489301.91623432</v>
      </c>
      <c r="C53" s="0" t="n">
        <v>2873361.13141074</v>
      </c>
      <c r="D53" s="0" t="n">
        <v>1012798.20451828</v>
      </c>
      <c r="E53" s="0" t="n">
        <v>413641.698478331</v>
      </c>
      <c r="F53" s="0" t="n">
        <v>0</v>
      </c>
      <c r="G53" s="0" t="n">
        <v>17687.9344842053</v>
      </c>
      <c r="H53" s="0" t="n">
        <v>123429.384867152</v>
      </c>
      <c r="I53" s="0" t="n">
        <v>24660.814562833</v>
      </c>
      <c r="J53" s="0" t="n">
        <v>15813.3140627227</v>
      </c>
    </row>
    <row r="54" customFormat="false" ht="12.8" hidden="false" customHeight="false" outlineLevel="0" collapsed="false">
      <c r="A54" s="0" t="n">
        <v>101</v>
      </c>
      <c r="B54" s="0" t="n">
        <v>5303366.08246149</v>
      </c>
      <c r="C54" s="0" t="n">
        <v>2779016.29365882</v>
      </c>
      <c r="D54" s="0" t="n">
        <v>982897.136323453</v>
      </c>
      <c r="E54" s="0" t="n">
        <v>409004.082802258</v>
      </c>
      <c r="F54" s="0" t="n">
        <v>939904.601901512</v>
      </c>
      <c r="G54" s="0" t="n">
        <v>11215.4653216765</v>
      </c>
      <c r="H54" s="0" t="n">
        <v>126744.949038399</v>
      </c>
      <c r="I54" s="0" t="n">
        <v>36206.8598018044</v>
      </c>
      <c r="J54" s="0" t="n">
        <v>18286.6895165886</v>
      </c>
    </row>
    <row r="55" customFormat="false" ht="12.8" hidden="false" customHeight="false" outlineLevel="0" collapsed="false">
      <c r="A55" s="0" t="n">
        <v>102</v>
      </c>
      <c r="B55" s="0" t="n">
        <v>4445037.47748046</v>
      </c>
      <c r="C55" s="0" t="n">
        <v>2946950.81535607</v>
      </c>
      <c r="D55" s="0" t="n">
        <v>876590.964816966</v>
      </c>
      <c r="E55" s="0" t="n">
        <v>412241.268320497</v>
      </c>
      <c r="F55" s="0" t="n">
        <v>0</v>
      </c>
      <c r="G55" s="0" t="n">
        <v>18940.2230057664</v>
      </c>
      <c r="H55" s="0" t="n">
        <v>124402.812339323</v>
      </c>
      <c r="I55" s="0" t="n">
        <v>41694.9106738781</v>
      </c>
      <c r="J55" s="0" t="n">
        <v>17094.0136770415</v>
      </c>
    </row>
    <row r="56" customFormat="false" ht="12.8" hidden="false" customHeight="false" outlineLevel="0" collapsed="false">
      <c r="A56" s="0" t="n">
        <v>103</v>
      </c>
      <c r="B56" s="0" t="n">
        <v>4360373.32589517</v>
      </c>
      <c r="C56" s="0" t="n">
        <v>2869209.69114077</v>
      </c>
      <c r="D56" s="0" t="n">
        <v>895457.455475529</v>
      </c>
      <c r="E56" s="0" t="n">
        <v>405380.312991729</v>
      </c>
      <c r="F56" s="0" t="n">
        <v>0</v>
      </c>
      <c r="G56" s="0" t="n">
        <v>17525.9488071062</v>
      </c>
      <c r="H56" s="0" t="n">
        <v>128476.047605751</v>
      </c>
      <c r="I56" s="0" t="n">
        <v>28492.4850964085</v>
      </c>
      <c r="J56" s="0" t="n">
        <v>16564.6117719818</v>
      </c>
    </row>
    <row r="57" customFormat="false" ht="12.8" hidden="false" customHeight="false" outlineLevel="0" collapsed="false">
      <c r="A57" s="0" t="n">
        <v>104</v>
      </c>
      <c r="B57" s="0" t="n">
        <v>4469475.91947557</v>
      </c>
      <c r="C57" s="0" t="n">
        <v>2974224.49253889</v>
      </c>
      <c r="D57" s="0" t="n">
        <v>869734.808026371</v>
      </c>
      <c r="E57" s="0" t="n">
        <v>411931.186773732</v>
      </c>
      <c r="F57" s="0" t="n">
        <v>0</v>
      </c>
      <c r="G57" s="0" t="n">
        <v>11651.8436800049</v>
      </c>
      <c r="H57" s="0" t="n">
        <v>133035.477103111</v>
      </c>
      <c r="I57" s="0" t="n">
        <v>41508.4734214065</v>
      </c>
      <c r="J57" s="0" t="n">
        <v>18327.4143975294</v>
      </c>
    </row>
    <row r="58" customFormat="false" ht="12.8" hidden="false" customHeight="false" outlineLevel="0" collapsed="false">
      <c r="A58" s="0" t="n">
        <v>105</v>
      </c>
      <c r="B58" s="0" t="n">
        <v>5405714.09442946</v>
      </c>
      <c r="C58" s="0" t="n">
        <v>2925959.29561821</v>
      </c>
      <c r="D58" s="0" t="n">
        <v>930612.528482618</v>
      </c>
      <c r="E58" s="0" t="n">
        <v>408783.934711689</v>
      </c>
      <c r="F58" s="0" t="n">
        <v>954840.801571509</v>
      </c>
      <c r="G58" s="0" t="n">
        <v>16922.8881829782</v>
      </c>
      <c r="H58" s="0" t="n">
        <v>112949.757160337</v>
      </c>
      <c r="I58" s="0" t="n">
        <v>36188.6542253862</v>
      </c>
      <c r="J58" s="0" t="n">
        <v>18398.7317609482</v>
      </c>
    </row>
    <row r="59" customFormat="false" ht="12.8" hidden="false" customHeight="false" outlineLevel="0" collapsed="false">
      <c r="A59" s="0" t="n">
        <v>106</v>
      </c>
      <c r="B59" s="0" t="n">
        <v>4479951.03491708</v>
      </c>
      <c r="C59" s="0" t="n">
        <v>2875468.89307791</v>
      </c>
      <c r="D59" s="0" t="n">
        <v>988196.893864196</v>
      </c>
      <c r="E59" s="0" t="n">
        <v>410974.060361796</v>
      </c>
      <c r="F59" s="0" t="n">
        <v>0</v>
      </c>
      <c r="G59" s="0" t="n">
        <v>19507.3781818619</v>
      </c>
      <c r="H59" s="0" t="n">
        <v>122011.062056992</v>
      </c>
      <c r="I59" s="0" t="n">
        <v>34427.0797830078</v>
      </c>
      <c r="J59" s="0" t="n">
        <v>19674.5783306677</v>
      </c>
    </row>
    <row r="60" customFormat="false" ht="12.8" hidden="false" customHeight="false" outlineLevel="0" collapsed="false">
      <c r="A60" s="0" t="n">
        <v>107</v>
      </c>
      <c r="B60" s="0" t="n">
        <v>4448081.50042218</v>
      </c>
      <c r="C60" s="0" t="n">
        <v>2834952.16862432</v>
      </c>
      <c r="D60" s="0" t="n">
        <v>997685.610567716</v>
      </c>
      <c r="E60" s="0" t="n">
        <v>412189.138172059</v>
      </c>
      <c r="F60" s="0" t="n">
        <v>0</v>
      </c>
      <c r="G60" s="0" t="n">
        <v>17166.4834113916</v>
      </c>
      <c r="H60" s="0" t="n">
        <v>115704.471982002</v>
      </c>
      <c r="I60" s="0" t="n">
        <v>52330.5321039737</v>
      </c>
      <c r="J60" s="0" t="n">
        <v>17307.7298657902</v>
      </c>
    </row>
    <row r="61" customFormat="false" ht="12.8" hidden="false" customHeight="false" outlineLevel="0" collapsed="false">
      <c r="A61" s="0" t="n">
        <v>108</v>
      </c>
      <c r="B61" s="0" t="n">
        <v>4561157.70900651</v>
      </c>
      <c r="C61" s="0" t="n">
        <v>2996894.46933199</v>
      </c>
      <c r="D61" s="0" t="n">
        <v>927927.39210758</v>
      </c>
      <c r="E61" s="0" t="n">
        <v>419448.848334155</v>
      </c>
      <c r="F61" s="0" t="n">
        <v>0</v>
      </c>
      <c r="G61" s="0" t="n">
        <v>18487.599946812</v>
      </c>
      <c r="H61" s="0" t="n">
        <v>137548.201304904</v>
      </c>
      <c r="I61" s="0" t="n">
        <v>34695.6950350738</v>
      </c>
      <c r="J61" s="0" t="n">
        <v>16605.5105283593</v>
      </c>
    </row>
    <row r="62" customFormat="false" ht="12.8" hidden="false" customHeight="false" outlineLevel="0" collapsed="false">
      <c r="A62" s="0" t="n">
        <v>109</v>
      </c>
      <c r="B62" s="0" t="n">
        <v>5351215.03263477</v>
      </c>
      <c r="C62" s="0" t="n">
        <v>2929387.53241178</v>
      </c>
      <c r="D62" s="0" t="n">
        <v>875665.024542966</v>
      </c>
      <c r="E62" s="0" t="n">
        <v>415275.716727566</v>
      </c>
      <c r="F62" s="0" t="n">
        <v>943002.251064203</v>
      </c>
      <c r="G62" s="0" t="n">
        <v>15420.8319089566</v>
      </c>
      <c r="H62" s="0" t="n">
        <v>121056.949228106</v>
      </c>
      <c r="I62" s="0" t="n">
        <v>33805.5981830509</v>
      </c>
      <c r="J62" s="0" t="n">
        <v>16623.3187922569</v>
      </c>
    </row>
    <row r="63" customFormat="false" ht="12.8" hidden="false" customHeight="false" outlineLevel="0" collapsed="false">
      <c r="A63" s="0" t="n">
        <v>110</v>
      </c>
      <c r="B63" s="0" t="n">
        <v>4558962.45463519</v>
      </c>
      <c r="C63" s="0" t="n">
        <v>3019324.98941418</v>
      </c>
      <c r="D63" s="0" t="n">
        <v>921217.697387474</v>
      </c>
      <c r="E63" s="0" t="n">
        <v>418851.958034173</v>
      </c>
      <c r="F63" s="0" t="n">
        <v>0</v>
      </c>
      <c r="G63" s="0" t="n">
        <v>16594.5533438445</v>
      </c>
      <c r="H63" s="0" t="n">
        <v>125225.325499692</v>
      </c>
      <c r="I63" s="0" t="n">
        <v>25415.1300373407</v>
      </c>
      <c r="J63" s="0" t="n">
        <v>19590.6390638181</v>
      </c>
    </row>
    <row r="64" customFormat="false" ht="12.8" hidden="false" customHeight="false" outlineLevel="0" collapsed="false">
      <c r="A64" s="0" t="n">
        <v>111</v>
      </c>
      <c r="B64" s="0" t="n">
        <v>4435120.25967796</v>
      </c>
      <c r="C64" s="0" t="n">
        <v>3003820.08537414</v>
      </c>
      <c r="D64" s="0" t="n">
        <v>841575.486796847</v>
      </c>
      <c r="E64" s="0" t="n">
        <v>416569.29016437</v>
      </c>
      <c r="F64" s="0" t="n">
        <v>0</v>
      </c>
      <c r="G64" s="0" t="n">
        <v>21163.181269522</v>
      </c>
      <c r="H64" s="0" t="n">
        <v>112787.26200518</v>
      </c>
      <c r="I64" s="0" t="n">
        <v>26059.7028453383</v>
      </c>
      <c r="J64" s="0" t="n">
        <v>17405.2029412092</v>
      </c>
    </row>
    <row r="65" customFormat="false" ht="12.8" hidden="false" customHeight="false" outlineLevel="0" collapsed="false">
      <c r="A65" s="0" t="n">
        <v>112</v>
      </c>
      <c r="B65" s="0" t="n">
        <v>4554458.32937853</v>
      </c>
      <c r="C65" s="0" t="n">
        <v>3148572.09045131</v>
      </c>
      <c r="D65" s="0" t="n">
        <v>794839.394523031</v>
      </c>
      <c r="E65" s="0" t="n">
        <v>423319.786637904</v>
      </c>
      <c r="F65" s="0" t="n">
        <v>0</v>
      </c>
      <c r="G65" s="0" t="n">
        <v>19596.8894515553</v>
      </c>
      <c r="H65" s="0" t="n">
        <v>111756.640124099</v>
      </c>
      <c r="I65" s="0" t="n">
        <v>26042.6890021156</v>
      </c>
      <c r="J65" s="0" t="n">
        <v>16712.9105803796</v>
      </c>
    </row>
    <row r="66" customFormat="false" ht="12.8" hidden="false" customHeight="false" outlineLevel="0" collapsed="false">
      <c r="A66" s="0" t="n">
        <v>113</v>
      </c>
      <c r="B66" s="0" t="n">
        <v>5431094.11151363</v>
      </c>
      <c r="C66" s="0" t="n">
        <v>2927435.36959999</v>
      </c>
      <c r="D66" s="0" t="n">
        <v>926737.51685672</v>
      </c>
      <c r="E66" s="0" t="n">
        <v>415777.544412433</v>
      </c>
      <c r="F66" s="0" t="n">
        <v>967591.06491442</v>
      </c>
      <c r="G66" s="0" t="n">
        <v>20676.8880570599</v>
      </c>
      <c r="H66" s="0" t="n">
        <v>118188.698896957</v>
      </c>
      <c r="I66" s="0" t="n">
        <v>30567.467171907</v>
      </c>
      <c r="J66" s="0" t="n">
        <v>18362.4575363425</v>
      </c>
    </row>
    <row r="67" customFormat="false" ht="12.8" hidden="false" customHeight="false" outlineLevel="0" collapsed="false">
      <c r="A67" s="0" t="n">
        <v>114</v>
      </c>
      <c r="B67" s="0" t="n">
        <v>4513730.68764665</v>
      </c>
      <c r="C67" s="0" t="n">
        <v>3018497.58645954</v>
      </c>
      <c r="D67" s="0" t="n">
        <v>874339.636248123</v>
      </c>
      <c r="E67" s="0" t="n">
        <v>421561.23406606</v>
      </c>
      <c r="F67" s="0" t="n">
        <v>0</v>
      </c>
      <c r="G67" s="0" t="n">
        <v>19689.0814888541</v>
      </c>
      <c r="H67" s="0" t="n">
        <v>123108.285150707</v>
      </c>
      <c r="I67" s="0" t="n">
        <v>24746.151546598</v>
      </c>
      <c r="J67" s="0" t="n">
        <v>19998.936276802</v>
      </c>
    </row>
    <row r="68" customFormat="false" ht="12.8" hidden="false" customHeight="false" outlineLevel="0" collapsed="false">
      <c r="A68" s="0" t="n">
        <v>115</v>
      </c>
      <c r="B68" s="0" t="n">
        <v>4360034.87069406</v>
      </c>
      <c r="C68" s="0" t="n">
        <v>2960081.45814017</v>
      </c>
      <c r="D68" s="0" t="n">
        <v>793224.947589245</v>
      </c>
      <c r="E68" s="0" t="n">
        <v>415109.410613351</v>
      </c>
      <c r="F68" s="0" t="n">
        <v>0</v>
      </c>
      <c r="G68" s="0" t="n">
        <v>23118.4764729529</v>
      </c>
      <c r="H68" s="0" t="n">
        <v>115888.960642315</v>
      </c>
      <c r="I68" s="0" t="n">
        <v>31449.9393880161</v>
      </c>
      <c r="J68" s="0" t="n">
        <v>17025.613472493</v>
      </c>
    </row>
    <row r="69" customFormat="false" ht="12.8" hidden="false" customHeight="false" outlineLevel="0" collapsed="false">
      <c r="A69" s="0" t="n">
        <v>116</v>
      </c>
      <c r="B69" s="0" t="n">
        <v>4390225.56525775</v>
      </c>
      <c r="C69" s="0" t="n">
        <v>3040479.62527713</v>
      </c>
      <c r="D69" s="0" t="n">
        <v>753197.849121126</v>
      </c>
      <c r="E69" s="0" t="n">
        <v>421201.645980627</v>
      </c>
      <c r="F69" s="0" t="n">
        <v>0</v>
      </c>
      <c r="G69" s="0" t="n">
        <v>18761.5365657955</v>
      </c>
      <c r="H69" s="0" t="n">
        <v>101228.640949157</v>
      </c>
      <c r="I69" s="0" t="n">
        <v>30978.0443663254</v>
      </c>
      <c r="J69" s="0" t="n">
        <v>15741.0125480029</v>
      </c>
    </row>
    <row r="70" customFormat="false" ht="12.8" hidden="false" customHeight="false" outlineLevel="0" collapsed="false">
      <c r="A70" s="0" t="n">
        <v>117</v>
      </c>
      <c r="B70" s="0" t="n">
        <v>5305893.19041352</v>
      </c>
      <c r="C70" s="0" t="n">
        <v>2997061.9632576</v>
      </c>
      <c r="D70" s="0" t="n">
        <v>730131.985714218</v>
      </c>
      <c r="E70" s="0" t="n">
        <v>421983.125520883</v>
      </c>
      <c r="F70" s="0" t="n">
        <v>943490.62706855</v>
      </c>
      <c r="G70" s="0" t="n">
        <v>17190.1173943841</v>
      </c>
      <c r="H70" s="0" t="n">
        <v>133328.806071372</v>
      </c>
      <c r="I70" s="0" t="n">
        <v>28914.8528128226</v>
      </c>
      <c r="J70" s="0" t="n">
        <v>19793.6977857855</v>
      </c>
    </row>
    <row r="71" customFormat="false" ht="12.8" hidden="false" customHeight="false" outlineLevel="0" collapsed="false">
      <c r="A71" s="0" t="n">
        <v>118</v>
      </c>
      <c r="B71" s="0" t="n">
        <v>4437117.38401292</v>
      </c>
      <c r="C71" s="0" t="n">
        <v>3116358.92181067</v>
      </c>
      <c r="D71" s="0" t="n">
        <v>711310.627133332</v>
      </c>
      <c r="E71" s="0" t="n">
        <v>427492.823719184</v>
      </c>
      <c r="F71" s="0" t="n">
        <v>0</v>
      </c>
      <c r="G71" s="0" t="n">
        <v>18467.4326445947</v>
      </c>
      <c r="H71" s="0" t="n">
        <v>124698.208845813</v>
      </c>
      <c r="I71" s="0" t="n">
        <v>23593.6760942093</v>
      </c>
      <c r="J71" s="0" t="n">
        <v>19102.0933819757</v>
      </c>
    </row>
    <row r="72" customFormat="false" ht="12.8" hidden="false" customHeight="false" outlineLevel="0" collapsed="false">
      <c r="A72" s="0" t="n">
        <v>119</v>
      </c>
      <c r="B72" s="0" t="n">
        <v>4403510.99662522</v>
      </c>
      <c r="C72" s="0" t="n">
        <v>3074569.85136289</v>
      </c>
      <c r="D72" s="0" t="n">
        <v>704170.382932178</v>
      </c>
      <c r="E72" s="0" t="n">
        <v>426854.331044434</v>
      </c>
      <c r="F72" s="0" t="n">
        <v>0</v>
      </c>
      <c r="G72" s="0" t="n">
        <v>24682.0731694318</v>
      </c>
      <c r="H72" s="0" t="n">
        <v>122439.901713523</v>
      </c>
      <c r="I72" s="0" t="n">
        <v>34467.4936158767</v>
      </c>
      <c r="J72" s="0" t="n">
        <v>18470.5662230801</v>
      </c>
    </row>
    <row r="73" customFormat="false" ht="12.8" hidden="false" customHeight="false" outlineLevel="0" collapsed="false">
      <c r="A73" s="0" t="n">
        <v>120</v>
      </c>
      <c r="B73" s="0" t="n">
        <v>4507807.95750084</v>
      </c>
      <c r="C73" s="0" t="n">
        <v>3182109.71844999</v>
      </c>
      <c r="D73" s="0" t="n">
        <v>699957.568420398</v>
      </c>
      <c r="E73" s="0" t="n">
        <v>429404.179312351</v>
      </c>
      <c r="F73" s="0" t="n">
        <v>0</v>
      </c>
      <c r="G73" s="0" t="n">
        <v>22315.7748570938</v>
      </c>
      <c r="H73" s="0" t="n">
        <v>119948.581444783</v>
      </c>
      <c r="I73" s="0" t="n">
        <v>30151.8616824023</v>
      </c>
      <c r="J73" s="0" t="n">
        <v>17649.9349647981</v>
      </c>
    </row>
    <row r="74" customFormat="false" ht="12.8" hidden="false" customHeight="false" outlineLevel="0" collapsed="false">
      <c r="A74" s="0" t="n">
        <v>121</v>
      </c>
      <c r="B74" s="0" t="n">
        <v>5394040.91522488</v>
      </c>
      <c r="C74" s="0" t="n">
        <v>3109602.21718878</v>
      </c>
      <c r="D74" s="0" t="n">
        <v>732444.07468069</v>
      </c>
      <c r="E74" s="0" t="n">
        <v>427340.641430715</v>
      </c>
      <c r="F74" s="0" t="n">
        <v>960860.628043994</v>
      </c>
      <c r="G74" s="0" t="n">
        <v>16441.5448028108</v>
      </c>
      <c r="H74" s="0" t="n">
        <v>93855.9703963664</v>
      </c>
      <c r="I74" s="0" t="n">
        <v>31463.3572647052</v>
      </c>
      <c r="J74" s="0" t="n">
        <v>14624.3353752957</v>
      </c>
    </row>
    <row r="75" customFormat="false" ht="12.8" hidden="false" customHeight="false" outlineLevel="0" collapsed="false">
      <c r="A75" s="0" t="n">
        <v>122</v>
      </c>
      <c r="B75" s="0" t="n">
        <v>4500829.09710397</v>
      </c>
      <c r="C75" s="0" t="n">
        <v>3183287.64772767</v>
      </c>
      <c r="D75" s="0" t="n">
        <v>682026.146871002</v>
      </c>
      <c r="E75" s="0" t="n">
        <v>428882.319287645</v>
      </c>
      <c r="F75" s="0" t="n">
        <v>0</v>
      </c>
      <c r="G75" s="0" t="n">
        <v>19567.6572652182</v>
      </c>
      <c r="H75" s="0" t="n">
        <v>135988.412872671</v>
      </c>
      <c r="I75" s="0" t="n">
        <v>27840.0894027045</v>
      </c>
      <c r="J75" s="0" t="n">
        <v>19300.4757274669</v>
      </c>
    </row>
    <row r="76" customFormat="false" ht="12.8" hidden="false" customHeight="false" outlineLevel="0" collapsed="false">
      <c r="A76" s="0" t="n">
        <v>123</v>
      </c>
      <c r="B76" s="0" t="n">
        <v>4389203.95235942</v>
      </c>
      <c r="C76" s="0" t="n">
        <v>3055381.28280272</v>
      </c>
      <c r="D76" s="0" t="n">
        <v>729656.074825846</v>
      </c>
      <c r="E76" s="0" t="n">
        <v>416727.14801085</v>
      </c>
      <c r="F76" s="0" t="n">
        <v>0</v>
      </c>
      <c r="G76" s="0" t="n">
        <v>14688.4745452293</v>
      </c>
      <c r="H76" s="0" t="n">
        <v>114621.052905696</v>
      </c>
      <c r="I76" s="0" t="n">
        <v>36513.3034273703</v>
      </c>
      <c r="J76" s="0" t="n">
        <v>13889.231467951</v>
      </c>
    </row>
    <row r="77" customFormat="false" ht="12.8" hidden="false" customHeight="false" outlineLevel="0" collapsed="false">
      <c r="A77" s="0" t="n">
        <v>124</v>
      </c>
      <c r="B77" s="0" t="n">
        <v>4323247.41241481</v>
      </c>
      <c r="C77" s="0" t="n">
        <v>3062959.26851928</v>
      </c>
      <c r="D77" s="0" t="n">
        <v>664827.299284703</v>
      </c>
      <c r="E77" s="0" t="n">
        <v>419179.428909458</v>
      </c>
      <c r="F77" s="0" t="n">
        <v>0</v>
      </c>
      <c r="G77" s="0" t="n">
        <v>20954.6524564471</v>
      </c>
      <c r="H77" s="0" t="n">
        <v>102294.275454253</v>
      </c>
      <c r="I77" s="0" t="n">
        <v>31697.3342908891</v>
      </c>
      <c r="J77" s="0" t="n">
        <v>15614.3976820723</v>
      </c>
    </row>
    <row r="78" customFormat="false" ht="12.8" hidden="false" customHeight="false" outlineLevel="0" collapsed="false">
      <c r="A78" s="0" t="n">
        <v>125</v>
      </c>
      <c r="B78" s="0" t="n">
        <v>5355258.80045686</v>
      </c>
      <c r="C78" s="0" t="n">
        <v>3116136.88291304</v>
      </c>
      <c r="D78" s="0" t="n">
        <v>644749.727982566</v>
      </c>
      <c r="E78" s="0" t="n">
        <v>417241.675287163</v>
      </c>
      <c r="F78" s="0" t="n">
        <v>952514.365703015</v>
      </c>
      <c r="G78" s="0" t="n">
        <v>25926.7246950175</v>
      </c>
      <c r="H78" s="0" t="n">
        <v>134413.262626909</v>
      </c>
      <c r="I78" s="0" t="n">
        <v>33994.7107164309</v>
      </c>
      <c r="J78" s="0" t="n">
        <v>17602.1077239213</v>
      </c>
    </row>
    <row r="79" customFormat="false" ht="12.8" hidden="false" customHeight="false" outlineLevel="0" collapsed="false">
      <c r="A79" s="0" t="n">
        <v>126</v>
      </c>
      <c r="B79" s="0" t="n">
        <v>4462331.5485536</v>
      </c>
      <c r="C79" s="0" t="n">
        <v>3255876.15704398</v>
      </c>
      <c r="D79" s="0" t="n">
        <v>581562.8396442</v>
      </c>
      <c r="E79" s="0" t="n">
        <v>428890.031626809</v>
      </c>
      <c r="F79" s="0" t="n">
        <v>0</v>
      </c>
      <c r="G79" s="0" t="n">
        <v>20703.9052466017</v>
      </c>
      <c r="H79" s="0" t="n">
        <v>127817.251596192</v>
      </c>
      <c r="I79" s="0" t="n">
        <v>22426.8968362558</v>
      </c>
      <c r="J79" s="0" t="n">
        <v>19646.5846282205</v>
      </c>
    </row>
    <row r="80" customFormat="false" ht="12.8" hidden="false" customHeight="false" outlineLevel="0" collapsed="false">
      <c r="A80" s="0" t="n">
        <v>127</v>
      </c>
      <c r="B80" s="0" t="n">
        <v>4395584.93516075</v>
      </c>
      <c r="C80" s="0" t="n">
        <v>3199937.71345132</v>
      </c>
      <c r="D80" s="0" t="n">
        <v>582432.320173571</v>
      </c>
      <c r="E80" s="0" t="n">
        <v>419313.375696383</v>
      </c>
      <c r="F80" s="0" t="n">
        <v>0</v>
      </c>
      <c r="G80" s="0" t="n">
        <v>16187.7851273739</v>
      </c>
      <c r="H80" s="0" t="n">
        <v>109556.950193633</v>
      </c>
      <c r="I80" s="0" t="n">
        <v>42721.1899444801</v>
      </c>
      <c r="J80" s="0" t="n">
        <v>17288.2036149727</v>
      </c>
    </row>
    <row r="81" customFormat="false" ht="12.8" hidden="false" customHeight="false" outlineLevel="0" collapsed="false">
      <c r="A81" s="0" t="n">
        <v>128</v>
      </c>
      <c r="B81" s="0" t="n">
        <v>4381898.45230778</v>
      </c>
      <c r="C81" s="0" t="n">
        <v>3247070.67451011</v>
      </c>
      <c r="D81" s="0" t="n">
        <v>531817.472285245</v>
      </c>
      <c r="E81" s="0" t="n">
        <v>425698.248494127</v>
      </c>
      <c r="F81" s="0" t="n">
        <v>0</v>
      </c>
      <c r="G81" s="0" t="n">
        <v>22722.0441177548</v>
      </c>
      <c r="H81" s="0" t="n">
        <v>108116.297414159</v>
      </c>
      <c r="I81" s="0" t="n">
        <v>31363.7640215197</v>
      </c>
      <c r="J81" s="0" t="n">
        <v>16876.3694795133</v>
      </c>
    </row>
    <row r="82" customFormat="false" ht="12.8" hidden="false" customHeight="false" outlineLevel="0" collapsed="false">
      <c r="A82" s="0" t="n">
        <v>129</v>
      </c>
      <c r="B82" s="0" t="n">
        <v>5351938.28904308</v>
      </c>
      <c r="C82" s="0" t="n">
        <v>3192415.83630889</v>
      </c>
      <c r="D82" s="0" t="n">
        <v>545594.208270308</v>
      </c>
      <c r="E82" s="0" t="n">
        <v>422886.323771949</v>
      </c>
      <c r="F82" s="0" t="n">
        <v>956870.603890375</v>
      </c>
      <c r="G82" s="0" t="n">
        <v>21033.5368737091</v>
      </c>
      <c r="H82" s="0" t="n">
        <v>134621.455370865</v>
      </c>
      <c r="I82" s="0" t="n">
        <v>51428.3762754212</v>
      </c>
      <c r="J82" s="0" t="n">
        <v>17215.352457346</v>
      </c>
    </row>
    <row r="83" customFormat="false" ht="12.8" hidden="false" customHeight="false" outlineLevel="0" collapsed="false">
      <c r="A83" s="0" t="n">
        <v>130</v>
      </c>
      <c r="B83" s="0" t="n">
        <v>4490309.2179545</v>
      </c>
      <c r="C83" s="0" t="n">
        <v>3268696.83290855</v>
      </c>
      <c r="D83" s="0" t="n">
        <v>586530.672064561</v>
      </c>
      <c r="E83" s="0" t="n">
        <v>433338.053964083</v>
      </c>
      <c r="F83" s="0" t="n">
        <v>0</v>
      </c>
      <c r="G83" s="0" t="n">
        <v>22115.6663850005</v>
      </c>
      <c r="H83" s="0" t="n">
        <v>128347.724724398</v>
      </c>
      <c r="I83" s="0" t="n">
        <v>23427.2527468092</v>
      </c>
      <c r="J83" s="0" t="n">
        <v>19325.8714523899</v>
      </c>
    </row>
    <row r="84" customFormat="false" ht="12.8" hidden="false" customHeight="false" outlineLevel="0" collapsed="false">
      <c r="A84" s="0" t="n">
        <v>131</v>
      </c>
      <c r="B84" s="0" t="n">
        <v>4379864.90575163</v>
      </c>
      <c r="C84" s="0" t="n">
        <v>3129389.88381741</v>
      </c>
      <c r="D84" s="0" t="n">
        <v>614144.455206153</v>
      </c>
      <c r="E84" s="0" t="n">
        <v>428109.13187714</v>
      </c>
      <c r="F84" s="0" t="n">
        <v>0</v>
      </c>
      <c r="G84" s="0" t="n">
        <v>21756.6782888417</v>
      </c>
      <c r="H84" s="0" t="n">
        <v>134468.825725435</v>
      </c>
      <c r="I84" s="0" t="n">
        <v>27063.7656513352</v>
      </c>
      <c r="J84" s="0" t="n">
        <v>17550.5038946006</v>
      </c>
    </row>
    <row r="85" customFormat="false" ht="12.8" hidden="false" customHeight="false" outlineLevel="0" collapsed="false">
      <c r="A85" s="0" t="n">
        <v>132</v>
      </c>
      <c r="B85" s="0" t="n">
        <v>4422948.38383993</v>
      </c>
      <c r="C85" s="0" t="n">
        <v>3239064.5855106</v>
      </c>
      <c r="D85" s="0" t="n">
        <v>587046.395671649</v>
      </c>
      <c r="E85" s="0" t="n">
        <v>434964.543165092</v>
      </c>
      <c r="F85" s="0" t="n">
        <v>0</v>
      </c>
      <c r="G85" s="0" t="n">
        <v>22399.9116494269</v>
      </c>
      <c r="H85" s="0" t="n">
        <v>111856.185393647</v>
      </c>
      <c r="I85" s="0" t="n">
        <v>11786.7837293835</v>
      </c>
      <c r="J85" s="0" t="n">
        <v>17860.715883532</v>
      </c>
    </row>
    <row r="86" customFormat="false" ht="12.8" hidden="false" customHeight="false" outlineLevel="0" collapsed="false">
      <c r="A86" s="0" t="n">
        <v>133</v>
      </c>
      <c r="B86" s="0" t="n">
        <v>5330027.21239557</v>
      </c>
      <c r="C86" s="0" t="n">
        <v>3139093.93714582</v>
      </c>
      <c r="D86" s="0" t="n">
        <v>618835.235414465</v>
      </c>
      <c r="E86" s="0" t="n">
        <v>433785.921367203</v>
      </c>
      <c r="F86" s="0" t="n">
        <v>956520.960537219</v>
      </c>
      <c r="G86" s="0" t="n">
        <v>22602.7476212726</v>
      </c>
      <c r="H86" s="0" t="n">
        <v>123206.376286579</v>
      </c>
      <c r="I86" s="0" t="n">
        <v>17338.7274963274</v>
      </c>
      <c r="J86" s="0" t="n">
        <v>18785.4893589044</v>
      </c>
    </row>
    <row r="87" customFormat="false" ht="12.8" hidden="false" customHeight="false" outlineLevel="0" collapsed="false">
      <c r="A87" s="0" t="n">
        <v>134</v>
      </c>
      <c r="B87" s="0" t="n">
        <v>4407780.36210134</v>
      </c>
      <c r="C87" s="0" t="n">
        <v>3228631.88358462</v>
      </c>
      <c r="D87" s="0" t="n">
        <v>532448.572433311</v>
      </c>
      <c r="E87" s="0" t="n">
        <v>437394.047420628</v>
      </c>
      <c r="F87" s="0" t="n">
        <v>0</v>
      </c>
      <c r="G87" s="0" t="n">
        <v>22280.6799278966</v>
      </c>
      <c r="H87" s="0" t="n">
        <v>128505.453447672</v>
      </c>
      <c r="I87" s="0" t="n">
        <v>32383.520325539</v>
      </c>
      <c r="J87" s="0" t="n">
        <v>21408.3015313592</v>
      </c>
    </row>
    <row r="88" customFormat="false" ht="12.8" hidden="false" customHeight="false" outlineLevel="0" collapsed="false">
      <c r="A88" s="0" t="n">
        <v>135</v>
      </c>
      <c r="B88" s="0" t="n">
        <v>4452198.27750832</v>
      </c>
      <c r="C88" s="0" t="n">
        <v>3235922.2124887</v>
      </c>
      <c r="D88" s="0" t="n">
        <v>568190.346520164</v>
      </c>
      <c r="E88" s="0" t="n">
        <v>432367.502282025</v>
      </c>
      <c r="F88" s="0" t="n">
        <v>0</v>
      </c>
      <c r="G88" s="0" t="n">
        <v>18216.9789549742</v>
      </c>
      <c r="H88" s="0" t="n">
        <v>151963.284556438</v>
      </c>
      <c r="I88" s="0" t="n">
        <v>25793.9482997381</v>
      </c>
      <c r="J88" s="0" t="n">
        <v>24610.0632417447</v>
      </c>
    </row>
    <row r="89" customFormat="false" ht="12.8" hidden="false" customHeight="false" outlineLevel="0" collapsed="false">
      <c r="A89" s="0" t="n">
        <v>136</v>
      </c>
      <c r="B89" s="0" t="n">
        <v>4538719.3572106</v>
      </c>
      <c r="C89" s="0" t="n">
        <v>3206155.72543042</v>
      </c>
      <c r="D89" s="0" t="n">
        <v>697683.253260077</v>
      </c>
      <c r="E89" s="0" t="n">
        <v>442832.675364225</v>
      </c>
      <c r="F89" s="0" t="n">
        <v>0</v>
      </c>
      <c r="G89" s="0" t="n">
        <v>20897.7492190332</v>
      </c>
      <c r="H89" s="0" t="n">
        <v>114574.148467605</v>
      </c>
      <c r="I89" s="0" t="n">
        <v>37750.8285629711</v>
      </c>
      <c r="J89" s="0" t="n">
        <v>20650.9778999464</v>
      </c>
    </row>
    <row r="90" customFormat="false" ht="12.8" hidden="false" customHeight="false" outlineLevel="0" collapsed="false">
      <c r="A90" s="0" t="n">
        <v>137</v>
      </c>
      <c r="B90" s="0" t="n">
        <v>5400796.93968158</v>
      </c>
      <c r="C90" s="0" t="n">
        <v>3218858.78179787</v>
      </c>
      <c r="D90" s="0" t="n">
        <v>580303.588190646</v>
      </c>
      <c r="E90" s="0" t="n">
        <v>438392.217101055</v>
      </c>
      <c r="F90" s="0" t="n">
        <v>968981.369102943</v>
      </c>
      <c r="G90" s="0" t="n">
        <v>29239.1811827115</v>
      </c>
      <c r="H90" s="0" t="n">
        <v>130113.343410988</v>
      </c>
      <c r="I90" s="0" t="n">
        <v>20038.5319822743</v>
      </c>
      <c r="J90" s="0" t="n">
        <v>21755.5365963402</v>
      </c>
    </row>
    <row r="91" customFormat="false" ht="12.8" hidden="false" customHeight="false" outlineLevel="0" collapsed="false">
      <c r="A91" s="0" t="n">
        <v>138</v>
      </c>
      <c r="B91" s="0" t="n">
        <v>4474725.45805081</v>
      </c>
      <c r="C91" s="0" t="n">
        <v>3167842.63147274</v>
      </c>
      <c r="D91" s="0" t="n">
        <v>676997.314703733</v>
      </c>
      <c r="E91" s="0" t="n">
        <v>448121.865367723</v>
      </c>
      <c r="F91" s="0" t="n">
        <v>0</v>
      </c>
      <c r="G91" s="0" t="n">
        <v>30706.4821351461</v>
      </c>
      <c r="H91" s="0" t="n">
        <v>106506.416635134</v>
      </c>
      <c r="I91" s="0" t="n">
        <v>31501.8822834834</v>
      </c>
      <c r="J91" s="0" t="n">
        <v>17491.0618621226</v>
      </c>
    </row>
    <row r="92" customFormat="false" ht="12.8" hidden="false" customHeight="false" outlineLevel="0" collapsed="false">
      <c r="A92" s="0" t="n">
        <v>139</v>
      </c>
      <c r="B92" s="0" t="n">
        <v>4381688.48219519</v>
      </c>
      <c r="C92" s="0" t="n">
        <v>3111411.23676807</v>
      </c>
      <c r="D92" s="0" t="n">
        <v>644901.915417817</v>
      </c>
      <c r="E92" s="0" t="n">
        <v>444074.440560351</v>
      </c>
      <c r="F92" s="0" t="n">
        <v>0</v>
      </c>
      <c r="G92" s="0" t="n">
        <v>31333.0676387201</v>
      </c>
      <c r="H92" s="0" t="n">
        <v>100792.167630918</v>
      </c>
      <c r="I92" s="0" t="n">
        <v>26834.077202376</v>
      </c>
      <c r="J92" s="0" t="n">
        <v>17710.1260610098</v>
      </c>
    </row>
    <row r="93" customFormat="false" ht="12.8" hidden="false" customHeight="false" outlineLevel="0" collapsed="false">
      <c r="A93" s="0" t="n">
        <v>140</v>
      </c>
      <c r="B93" s="0" t="n">
        <v>4464758.9249246</v>
      </c>
      <c r="C93" s="0" t="n">
        <v>3213064.68208231</v>
      </c>
      <c r="D93" s="0" t="n">
        <v>603317.521701351</v>
      </c>
      <c r="E93" s="0" t="n">
        <v>453722.184429731</v>
      </c>
      <c r="F93" s="0" t="n">
        <v>0</v>
      </c>
      <c r="G93" s="0" t="n">
        <v>28714.9855202081</v>
      </c>
      <c r="H93" s="0" t="n">
        <v>128939.508776368</v>
      </c>
      <c r="I93" s="0" t="n">
        <v>19091.5622823407</v>
      </c>
      <c r="J93" s="0" t="n">
        <v>23540.3939724422</v>
      </c>
    </row>
    <row r="94" customFormat="false" ht="12.8" hidden="false" customHeight="false" outlineLevel="0" collapsed="false">
      <c r="A94" s="0" t="n">
        <v>141</v>
      </c>
      <c r="B94" s="0" t="n">
        <v>5448401.05288189</v>
      </c>
      <c r="C94" s="0" t="n">
        <v>3168487.36260798</v>
      </c>
      <c r="D94" s="0" t="n">
        <v>644256.940359533</v>
      </c>
      <c r="E94" s="0" t="n">
        <v>447344.028777912</v>
      </c>
      <c r="F94" s="0" t="n">
        <v>988383.628931517</v>
      </c>
      <c r="G94" s="0" t="n">
        <v>25157.5752977501</v>
      </c>
      <c r="H94" s="0" t="n">
        <v>137295.806112767</v>
      </c>
      <c r="I94" s="0" t="n">
        <v>12674.5964602837</v>
      </c>
      <c r="J94" s="0" t="n">
        <v>22410.6776165533</v>
      </c>
    </row>
    <row r="95" customFormat="false" ht="12.8" hidden="false" customHeight="false" outlineLevel="0" collapsed="false">
      <c r="A95" s="0" t="n">
        <v>142</v>
      </c>
      <c r="B95" s="0" t="n">
        <v>4516899.19778119</v>
      </c>
      <c r="C95" s="0" t="n">
        <v>3331489.51560587</v>
      </c>
      <c r="D95" s="0" t="n">
        <v>515104.384993103</v>
      </c>
      <c r="E95" s="0" t="n">
        <v>456991.712730791</v>
      </c>
      <c r="F95" s="0" t="n">
        <v>0</v>
      </c>
      <c r="G95" s="0" t="n">
        <v>32062.2553772276</v>
      </c>
      <c r="H95" s="0" t="n">
        <v>137676.406722724</v>
      </c>
      <c r="I95" s="0" t="n">
        <v>24294.5701134939</v>
      </c>
      <c r="J95" s="0" t="n">
        <v>20247.2597547459</v>
      </c>
    </row>
    <row r="96" customFormat="false" ht="12.8" hidden="false" customHeight="false" outlineLevel="0" collapsed="false">
      <c r="A96" s="0" t="n">
        <v>143</v>
      </c>
      <c r="B96" s="0" t="n">
        <v>4418358.71946906</v>
      </c>
      <c r="C96" s="0" t="n">
        <v>3209673.72183114</v>
      </c>
      <c r="D96" s="0" t="n">
        <v>554304.986740377</v>
      </c>
      <c r="E96" s="0" t="n">
        <v>454381.481495757</v>
      </c>
      <c r="F96" s="0" t="n">
        <v>0</v>
      </c>
      <c r="G96" s="0" t="n">
        <v>31650.4743666691</v>
      </c>
      <c r="H96" s="0" t="n">
        <v>119760.605708757</v>
      </c>
      <c r="I96" s="0" t="n">
        <v>28338.5753839995</v>
      </c>
      <c r="J96" s="0" t="n">
        <v>20100.0592654148</v>
      </c>
    </row>
    <row r="97" customFormat="false" ht="12.8" hidden="false" customHeight="false" outlineLevel="0" collapsed="false">
      <c r="A97" s="0" t="n">
        <v>144</v>
      </c>
      <c r="B97" s="0" t="n">
        <v>4426766.01667047</v>
      </c>
      <c r="C97" s="0" t="n">
        <v>3266894.68229862</v>
      </c>
      <c r="D97" s="0" t="n">
        <v>505234.185778055</v>
      </c>
      <c r="E97" s="0" t="n">
        <v>461804.926169087</v>
      </c>
      <c r="F97" s="0" t="n">
        <v>0</v>
      </c>
      <c r="G97" s="0" t="n">
        <v>26676.8220538378</v>
      </c>
      <c r="H97" s="0" t="n">
        <v>138494.554113471</v>
      </c>
      <c r="I97" s="0" t="n">
        <v>8122.7127652315</v>
      </c>
      <c r="J97" s="0" t="n">
        <v>22453.3599568632</v>
      </c>
    </row>
    <row r="98" customFormat="false" ht="12.8" hidden="false" customHeight="false" outlineLevel="0" collapsed="false">
      <c r="A98" s="0" t="n">
        <v>145</v>
      </c>
      <c r="B98" s="0" t="n">
        <v>5366410.05417956</v>
      </c>
      <c r="C98" s="0" t="n">
        <v>3220305.77384507</v>
      </c>
      <c r="D98" s="0" t="n">
        <v>544448.542180558</v>
      </c>
      <c r="E98" s="0" t="n">
        <v>455245.571277052</v>
      </c>
      <c r="F98" s="0" t="n">
        <v>990760.706647153</v>
      </c>
      <c r="G98" s="0" t="n">
        <v>22083.7468054729</v>
      </c>
      <c r="H98" s="0" t="n">
        <v>106777.878487148</v>
      </c>
      <c r="I98" s="0" t="n">
        <v>9504.23813632445</v>
      </c>
      <c r="J98" s="0" t="n">
        <v>18292.3285585481</v>
      </c>
    </row>
    <row r="99" customFormat="false" ht="12.8" hidden="false" customHeight="false" outlineLevel="0" collapsed="false">
      <c r="A99" s="0" t="n">
        <v>146</v>
      </c>
      <c r="B99" s="0" t="n">
        <v>4550750.46282965</v>
      </c>
      <c r="C99" s="0" t="n">
        <v>3341637.53883222</v>
      </c>
      <c r="D99" s="0" t="n">
        <v>540547.970773146</v>
      </c>
      <c r="E99" s="0" t="n">
        <v>462653.99850796</v>
      </c>
      <c r="F99" s="0" t="n">
        <v>0</v>
      </c>
      <c r="G99" s="0" t="n">
        <v>24091.2376615983</v>
      </c>
      <c r="H99" s="0" t="n">
        <v>143627.617253498</v>
      </c>
      <c r="I99" s="0" t="n">
        <v>22948.2049861287</v>
      </c>
      <c r="J99" s="0" t="n">
        <v>22695.4362748347</v>
      </c>
    </row>
    <row r="100" customFormat="false" ht="12.8" hidden="false" customHeight="false" outlineLevel="0" collapsed="false">
      <c r="A100" s="0" t="n">
        <v>147</v>
      </c>
      <c r="B100" s="0" t="n">
        <v>4443246.82199548</v>
      </c>
      <c r="C100" s="0" t="n">
        <v>3319749.13108256</v>
      </c>
      <c r="D100" s="0" t="n">
        <v>466512.422146574</v>
      </c>
      <c r="E100" s="0" t="n">
        <v>458719.412628993</v>
      </c>
      <c r="F100" s="0" t="n">
        <v>0</v>
      </c>
      <c r="G100" s="0" t="n">
        <v>28732.9949856416</v>
      </c>
      <c r="H100" s="0" t="n">
        <v>137512.398312124</v>
      </c>
      <c r="I100" s="0" t="n">
        <v>13520.7772139837</v>
      </c>
      <c r="J100" s="0" t="n">
        <v>20459.8671943995</v>
      </c>
    </row>
    <row r="101" customFormat="false" ht="12.8" hidden="false" customHeight="false" outlineLevel="0" collapsed="false">
      <c r="A101" s="0" t="n">
        <v>148</v>
      </c>
      <c r="B101" s="0" t="n">
        <v>4477073.20313368</v>
      </c>
      <c r="C101" s="0" t="n">
        <v>3357357.69797931</v>
      </c>
      <c r="D101" s="0" t="n">
        <v>435276.641387631</v>
      </c>
      <c r="E101" s="0" t="n">
        <v>468005.170396262</v>
      </c>
      <c r="F101" s="0" t="n">
        <v>0</v>
      </c>
      <c r="G101" s="0" t="n">
        <v>27403.4925535899</v>
      </c>
      <c r="H101" s="0" t="n">
        <v>157320.727292824</v>
      </c>
      <c r="I101" s="0" t="n">
        <v>8557.80690379032</v>
      </c>
      <c r="J101" s="0" t="n">
        <v>25762.9315961728</v>
      </c>
    </row>
    <row r="102" customFormat="false" ht="12.8" hidden="false" customHeight="false" outlineLevel="0" collapsed="false">
      <c r="A102" s="0" t="n">
        <v>149</v>
      </c>
      <c r="B102" s="0" t="n">
        <v>5426725.30310593</v>
      </c>
      <c r="C102" s="0" t="n">
        <v>3362313.78467385</v>
      </c>
      <c r="D102" s="0" t="n">
        <v>411617.746513088</v>
      </c>
      <c r="E102" s="0" t="n">
        <v>464605.936918326</v>
      </c>
      <c r="F102" s="0" t="n">
        <v>1013989.76667048</v>
      </c>
      <c r="G102" s="0" t="n">
        <v>24746.1599051489</v>
      </c>
      <c r="H102" s="0" t="n">
        <v>121470.47410918</v>
      </c>
      <c r="I102" s="0" t="n">
        <v>10477.6108984193</v>
      </c>
      <c r="J102" s="0" t="n">
        <v>20173.4793337224</v>
      </c>
    </row>
    <row r="103" customFormat="false" ht="12.8" hidden="false" customHeight="false" outlineLevel="0" collapsed="false">
      <c r="A103" s="0" t="n">
        <v>150</v>
      </c>
      <c r="B103" s="0" t="n">
        <v>4580766.74610888</v>
      </c>
      <c r="C103" s="0" t="n">
        <v>3503072.9701957</v>
      </c>
      <c r="D103" s="0" t="n">
        <v>409637.452726333</v>
      </c>
      <c r="E103" s="0" t="n">
        <v>473923.281784675</v>
      </c>
      <c r="F103" s="0" t="n">
        <v>0</v>
      </c>
      <c r="G103" s="0" t="n">
        <v>31543.4799483154</v>
      </c>
      <c r="H103" s="0" t="n">
        <v>133294.330789115</v>
      </c>
      <c r="I103" s="0" t="n">
        <v>15573.5914907799</v>
      </c>
      <c r="J103" s="0" t="n">
        <v>21209.3883899955</v>
      </c>
    </row>
    <row r="104" customFormat="false" ht="12.8" hidden="false" customHeight="false" outlineLevel="0" collapsed="false">
      <c r="A104" s="0" t="n">
        <v>151</v>
      </c>
      <c r="B104" s="0" t="n">
        <v>4510742.75160187</v>
      </c>
      <c r="C104" s="0" t="n">
        <v>3378006.13249628</v>
      </c>
      <c r="D104" s="0" t="n">
        <v>474427.980387471</v>
      </c>
      <c r="E104" s="0" t="n">
        <v>466883.235608504</v>
      </c>
      <c r="F104" s="0" t="n">
        <v>0</v>
      </c>
      <c r="G104" s="0" t="n">
        <v>26439.0002670302</v>
      </c>
      <c r="H104" s="0" t="n">
        <v>125520.799405414</v>
      </c>
      <c r="I104" s="0" t="n">
        <v>17491.2155895934</v>
      </c>
      <c r="J104" s="0" t="n">
        <v>21815.3439726115</v>
      </c>
    </row>
    <row r="105" customFormat="false" ht="12.8" hidden="false" customHeight="false" outlineLevel="0" collapsed="false">
      <c r="A105" s="0" t="n">
        <v>152</v>
      </c>
      <c r="B105" s="0" t="n">
        <v>4612715.9503376</v>
      </c>
      <c r="C105" s="0" t="n">
        <v>3488873.531225</v>
      </c>
      <c r="D105" s="0" t="n">
        <v>440938.288782763</v>
      </c>
      <c r="E105" s="0" t="n">
        <v>474368.621589192</v>
      </c>
      <c r="F105" s="0" t="n">
        <v>0</v>
      </c>
      <c r="G105" s="0" t="n">
        <v>25753.576367235</v>
      </c>
      <c r="H105" s="0" t="n">
        <v>150160.020465769</v>
      </c>
      <c r="I105" s="0" t="n">
        <v>13569.6231886922</v>
      </c>
      <c r="J105" s="0" t="n">
        <v>24779.2048632069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226562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17953668.1816836</v>
      </c>
      <c r="C2" s="160" t="n">
        <v>17302035.9977113</v>
      </c>
      <c r="D2" s="160" t="n">
        <v>61130306.8540372</v>
      </c>
      <c r="E2" s="160" t="n">
        <v>61130306.8540372</v>
      </c>
      <c r="F2" s="160" t="n">
        <v>0</v>
      </c>
      <c r="G2" s="160" t="n">
        <v>371077.89305166</v>
      </c>
      <c r="H2" s="160" t="n">
        <v>186193.97435606</v>
      </c>
      <c r="I2" s="160" t="n">
        <v>134800.45223503</v>
      </c>
    </row>
    <row r="3" customFormat="false" ht="12.8" hidden="false" customHeight="false" outlineLevel="0" collapsed="false">
      <c r="A3" s="160" t="n">
        <v>50</v>
      </c>
      <c r="B3" s="160" t="n">
        <v>22152682.4046328</v>
      </c>
      <c r="C3" s="160" t="n">
        <v>21416098.6321393</v>
      </c>
      <c r="D3" s="160" t="n">
        <v>75681366.8770886</v>
      </c>
      <c r="E3" s="160" t="n">
        <v>64869743.0375045</v>
      </c>
      <c r="F3" s="160" t="n">
        <v>10811623.8395841</v>
      </c>
      <c r="G3" s="160" t="n">
        <v>449590.5925405</v>
      </c>
      <c r="H3" s="160" t="n">
        <v>181303.38285738</v>
      </c>
      <c r="I3" s="160" t="n">
        <v>150985.42442227</v>
      </c>
    </row>
    <row r="4" customFormat="false" ht="12.8" hidden="false" customHeight="false" outlineLevel="0" collapsed="false">
      <c r="A4" s="160" t="n">
        <v>51</v>
      </c>
      <c r="B4" s="160" t="n">
        <v>20199543.3656991</v>
      </c>
      <c r="C4" s="160" t="n">
        <v>19447493.6432496</v>
      </c>
      <c r="D4" s="160" t="n">
        <v>68828682.8596317</v>
      </c>
      <c r="E4" s="160" t="n">
        <v>68828682.8596317</v>
      </c>
      <c r="F4" s="160" t="n">
        <v>0</v>
      </c>
      <c r="G4" s="160" t="n">
        <v>478194.028801124</v>
      </c>
      <c r="H4" s="160" t="n">
        <v>169588.06075737</v>
      </c>
      <c r="I4" s="160" t="n">
        <v>148953.76127285</v>
      </c>
    </row>
    <row r="5" customFormat="false" ht="12.8" hidden="false" customHeight="false" outlineLevel="0" collapsed="false">
      <c r="A5" s="160" t="n">
        <v>52</v>
      </c>
      <c r="B5" s="160" t="n">
        <v>23771915.7454764</v>
      </c>
      <c r="C5" s="160" t="n">
        <v>22989645.6629772</v>
      </c>
      <c r="D5" s="160" t="n">
        <v>81339735.0455516</v>
      </c>
      <c r="E5" s="160" t="n">
        <v>69719772.896187</v>
      </c>
      <c r="F5" s="160" t="n">
        <v>11619962.1493645</v>
      </c>
      <c r="G5" s="160" t="n">
        <v>516987.680076073</v>
      </c>
      <c r="H5" s="160" t="n">
        <v>162345.38602956</v>
      </c>
      <c r="I5" s="160" t="n">
        <v>147052.88056226</v>
      </c>
    </row>
    <row r="6" customFormat="false" ht="12.8" hidden="false" customHeight="false" outlineLevel="0" collapsed="false">
      <c r="A6" s="160" t="n">
        <v>53</v>
      </c>
      <c r="B6" s="160" t="n">
        <v>19348229.5885398</v>
      </c>
      <c r="C6" s="160" t="n">
        <v>18681159.291102</v>
      </c>
      <c r="D6" s="160" t="n">
        <v>66118940.3610492</v>
      </c>
      <c r="E6" s="160" t="n">
        <v>66118940.3610492</v>
      </c>
      <c r="F6" s="160" t="n">
        <v>0</v>
      </c>
      <c r="G6" s="160" t="n">
        <v>426506.816743594</v>
      </c>
      <c r="H6" s="160" t="n">
        <v>141876.19603731</v>
      </c>
      <c r="I6" s="160" t="n">
        <v>140981.8352241</v>
      </c>
    </row>
    <row r="7" customFormat="false" ht="12.8" hidden="false" customHeight="false" outlineLevel="0" collapsed="false">
      <c r="A7" s="160" t="n">
        <v>54</v>
      </c>
      <c r="B7" s="160" t="n">
        <v>21948207.8093274</v>
      </c>
      <c r="C7" s="160" t="n">
        <v>21304556.1738945</v>
      </c>
      <c r="D7" s="160" t="n">
        <v>75376558.7026398</v>
      </c>
      <c r="E7" s="160" t="n">
        <v>64608478.887977</v>
      </c>
      <c r="F7" s="160" t="n">
        <v>10768079.8146628</v>
      </c>
      <c r="G7" s="160" t="n">
        <v>417643.640853356</v>
      </c>
      <c r="H7" s="160" t="n">
        <v>127237.14332406</v>
      </c>
      <c r="I7" s="160" t="n">
        <v>141101.21607922</v>
      </c>
    </row>
    <row r="8" customFormat="false" ht="12.8" hidden="false" customHeight="false" outlineLevel="0" collapsed="false">
      <c r="A8" s="160" t="n">
        <v>55</v>
      </c>
      <c r="B8" s="160" t="n">
        <v>19289142.6717163</v>
      </c>
      <c r="C8" s="160" t="n">
        <v>18667916.5245988</v>
      </c>
      <c r="D8" s="160" t="n">
        <v>66026751.1722518</v>
      </c>
      <c r="E8" s="160" t="n">
        <v>66026751.1722518</v>
      </c>
      <c r="F8" s="160" t="n">
        <v>0</v>
      </c>
      <c r="G8" s="160" t="n">
        <v>397338.252626351</v>
      </c>
      <c r="H8" s="160" t="n">
        <v>122033.2668852</v>
      </c>
      <c r="I8" s="160" t="n">
        <v>145506.61086559</v>
      </c>
    </row>
    <row r="9" customFormat="false" ht="12.8" hidden="false" customHeight="false" outlineLevel="0" collapsed="false">
      <c r="A9" s="160" t="n">
        <v>56</v>
      </c>
      <c r="B9" s="160" t="n">
        <v>22549262.485449</v>
      </c>
      <c r="C9" s="160" t="n">
        <v>21887771.31124</v>
      </c>
      <c r="D9" s="160" t="n">
        <v>77380511.2578302</v>
      </c>
      <c r="E9" s="160" t="n">
        <v>66326152.5067116</v>
      </c>
      <c r="F9" s="160" t="n">
        <v>11054358.7511186</v>
      </c>
      <c r="G9" s="160" t="n">
        <v>438675.809612971</v>
      </c>
      <c r="H9" s="160" t="n">
        <v>116693.1737451</v>
      </c>
      <c r="I9" s="160" t="n">
        <v>151603.12978707</v>
      </c>
    </row>
    <row r="10" customFormat="false" ht="12.8" hidden="false" customHeight="false" outlineLevel="0" collapsed="false">
      <c r="A10" s="160" t="n">
        <v>57</v>
      </c>
      <c r="B10" s="160" t="n">
        <v>19550133.6201074</v>
      </c>
      <c r="C10" s="160" t="n">
        <v>18817415.3528055</v>
      </c>
      <c r="D10" s="160" t="n">
        <v>66505119.5738783</v>
      </c>
      <c r="E10" s="160" t="n">
        <v>66505119.5738783</v>
      </c>
      <c r="F10" s="160" t="n">
        <v>0</v>
      </c>
      <c r="G10" s="160" t="n">
        <v>408957.936870192</v>
      </c>
      <c r="H10" s="160" t="n">
        <v>237282.32866665</v>
      </c>
      <c r="I10" s="160" t="n">
        <v>123540.00252154</v>
      </c>
    </row>
    <row r="11" customFormat="false" ht="12.8" hidden="false" customHeight="false" outlineLevel="0" collapsed="false">
      <c r="A11" s="160" t="n">
        <v>58</v>
      </c>
      <c r="B11" s="160" t="n">
        <v>23424699.4941924</v>
      </c>
      <c r="C11" s="160" t="n">
        <v>22681493.8325804</v>
      </c>
      <c r="D11" s="160" t="n">
        <v>80159666.4723861</v>
      </c>
      <c r="E11" s="160" t="n">
        <v>68708285.5477595</v>
      </c>
      <c r="F11" s="160" t="n">
        <v>11451380.9246266</v>
      </c>
      <c r="G11" s="160" t="n">
        <v>418632.579699067</v>
      </c>
      <c r="H11" s="160" t="n">
        <v>232133.06850762</v>
      </c>
      <c r="I11" s="160" t="n">
        <v>132057.1620075</v>
      </c>
    </row>
    <row r="12" customFormat="false" ht="12.8" hidden="false" customHeight="false" outlineLevel="0" collapsed="false">
      <c r="A12" s="160" t="n">
        <v>59</v>
      </c>
      <c r="B12" s="160" t="n">
        <v>20717094.8798317</v>
      </c>
      <c r="C12" s="160" t="n">
        <v>19965046.623287</v>
      </c>
      <c r="D12" s="160" t="n">
        <v>70567355.322971</v>
      </c>
      <c r="E12" s="160" t="n">
        <v>70567355.322971</v>
      </c>
      <c r="F12" s="160" t="n">
        <v>0</v>
      </c>
      <c r="G12" s="160" t="n">
        <v>425728.700199312</v>
      </c>
      <c r="H12" s="160" t="n">
        <v>229980.7080153</v>
      </c>
      <c r="I12" s="160" t="n">
        <v>137626.92618592</v>
      </c>
    </row>
    <row r="13" customFormat="false" ht="12.8" hidden="false" customHeight="false" outlineLevel="0" collapsed="false">
      <c r="A13" s="160" t="n">
        <v>60</v>
      </c>
      <c r="B13" s="160" t="n">
        <v>24361320.2874749</v>
      </c>
      <c r="C13" s="160" t="n">
        <v>23583576.3811808</v>
      </c>
      <c r="D13" s="160" t="n">
        <v>83326880.8272495</v>
      </c>
      <c r="E13" s="160" t="n">
        <v>71423040.709071</v>
      </c>
      <c r="F13" s="160" t="n">
        <v>11903840.1181785</v>
      </c>
      <c r="G13" s="160" t="n">
        <v>452726.316351669</v>
      </c>
      <c r="H13" s="160" t="n">
        <v>224961.32279628</v>
      </c>
      <c r="I13" s="160" t="n">
        <v>142937.52449446</v>
      </c>
    </row>
    <row r="14" customFormat="false" ht="12.8" hidden="false" customHeight="false" outlineLevel="0" collapsed="false">
      <c r="A14" s="160" t="n">
        <v>61</v>
      </c>
      <c r="B14" s="160" t="n">
        <v>19430667.077756</v>
      </c>
      <c r="C14" s="160" t="n">
        <v>18642990.897458</v>
      </c>
      <c r="D14" s="160" t="n">
        <v>62546268.2299401</v>
      </c>
      <c r="E14" s="160" t="n">
        <v>70802797.6205885</v>
      </c>
      <c r="F14" s="160" t="n">
        <v>0</v>
      </c>
      <c r="G14" s="160" t="n">
        <v>442572.212212172</v>
      </c>
      <c r="H14" s="160" t="n">
        <v>256836.48758747</v>
      </c>
      <c r="I14" s="160" t="n">
        <v>126096.40071194</v>
      </c>
    </row>
    <row r="15" customFormat="false" ht="12.8" hidden="false" customHeight="false" outlineLevel="0" collapsed="false">
      <c r="A15" s="160" t="n">
        <v>62</v>
      </c>
      <c r="B15" s="160" t="n">
        <v>22047736.4232173</v>
      </c>
      <c r="C15" s="160" t="n">
        <v>21307195.7041745</v>
      </c>
      <c r="D15" s="160" t="n">
        <v>71458856.8201498</v>
      </c>
      <c r="E15" s="160" t="n">
        <v>69413421.5133293</v>
      </c>
      <c r="F15" s="160" t="n">
        <v>11568903.5855549</v>
      </c>
      <c r="G15" s="160" t="n">
        <v>403801.290565729</v>
      </c>
      <c r="H15" s="160" t="n">
        <v>247418.41718712</v>
      </c>
      <c r="I15" s="160" t="n">
        <v>127601.4446999</v>
      </c>
    </row>
    <row r="16" customFormat="false" ht="12.8" hidden="false" customHeight="false" outlineLevel="0" collapsed="false">
      <c r="A16" s="160" t="n">
        <v>63</v>
      </c>
      <c r="B16" s="160" t="n">
        <v>18200469.4362879</v>
      </c>
      <c r="C16" s="160" t="n">
        <v>17536059.3631131</v>
      </c>
      <c r="D16" s="160" t="n">
        <v>59014317.9017226</v>
      </c>
      <c r="E16" s="160" t="n">
        <v>66128564.5645368</v>
      </c>
      <c r="F16" s="160" t="n">
        <v>0</v>
      </c>
      <c r="G16" s="160" t="n">
        <v>359553.726552316</v>
      </c>
      <c r="H16" s="160" t="n">
        <v>222803.33842867</v>
      </c>
      <c r="I16" s="160" t="n">
        <v>117218.58313405</v>
      </c>
    </row>
    <row r="17" customFormat="false" ht="12.8" hidden="false" customHeight="false" outlineLevel="0" collapsed="false">
      <c r="A17" s="160" t="n">
        <v>64</v>
      </c>
      <c r="B17" s="160" t="n">
        <v>19978196.7705451</v>
      </c>
      <c r="C17" s="160" t="n">
        <v>19378933.3049321</v>
      </c>
      <c r="D17" s="160" t="n">
        <v>65254382.0290683</v>
      </c>
      <c r="E17" s="160" t="n">
        <v>62689870.404873</v>
      </c>
      <c r="F17" s="160" t="n">
        <v>10448311.7341455</v>
      </c>
      <c r="G17" s="160" t="n">
        <v>311703.274791447</v>
      </c>
      <c r="H17" s="160" t="n">
        <v>207520.53516357</v>
      </c>
      <c r="I17" s="160" t="n">
        <v>114342.3652257</v>
      </c>
    </row>
    <row r="18" customFormat="false" ht="12.8" hidden="false" customHeight="false" outlineLevel="0" collapsed="false">
      <c r="A18" s="160" t="n">
        <v>65</v>
      </c>
      <c r="B18" s="160" t="n">
        <v>15914945.5660724</v>
      </c>
      <c r="C18" s="160" t="n">
        <v>15308257.6554202</v>
      </c>
      <c r="D18" s="160" t="n">
        <v>48916979.5581553</v>
      </c>
      <c r="E18" s="160" t="n">
        <v>62041190.2712494</v>
      </c>
      <c r="F18" s="160" t="n">
        <v>0</v>
      </c>
      <c r="G18" s="160" t="n">
        <v>326451.629560326</v>
      </c>
      <c r="H18" s="160" t="n">
        <v>201588.6097139</v>
      </c>
      <c r="I18" s="160" t="n">
        <v>112353.81625417</v>
      </c>
    </row>
    <row r="19" customFormat="false" ht="12.8" hidden="false" customHeight="false" outlineLevel="0" collapsed="false">
      <c r="A19" s="160" t="n">
        <v>66</v>
      </c>
      <c r="B19" s="160" t="n">
        <v>18761045.6123749</v>
      </c>
      <c r="C19" s="160" t="n">
        <v>18187745.6939426</v>
      </c>
      <c r="D19" s="160" t="n">
        <v>58736528.8987251</v>
      </c>
      <c r="E19" s="160" t="n">
        <v>62279696.801285</v>
      </c>
      <c r="F19" s="160" t="n">
        <v>10379949.4668808</v>
      </c>
      <c r="G19" s="160" t="n">
        <v>297492.772436696</v>
      </c>
      <c r="H19" s="160" t="n">
        <v>199835.08470714</v>
      </c>
      <c r="I19" s="160" t="n">
        <v>108531.51612634</v>
      </c>
    </row>
    <row r="20" customFormat="false" ht="12.8" hidden="false" customHeight="false" outlineLevel="0" collapsed="false">
      <c r="A20" s="160" t="n">
        <v>67</v>
      </c>
      <c r="B20" s="160" t="n">
        <v>15899993.9500923</v>
      </c>
      <c r="C20" s="160" t="n">
        <v>15285321.6316831</v>
      </c>
      <c r="D20" s="160" t="n">
        <v>49603120.1425837</v>
      </c>
      <c r="E20" s="160" t="n">
        <v>60598696.7345079</v>
      </c>
      <c r="F20" s="160" t="n">
        <v>0</v>
      </c>
      <c r="G20" s="160" t="n">
        <v>346289.330957484</v>
      </c>
      <c r="H20" s="160" t="n">
        <v>196789.60084638</v>
      </c>
      <c r="I20" s="160" t="n">
        <v>102276.26657909</v>
      </c>
    </row>
    <row r="21" customFormat="false" ht="12.8" hidden="false" customHeight="false" outlineLevel="0" collapsed="false">
      <c r="A21" s="160" t="n">
        <v>68</v>
      </c>
      <c r="B21" s="160" t="n">
        <v>18065548.3674633</v>
      </c>
      <c r="C21" s="160" t="n">
        <v>17443901.1491378</v>
      </c>
      <c r="D21" s="160" t="n">
        <v>57066064.7798581</v>
      </c>
      <c r="E21" s="160" t="n">
        <v>58678819.7342264</v>
      </c>
      <c r="F21" s="160" t="n">
        <v>9779803.28903773</v>
      </c>
      <c r="G21" s="160" t="n">
        <v>345502.137272107</v>
      </c>
      <c r="H21" s="160" t="n">
        <v>202335.71788443</v>
      </c>
      <c r="I21" s="160" t="n">
        <v>105441.9473842</v>
      </c>
    </row>
    <row r="22" customFormat="false" ht="12.8" hidden="false" customHeight="false" outlineLevel="0" collapsed="false">
      <c r="A22" s="160" t="n">
        <v>69</v>
      </c>
      <c r="B22" s="160" t="n">
        <v>16516152.6566696</v>
      </c>
      <c r="C22" s="160" t="n">
        <v>15932253.3664319</v>
      </c>
      <c r="D22" s="160" t="n">
        <v>52121185.8609573</v>
      </c>
      <c r="E22" s="160" t="n">
        <v>61559616.8781183</v>
      </c>
      <c r="F22" s="160" t="n">
        <v>0</v>
      </c>
      <c r="G22" s="160" t="n">
        <v>295577.129431148</v>
      </c>
      <c r="H22" s="160" t="n">
        <v>209152.62072984</v>
      </c>
      <c r="I22" s="160" t="n">
        <v>113099.3429667</v>
      </c>
    </row>
    <row r="23" customFormat="false" ht="12.8" hidden="false" customHeight="false" outlineLevel="0" collapsed="false">
      <c r="A23" s="160" t="n">
        <v>70</v>
      </c>
      <c r="B23" s="160" t="n">
        <v>18835158.2711527</v>
      </c>
      <c r="C23" s="160" t="n">
        <v>18265217.3422755</v>
      </c>
      <c r="D23" s="160" t="n">
        <v>59919709.6632264</v>
      </c>
      <c r="E23" s="160" t="n">
        <v>60293567.80175</v>
      </c>
      <c r="F23" s="160" t="n">
        <v>10048927.9669583</v>
      </c>
      <c r="G23" s="160" t="n">
        <v>296884.607060526</v>
      </c>
      <c r="H23" s="160" t="n">
        <v>206726.66088824</v>
      </c>
      <c r="I23" s="160" t="n">
        <v>94756.6584691</v>
      </c>
    </row>
    <row r="24" customFormat="false" ht="12.8" hidden="false" customHeight="false" outlineLevel="0" collapsed="false">
      <c r="A24" s="160" t="n">
        <v>71</v>
      </c>
      <c r="B24" s="160" t="n">
        <v>16166983.6459132</v>
      </c>
      <c r="C24" s="160" t="n">
        <v>15586079.1054292</v>
      </c>
      <c r="D24" s="160" t="n">
        <v>51312199.6054249</v>
      </c>
      <c r="E24" s="160" t="n">
        <v>59649679.6548075</v>
      </c>
      <c r="F24" s="160" t="n">
        <v>0</v>
      </c>
      <c r="G24" s="160" t="n">
        <v>314103.507212236</v>
      </c>
      <c r="H24" s="160" t="n">
        <v>202784.71364778</v>
      </c>
      <c r="I24" s="160" t="n">
        <v>91451.88517719</v>
      </c>
    </row>
    <row r="25" customFormat="false" ht="12.8" hidden="false" customHeight="false" outlineLevel="0" collapsed="false">
      <c r="A25" s="160" t="n">
        <v>72</v>
      </c>
      <c r="B25" s="160" t="n">
        <v>18909100.5367465</v>
      </c>
      <c r="C25" s="160" t="n">
        <v>18338670.2158766</v>
      </c>
      <c r="D25" s="160" t="n">
        <v>60535292.0421556</v>
      </c>
      <c r="E25" s="160" t="n">
        <v>59941587.3867435</v>
      </c>
      <c r="F25" s="160" t="n">
        <v>9990264.56445724</v>
      </c>
      <c r="G25" s="160" t="n">
        <v>299602.879134427</v>
      </c>
      <c r="H25" s="160" t="n">
        <v>204097.05254557</v>
      </c>
      <c r="I25" s="160" t="n">
        <v>95329.12741414</v>
      </c>
    </row>
    <row r="26" customFormat="false" ht="12.8" hidden="false" customHeight="false" outlineLevel="0" collapsed="false">
      <c r="A26" s="160" t="n">
        <v>73</v>
      </c>
      <c r="B26" s="160" t="n">
        <v>16834692.9279614</v>
      </c>
      <c r="C26" s="160" t="n">
        <v>16282248.3608806</v>
      </c>
      <c r="D26" s="160" t="n">
        <v>53937990.3767652</v>
      </c>
      <c r="E26" s="160" t="n">
        <v>61721396.9664268</v>
      </c>
      <c r="F26" s="160" t="n">
        <v>0</v>
      </c>
      <c r="G26" s="160" t="n">
        <v>287680.893135789</v>
      </c>
      <c r="H26" s="160" t="n">
        <v>193541.89505479</v>
      </c>
      <c r="I26" s="160" t="n">
        <v>101745.3984145</v>
      </c>
    </row>
    <row r="27" customFormat="false" ht="12.8" hidden="false" customHeight="false" outlineLevel="0" collapsed="false">
      <c r="A27" s="160" t="n">
        <v>74</v>
      </c>
      <c r="B27" s="160" t="n">
        <v>20190065.284822</v>
      </c>
      <c r="C27" s="160" t="n">
        <v>19586188.005121</v>
      </c>
      <c r="D27" s="160" t="n">
        <v>65021697.9774074</v>
      </c>
      <c r="E27" s="160" t="n">
        <v>63495327.0576705</v>
      </c>
      <c r="F27" s="160" t="n">
        <v>10582554.5096117</v>
      </c>
      <c r="G27" s="160" t="n">
        <v>330016.736603762</v>
      </c>
      <c r="H27" s="160" t="n">
        <v>204232.92248944</v>
      </c>
      <c r="I27" s="160" t="n">
        <v>99468.02943976</v>
      </c>
    </row>
    <row r="28" customFormat="false" ht="12.8" hidden="false" customHeight="false" outlineLevel="0" collapsed="false">
      <c r="A28" s="160" t="n">
        <v>75</v>
      </c>
      <c r="B28" s="160" t="n">
        <v>17760101.0667781</v>
      </c>
      <c r="C28" s="160" t="n">
        <v>17152753.9941429</v>
      </c>
      <c r="D28" s="160" t="n">
        <v>57156728.8449984</v>
      </c>
      <c r="E28" s="160" t="n">
        <v>64452030.2995311</v>
      </c>
      <c r="F28" s="160" t="n">
        <v>0</v>
      </c>
      <c r="G28" s="160" t="n">
        <v>325371.619493207</v>
      </c>
      <c r="H28" s="160" t="n">
        <v>203837.31571259</v>
      </c>
      <c r="I28" s="160" t="n">
        <v>111625.91061351</v>
      </c>
    </row>
    <row r="29" customFormat="false" ht="12.8" hidden="false" customHeight="false" outlineLevel="0" collapsed="false">
      <c r="A29" s="160" t="n">
        <v>76</v>
      </c>
      <c r="B29" s="160" t="n">
        <v>21347539.9965165</v>
      </c>
      <c r="C29" s="160" t="n">
        <v>20659841.3433374</v>
      </c>
      <c r="D29" s="160" t="n">
        <v>68912402.0075381</v>
      </c>
      <c r="E29" s="160" t="n">
        <v>66467859.3463608</v>
      </c>
      <c r="F29" s="160" t="n">
        <v>11077976.5577268</v>
      </c>
      <c r="G29" s="160" t="n">
        <v>386625.105446878</v>
      </c>
      <c r="H29" s="160" t="n">
        <v>226673.06360436</v>
      </c>
      <c r="I29" s="160" t="n">
        <v>106286.40589691</v>
      </c>
    </row>
    <row r="30" customFormat="false" ht="12.8" hidden="false" customHeight="false" outlineLevel="0" collapsed="false">
      <c r="A30" s="160" t="n">
        <v>77</v>
      </c>
      <c r="B30" s="160" t="n">
        <v>18658639.65011</v>
      </c>
      <c r="C30" s="160" t="n">
        <v>18010259.1679489</v>
      </c>
      <c r="D30" s="160" t="n">
        <v>60346494.5080619</v>
      </c>
      <c r="E30" s="160" t="n">
        <v>67099298.9043111</v>
      </c>
      <c r="F30" s="160" t="n">
        <v>0</v>
      </c>
      <c r="G30" s="160" t="n">
        <v>349598.881266449</v>
      </c>
      <c r="H30" s="160" t="n">
        <v>219274.58817162</v>
      </c>
      <c r="I30" s="160" t="n">
        <v>113581.44674726</v>
      </c>
    </row>
    <row r="31" customFormat="false" ht="12.8" hidden="false" customHeight="false" outlineLevel="0" collapsed="false">
      <c r="A31" s="160" t="n">
        <v>78</v>
      </c>
      <c r="B31" s="160" t="n">
        <v>21983832.6894503</v>
      </c>
      <c r="C31" s="160" t="n">
        <v>21279666.4662861</v>
      </c>
      <c r="D31" s="160" t="n">
        <v>71238431.6685437</v>
      </c>
      <c r="E31" s="160" t="n">
        <v>68045219.0989624</v>
      </c>
      <c r="F31" s="160" t="n">
        <v>11340869.8498271</v>
      </c>
      <c r="G31" s="160" t="n">
        <v>384055.371506967</v>
      </c>
      <c r="H31" s="160" t="n">
        <v>241216.23610982</v>
      </c>
      <c r="I31" s="160" t="n">
        <v>112706.59363918</v>
      </c>
    </row>
    <row r="32" customFormat="false" ht="12.8" hidden="false" customHeight="false" outlineLevel="0" collapsed="false">
      <c r="A32" s="160" t="n">
        <v>79</v>
      </c>
      <c r="B32" s="160" t="n">
        <v>19305976.5172131</v>
      </c>
      <c r="C32" s="160" t="n">
        <v>18652344.4814763</v>
      </c>
      <c r="D32" s="160" t="n">
        <v>62755020.387706</v>
      </c>
      <c r="E32" s="160" t="n">
        <v>69046404.616991</v>
      </c>
      <c r="F32" s="160" t="n">
        <v>0</v>
      </c>
      <c r="G32" s="160" t="n">
        <v>345531.158791453</v>
      </c>
      <c r="H32" s="160" t="n">
        <v>228429.89201891</v>
      </c>
      <c r="I32" s="160" t="n">
        <v>113815.69275199</v>
      </c>
    </row>
    <row r="33" customFormat="false" ht="12.8" hidden="false" customHeight="false" outlineLevel="0" collapsed="false">
      <c r="A33" s="160" t="n">
        <v>80</v>
      </c>
      <c r="B33" s="160" t="n">
        <v>22695392.0612989</v>
      </c>
      <c r="C33" s="160" t="n">
        <v>21972961.9923359</v>
      </c>
      <c r="D33" s="160" t="n">
        <v>73788555.7714739</v>
      </c>
      <c r="E33" s="160" t="n">
        <v>69951574.3747159</v>
      </c>
      <c r="F33" s="160" t="n">
        <v>11658595.7291193</v>
      </c>
      <c r="G33" s="160" t="n">
        <v>410798.016004576</v>
      </c>
      <c r="H33" s="160" t="n">
        <v>236182.028427</v>
      </c>
      <c r="I33" s="160" t="n">
        <v>107785.74933056</v>
      </c>
    </row>
    <row r="34" customFormat="false" ht="12.8" hidden="false" customHeight="false" outlineLevel="0" collapsed="false">
      <c r="A34" s="160" t="n">
        <v>81</v>
      </c>
      <c r="B34" s="160" t="n">
        <v>19939562.9442342</v>
      </c>
      <c r="C34" s="160" t="n">
        <v>19273197.8411748</v>
      </c>
      <c r="D34" s="160" t="n">
        <v>65038684.8464197</v>
      </c>
      <c r="E34" s="160" t="n">
        <v>71049876.8874845</v>
      </c>
      <c r="F34" s="160" t="n">
        <v>0</v>
      </c>
      <c r="G34" s="160" t="n">
        <v>359642.244149888</v>
      </c>
      <c r="H34" s="160" t="n">
        <v>229085.77598356</v>
      </c>
      <c r="I34" s="160" t="n">
        <v>110910.11846553</v>
      </c>
    </row>
    <row r="35" customFormat="false" ht="12.8" hidden="false" customHeight="false" outlineLevel="0" collapsed="false">
      <c r="A35" s="160" t="n">
        <v>82</v>
      </c>
      <c r="B35" s="160" t="n">
        <v>23162163.0170708</v>
      </c>
      <c r="C35" s="160" t="n">
        <v>22417419.2805737</v>
      </c>
      <c r="D35" s="160" t="n">
        <v>75452891.5270872</v>
      </c>
      <c r="E35" s="160" t="n">
        <v>71125977.8149961</v>
      </c>
      <c r="F35" s="160" t="n">
        <v>11854329.6358327</v>
      </c>
      <c r="G35" s="160" t="n">
        <v>419834.031258274</v>
      </c>
      <c r="H35" s="160" t="n">
        <v>248498.99027519</v>
      </c>
      <c r="I35" s="160" t="n">
        <v>109158.1642337</v>
      </c>
    </row>
    <row r="36" customFormat="false" ht="12.8" hidden="false" customHeight="false" outlineLevel="0" collapsed="false">
      <c r="A36" s="160" t="n">
        <v>83</v>
      </c>
      <c r="B36" s="160" t="n">
        <v>20286192.3494428</v>
      </c>
      <c r="C36" s="160" t="n">
        <v>19562229.7771421</v>
      </c>
      <c r="D36" s="160" t="n">
        <v>66185942.2457105</v>
      </c>
      <c r="E36" s="160" t="n">
        <v>71792160.7874866</v>
      </c>
      <c r="F36" s="160" t="n">
        <v>0</v>
      </c>
      <c r="G36" s="160" t="n">
        <v>401944.645557922</v>
      </c>
      <c r="H36" s="160" t="n">
        <v>240947.3544462</v>
      </c>
      <c r="I36" s="160" t="n">
        <v>115815.10328089</v>
      </c>
    </row>
    <row r="37" customFormat="false" ht="12.8" hidden="false" customHeight="false" outlineLevel="0" collapsed="false">
      <c r="A37" s="160" t="n">
        <v>84</v>
      </c>
      <c r="B37" s="160" t="n">
        <v>23902282.8738617</v>
      </c>
      <c r="C37" s="160" t="n">
        <v>23154181.9771281</v>
      </c>
      <c r="D37" s="160" t="n">
        <v>78121565.7279941</v>
      </c>
      <c r="E37" s="160" t="n">
        <v>73233214.7891592</v>
      </c>
      <c r="F37" s="160" t="n">
        <v>12205535.7981932</v>
      </c>
      <c r="G37" s="160" t="n">
        <v>418316.226503375</v>
      </c>
      <c r="H37" s="160" t="n">
        <v>252001.94401772</v>
      </c>
      <c r="I37" s="160" t="n">
        <v>111118.1803037</v>
      </c>
    </row>
    <row r="38" customFormat="false" ht="12.8" hidden="false" customHeight="false" outlineLevel="0" collapsed="false">
      <c r="A38" s="160" t="n">
        <v>85</v>
      </c>
      <c r="B38" s="160" t="n">
        <v>21012904.5912375</v>
      </c>
      <c r="C38" s="160" t="n">
        <v>20297750.8706499</v>
      </c>
      <c r="D38" s="160" t="n">
        <v>68836803.679821</v>
      </c>
      <c r="E38" s="160" t="n">
        <v>74321600.751145</v>
      </c>
      <c r="F38" s="160" t="n">
        <v>0</v>
      </c>
      <c r="G38" s="160" t="n">
        <v>393156.417100213</v>
      </c>
      <c r="H38" s="160" t="n">
        <v>242621.40971926</v>
      </c>
      <c r="I38" s="160" t="n">
        <v>113394.13395448</v>
      </c>
    </row>
    <row r="39" customFormat="false" ht="12.8" hidden="false" customHeight="false" outlineLevel="0" collapsed="false">
      <c r="A39" s="160" t="n">
        <v>86</v>
      </c>
      <c r="B39" s="160" t="n">
        <v>24611113.6335662</v>
      </c>
      <c r="C39" s="160" t="n">
        <v>23839545.544825</v>
      </c>
      <c r="D39" s="160" t="n">
        <v>80561500.4959123</v>
      </c>
      <c r="E39" s="160" t="n">
        <v>75239076.7321071</v>
      </c>
      <c r="F39" s="160" t="n">
        <v>12539846.1220178</v>
      </c>
      <c r="G39" s="160" t="n">
        <v>435011.562954056</v>
      </c>
      <c r="H39" s="160" t="n">
        <v>258717.09406711</v>
      </c>
      <c r="I39" s="160" t="n">
        <v>111199.18817157</v>
      </c>
    </row>
    <row r="40" customFormat="false" ht="12.8" hidden="false" customHeight="false" outlineLevel="0" collapsed="false">
      <c r="A40" s="160" t="n">
        <v>87</v>
      </c>
      <c r="B40" s="160" t="n">
        <v>21505271.5847251</v>
      </c>
      <c r="C40" s="160" t="n">
        <v>20717407.003448</v>
      </c>
      <c r="D40" s="160" t="n">
        <v>70399770.9600392</v>
      </c>
      <c r="E40" s="160" t="n">
        <v>75621620.2688346</v>
      </c>
      <c r="F40" s="160" t="n">
        <v>0</v>
      </c>
      <c r="G40" s="160" t="n">
        <v>441532.165750009</v>
      </c>
      <c r="H40" s="160" t="n">
        <v>264039.74390306</v>
      </c>
      <c r="I40" s="160" t="n">
        <v>117560.95946278</v>
      </c>
    </row>
    <row r="41" customFormat="false" ht="12.8" hidden="false" customHeight="false" outlineLevel="0" collapsed="false">
      <c r="A41" s="160" t="n">
        <v>88</v>
      </c>
      <c r="B41" s="160" t="n">
        <v>25049537.7023414</v>
      </c>
      <c r="C41" s="160" t="n">
        <v>24196375.5802955</v>
      </c>
      <c r="D41" s="160" t="n">
        <v>81908465.7193639</v>
      </c>
      <c r="E41" s="160" t="n">
        <v>76233426.1486898</v>
      </c>
      <c r="F41" s="160" t="n">
        <v>12705571.0247816</v>
      </c>
      <c r="G41" s="160" t="n">
        <v>502509.966234891</v>
      </c>
      <c r="H41" s="160" t="n">
        <v>270242.37720643</v>
      </c>
      <c r="I41" s="160" t="n">
        <v>114871.11229222</v>
      </c>
    </row>
    <row r="42" customFormat="false" ht="12.8" hidden="false" customHeight="false" outlineLevel="0" collapsed="false">
      <c r="A42" s="160" t="n">
        <v>89</v>
      </c>
      <c r="B42" s="160" t="n">
        <v>21857207.8956256</v>
      </c>
      <c r="C42" s="160" t="n">
        <v>21054809.5753565</v>
      </c>
      <c r="D42" s="160" t="n">
        <v>71633004.4943874</v>
      </c>
      <c r="E42" s="160" t="n">
        <v>76741883.9528167</v>
      </c>
      <c r="F42" s="160" t="n">
        <v>0</v>
      </c>
      <c r="G42" s="160" t="n">
        <v>451232.255663615</v>
      </c>
      <c r="H42" s="160" t="n">
        <v>268568.91037844</v>
      </c>
      <c r="I42" s="160" t="n">
        <v>117995.93461007</v>
      </c>
    </row>
    <row r="43" customFormat="false" ht="12.8" hidden="false" customHeight="false" outlineLevel="0" collapsed="false">
      <c r="A43" s="160" t="n">
        <v>90</v>
      </c>
      <c r="B43" s="160" t="n">
        <v>25559350.271748</v>
      </c>
      <c r="C43" s="160" t="n">
        <v>24724346.9140921</v>
      </c>
      <c r="D43" s="160" t="n">
        <v>83750706.3036364</v>
      </c>
      <c r="E43" s="160" t="n">
        <v>77755180.0576313</v>
      </c>
      <c r="F43" s="160" t="n">
        <v>12959196.6762719</v>
      </c>
      <c r="G43" s="160" t="n">
        <v>462548.483048481</v>
      </c>
      <c r="H43" s="160" t="n">
        <v>289842.9923524</v>
      </c>
      <c r="I43" s="160" t="n">
        <v>118016.97465004</v>
      </c>
    </row>
    <row r="44" customFormat="false" ht="12.8" hidden="false" customHeight="false" outlineLevel="0" collapsed="false">
      <c r="A44" s="160" t="n">
        <v>91</v>
      </c>
      <c r="B44" s="160" t="n">
        <v>22538598.976139</v>
      </c>
      <c r="C44" s="160" t="n">
        <v>21681666.7155252</v>
      </c>
      <c r="D44" s="160" t="n">
        <v>73820599.4551828</v>
      </c>
      <c r="E44" s="160" t="n">
        <v>78801836.1321218</v>
      </c>
      <c r="F44" s="160" t="n">
        <v>0</v>
      </c>
      <c r="G44" s="160" t="n">
        <v>492392.729346888</v>
      </c>
      <c r="H44" s="160" t="n">
        <v>280706.08157795</v>
      </c>
      <c r="I44" s="160" t="n">
        <v>119762.07098417</v>
      </c>
    </row>
    <row r="45" customFormat="false" ht="12.8" hidden="false" customHeight="false" outlineLevel="0" collapsed="false">
      <c r="A45" s="160" t="n">
        <v>92</v>
      </c>
      <c r="B45" s="160" t="n">
        <v>26265371.1359763</v>
      </c>
      <c r="C45" s="160" t="n">
        <v>25390453.1049085</v>
      </c>
      <c r="D45" s="160" t="n">
        <v>86073308.1462687</v>
      </c>
      <c r="E45" s="160" t="n">
        <v>79741285.1557914</v>
      </c>
      <c r="F45" s="160" t="n">
        <v>13290214.1926319</v>
      </c>
      <c r="G45" s="160" t="n">
        <v>502298.910990835</v>
      </c>
      <c r="H45" s="160" t="n">
        <v>291163.51754377</v>
      </c>
      <c r="I45" s="160" t="n">
        <v>116365.14647604</v>
      </c>
    </row>
    <row r="46" customFormat="false" ht="12.8" hidden="false" customHeight="false" outlineLevel="0" collapsed="false">
      <c r="A46" s="160" t="n">
        <v>93</v>
      </c>
      <c r="B46" s="160" t="n">
        <v>23109690.6881093</v>
      </c>
      <c r="C46" s="160" t="n">
        <v>22244176.1230804</v>
      </c>
      <c r="D46" s="160" t="n">
        <v>75831333.0192969</v>
      </c>
      <c r="E46" s="160" t="n">
        <v>80799681.2162285</v>
      </c>
      <c r="F46" s="160" t="n">
        <v>0</v>
      </c>
      <c r="G46" s="160" t="n">
        <v>503526.633313514</v>
      </c>
      <c r="H46" s="160" t="n">
        <v>281269.43654796</v>
      </c>
      <c r="I46" s="160" t="n">
        <v>115312.13595338</v>
      </c>
    </row>
    <row r="47" customFormat="false" ht="12.8" hidden="false" customHeight="false" outlineLevel="0" collapsed="false">
      <c r="A47" s="160" t="n">
        <v>94</v>
      </c>
      <c r="B47" s="160" t="n">
        <v>26810928.2714072</v>
      </c>
      <c r="C47" s="160" t="n">
        <v>25898084.5093378</v>
      </c>
      <c r="D47" s="160" t="n">
        <v>87872113.6479497</v>
      </c>
      <c r="E47" s="160" t="n">
        <v>81261903.9151695</v>
      </c>
      <c r="F47" s="160" t="n">
        <v>13543650.6525282</v>
      </c>
      <c r="G47" s="160" t="n">
        <v>546227.125619366</v>
      </c>
      <c r="H47" s="160" t="n">
        <v>287712.02322179</v>
      </c>
      <c r="I47" s="160" t="n">
        <v>112720.87604035</v>
      </c>
    </row>
    <row r="48" customFormat="false" ht="12.8" hidden="false" customHeight="false" outlineLevel="0" collapsed="false">
      <c r="A48" s="160" t="n">
        <v>95</v>
      </c>
      <c r="B48" s="160" t="n">
        <v>23392578.6596965</v>
      </c>
      <c r="C48" s="160" t="n">
        <v>22506837.024873</v>
      </c>
      <c r="D48" s="160" t="n">
        <v>76736689.9533877</v>
      </c>
      <c r="E48" s="160" t="n">
        <v>81600629.1655196</v>
      </c>
      <c r="F48" s="160" t="n">
        <v>0</v>
      </c>
      <c r="G48" s="160" t="n">
        <v>512902.985735995</v>
      </c>
      <c r="H48" s="160" t="n">
        <v>290672.69469355</v>
      </c>
      <c r="I48" s="160" t="n">
        <v>117379.93484848</v>
      </c>
    </row>
    <row r="49" customFormat="false" ht="12.8" hidden="false" customHeight="false" outlineLevel="0" collapsed="false">
      <c r="A49" s="160" t="n">
        <v>96</v>
      </c>
      <c r="B49" s="160" t="n">
        <v>27275508.6339601</v>
      </c>
      <c r="C49" s="160" t="n">
        <v>26372663.2431158</v>
      </c>
      <c r="D49" s="160" t="n">
        <v>89463342.692371</v>
      </c>
      <c r="E49" s="160" t="n">
        <v>82687610.2287507</v>
      </c>
      <c r="F49" s="160" t="n">
        <v>13781268.3714584</v>
      </c>
      <c r="G49" s="160" t="n">
        <v>517442.392040074</v>
      </c>
      <c r="H49" s="160" t="n">
        <v>302527.95792468</v>
      </c>
      <c r="I49" s="160" t="n">
        <v>118392.91554216</v>
      </c>
    </row>
    <row r="50" customFormat="false" ht="12.8" hidden="false" customHeight="false" outlineLevel="0" collapsed="false">
      <c r="A50" s="160" t="n">
        <v>97</v>
      </c>
      <c r="B50" s="160" t="n">
        <v>23897711.4269508</v>
      </c>
      <c r="C50" s="160" t="n">
        <v>23005774.6927407</v>
      </c>
      <c r="D50" s="160" t="n">
        <v>78508072.9880741</v>
      </c>
      <c r="E50" s="160" t="n">
        <v>83422235.2922708</v>
      </c>
      <c r="F50" s="160" t="n">
        <v>0</v>
      </c>
      <c r="G50" s="160" t="n">
        <v>507249.897699434</v>
      </c>
      <c r="H50" s="160" t="n">
        <v>301623.92889037</v>
      </c>
      <c r="I50" s="160" t="n">
        <v>118661.29660044</v>
      </c>
    </row>
    <row r="51" customFormat="false" ht="12.8" hidden="false" customHeight="false" outlineLevel="0" collapsed="false">
      <c r="A51" s="160" t="n">
        <v>98</v>
      </c>
      <c r="B51" s="160" t="n">
        <v>27866061.1602714</v>
      </c>
      <c r="C51" s="160" t="n">
        <v>26922514.0368602</v>
      </c>
      <c r="D51" s="160" t="n">
        <v>91386909.5183817</v>
      </c>
      <c r="E51" s="160" t="n">
        <v>84395202.2455442</v>
      </c>
      <c r="F51" s="160" t="n">
        <v>14065867.040924</v>
      </c>
      <c r="G51" s="160" t="n">
        <v>561121.724737842</v>
      </c>
      <c r="H51" s="160" t="n">
        <v>301395.66505609</v>
      </c>
      <c r="I51" s="160" t="n">
        <v>115756.76231042</v>
      </c>
    </row>
    <row r="52" customFormat="false" ht="12.8" hidden="false" customHeight="false" outlineLevel="0" collapsed="false">
      <c r="A52" s="160" t="n">
        <v>99</v>
      </c>
      <c r="B52" s="160" t="n">
        <v>24397493.4662179</v>
      </c>
      <c r="C52" s="160" t="n">
        <v>23477278.7356475</v>
      </c>
      <c r="D52" s="160" t="n">
        <v>80131326.0837982</v>
      </c>
      <c r="E52" s="160" t="n">
        <v>85056553.5722902</v>
      </c>
      <c r="F52" s="160" t="n">
        <v>0</v>
      </c>
      <c r="G52" s="160" t="n">
        <v>540174.513435761</v>
      </c>
      <c r="H52" s="160" t="n">
        <v>299051.85887347</v>
      </c>
      <c r="I52" s="160" t="n">
        <v>115697.65465883</v>
      </c>
    </row>
    <row r="53" customFormat="false" ht="12.8" hidden="false" customHeight="false" outlineLevel="0" collapsed="false">
      <c r="A53" s="160" t="n">
        <v>100</v>
      </c>
      <c r="B53" s="160" t="n">
        <v>28122529.6678776</v>
      </c>
      <c r="C53" s="160" t="n">
        <v>27158452.127829</v>
      </c>
      <c r="D53" s="160" t="n">
        <v>92185267.0378755</v>
      </c>
      <c r="E53" s="160" t="n">
        <v>85025111.6207834</v>
      </c>
      <c r="F53" s="160" t="n">
        <v>14170851.9367972</v>
      </c>
      <c r="G53" s="160" t="n">
        <v>567821.931006105</v>
      </c>
      <c r="H53" s="160" t="n">
        <v>313249.04378898</v>
      </c>
      <c r="I53" s="160" t="n">
        <v>118580.80750514</v>
      </c>
    </row>
    <row r="54" customFormat="false" ht="12.8" hidden="false" customHeight="false" outlineLevel="0" collapsed="false">
      <c r="A54" s="160" t="n">
        <v>101</v>
      </c>
      <c r="B54" s="160" t="n">
        <v>24954278.2391624</v>
      </c>
      <c r="C54" s="160" t="n">
        <v>24031314.5100964</v>
      </c>
      <c r="D54" s="160" t="n">
        <v>82039496.5022084</v>
      </c>
      <c r="E54" s="160" t="n">
        <v>86914992.9253586</v>
      </c>
      <c r="F54" s="160" t="n">
        <v>0</v>
      </c>
      <c r="G54" s="160" t="n">
        <v>540068.165845945</v>
      </c>
      <c r="H54" s="160" t="n">
        <v>301423.07920324</v>
      </c>
      <c r="I54" s="160" t="n">
        <v>116389.26288114</v>
      </c>
    </row>
    <row r="55" customFormat="false" ht="12.8" hidden="false" customHeight="false" outlineLevel="0" collapsed="false">
      <c r="A55" s="160" t="n">
        <v>102</v>
      </c>
      <c r="B55" s="160" t="n">
        <v>28757490.6619242</v>
      </c>
      <c r="C55" s="160" t="n">
        <v>27800354.0327589</v>
      </c>
      <c r="D55" s="160" t="n">
        <v>94389873.0736322</v>
      </c>
      <c r="E55" s="160" t="n">
        <v>86957233.5962833</v>
      </c>
      <c r="F55" s="160" t="n">
        <v>14492872.2660472</v>
      </c>
      <c r="G55" s="160" t="n">
        <v>572499.002623866</v>
      </c>
      <c r="H55" s="160" t="n">
        <v>303416.37505296</v>
      </c>
      <c r="I55" s="160" t="n">
        <v>116030.35926926</v>
      </c>
    </row>
    <row r="56" customFormat="false" ht="12.8" hidden="false" customHeight="false" outlineLevel="0" collapsed="false">
      <c r="A56" s="160" t="n">
        <v>103</v>
      </c>
      <c r="B56" s="160" t="n">
        <v>25365891.9507301</v>
      </c>
      <c r="C56" s="160" t="n">
        <v>24435370.9913611</v>
      </c>
      <c r="D56" s="160" t="n">
        <v>83454747.8318561</v>
      </c>
      <c r="E56" s="160" t="n">
        <v>88291171.7188401</v>
      </c>
      <c r="F56" s="160" t="n">
        <v>0</v>
      </c>
      <c r="G56" s="160" t="n">
        <v>533776.978108271</v>
      </c>
      <c r="H56" s="160" t="n">
        <v>312728.37251173</v>
      </c>
      <c r="I56" s="160" t="n">
        <v>120022.29821296</v>
      </c>
    </row>
    <row r="57" customFormat="false" ht="12.8" hidden="false" customHeight="false" outlineLevel="0" collapsed="false">
      <c r="A57" s="160" t="n">
        <v>104</v>
      </c>
      <c r="B57" s="160" t="n">
        <v>29235928.9833284</v>
      </c>
      <c r="C57" s="160" t="n">
        <v>28269314.2506989</v>
      </c>
      <c r="D57" s="160" t="n">
        <v>96050216.1883417</v>
      </c>
      <c r="E57" s="160" t="n">
        <v>88352264.3271552</v>
      </c>
      <c r="F57" s="160" t="n">
        <v>14725377.3878592</v>
      </c>
      <c r="G57" s="160" t="n">
        <v>558587.331745172</v>
      </c>
      <c r="H57" s="160" t="n">
        <v>321952.76718762</v>
      </c>
      <c r="I57" s="160" t="n">
        <v>122963.76242382</v>
      </c>
    </row>
    <row r="58" customFormat="false" ht="12.8" hidden="false" customHeight="false" outlineLevel="0" collapsed="false">
      <c r="A58" s="160" t="n">
        <v>105</v>
      </c>
      <c r="B58" s="160" t="n">
        <v>25910381.5881104</v>
      </c>
      <c r="C58" s="160" t="n">
        <v>24913447.3808977</v>
      </c>
      <c r="D58" s="160" t="n">
        <v>85149002.4008157</v>
      </c>
      <c r="E58" s="160" t="n">
        <v>89922408.1107372</v>
      </c>
      <c r="F58" s="160" t="n">
        <v>0</v>
      </c>
      <c r="G58" s="160" t="n">
        <v>590738.999184996</v>
      </c>
      <c r="H58" s="160" t="n">
        <v>319549.88959896</v>
      </c>
      <c r="I58" s="160" t="n">
        <v>123779.02632677</v>
      </c>
    </row>
    <row r="59" customFormat="false" ht="12.8" hidden="false" customHeight="false" outlineLevel="0" collapsed="false">
      <c r="A59" s="160" t="n">
        <v>106</v>
      </c>
      <c r="B59" s="160" t="n">
        <v>30037127.303355</v>
      </c>
      <c r="C59" s="160" t="n">
        <v>29038182.1539159</v>
      </c>
      <c r="D59" s="160" t="n">
        <v>98680111.9501075</v>
      </c>
      <c r="E59" s="160" t="n">
        <v>90648054.5483586</v>
      </c>
      <c r="F59" s="160" t="n">
        <v>15108009.0913931</v>
      </c>
      <c r="G59" s="160" t="n">
        <v>586258.692321102</v>
      </c>
      <c r="H59" s="160" t="n">
        <v>326062.4935986</v>
      </c>
      <c r="I59" s="160" t="n">
        <v>123748.5193135</v>
      </c>
    </row>
    <row r="60" customFormat="false" ht="12.8" hidden="false" customHeight="false" outlineLevel="0" collapsed="false">
      <c r="A60" s="160" t="n">
        <v>107</v>
      </c>
      <c r="B60" s="160" t="n">
        <v>26321303.0923375</v>
      </c>
      <c r="C60" s="160" t="n">
        <v>25351557.0051248</v>
      </c>
      <c r="D60" s="160" t="n">
        <v>86680388.4772041</v>
      </c>
      <c r="E60" s="160" t="n">
        <v>91433976.6365209</v>
      </c>
      <c r="F60" s="160" t="n">
        <v>0</v>
      </c>
      <c r="G60" s="160" t="n">
        <v>569143.948500599</v>
      </c>
      <c r="H60" s="160" t="n">
        <v>314531.62055544</v>
      </c>
      <c r="I60" s="160" t="n">
        <v>122957.88308101</v>
      </c>
    </row>
    <row r="61" customFormat="false" ht="12.8" hidden="false" customHeight="false" outlineLevel="0" collapsed="false">
      <c r="A61" s="160" t="n">
        <v>108</v>
      </c>
      <c r="B61" s="160" t="n">
        <v>30519736.0274455</v>
      </c>
      <c r="C61" s="160" t="n">
        <v>29520311.2160807</v>
      </c>
      <c r="D61" s="160" t="n">
        <v>100380009.012477</v>
      </c>
      <c r="E61" s="160" t="n">
        <v>92164283.9739945</v>
      </c>
      <c r="F61" s="160" t="n">
        <v>15360713.9956657</v>
      </c>
      <c r="G61" s="160" t="n">
        <v>588915.975105782</v>
      </c>
      <c r="H61" s="160" t="n">
        <v>325424.68535741</v>
      </c>
      <c r="I61" s="160" t="n">
        <v>121548.78700226</v>
      </c>
    </row>
    <row r="62" customFormat="false" ht="12.8" hidden="false" customHeight="false" outlineLevel="0" collapsed="false">
      <c r="A62" s="160" t="n">
        <v>109</v>
      </c>
      <c r="B62" s="160" t="n">
        <v>26388526.3645125</v>
      </c>
      <c r="C62" s="160" t="n">
        <v>25416887.076731</v>
      </c>
      <c r="D62" s="160" t="n">
        <v>86952225.4655276</v>
      </c>
      <c r="E62" s="160" t="n">
        <v>91678850.3680812</v>
      </c>
      <c r="F62" s="160" t="n">
        <v>0</v>
      </c>
      <c r="G62" s="160" t="n">
        <v>565698.954149466</v>
      </c>
      <c r="H62" s="160" t="n">
        <v>320506.87387978</v>
      </c>
      <c r="I62" s="160" t="n">
        <v>122047.79964604</v>
      </c>
    </row>
    <row r="63" customFormat="false" ht="12.8" hidden="false" customHeight="false" outlineLevel="0" collapsed="false">
      <c r="A63" s="160" t="n">
        <v>110</v>
      </c>
      <c r="B63" s="160" t="n">
        <v>30865864.0460854</v>
      </c>
      <c r="C63" s="160" t="n">
        <v>29897309.0956951</v>
      </c>
      <c r="D63" s="160" t="n">
        <v>101666443.862525</v>
      </c>
      <c r="E63" s="160" t="n">
        <v>93280495.8496799</v>
      </c>
      <c r="F63" s="160" t="n">
        <v>15546749.30828</v>
      </c>
      <c r="G63" s="160" t="n">
        <v>561995.823014516</v>
      </c>
      <c r="H63" s="160" t="n">
        <v>322068.46392531</v>
      </c>
      <c r="I63" s="160" t="n">
        <v>120700.94778633</v>
      </c>
    </row>
    <row r="64" customFormat="false" ht="12.8" hidden="false" customHeight="false" outlineLevel="0" collapsed="false">
      <c r="A64" s="160" t="n">
        <v>111</v>
      </c>
      <c r="B64" s="160" t="n">
        <v>27061994.0162375</v>
      </c>
      <c r="C64" s="160" t="n">
        <v>26071951.8429552</v>
      </c>
      <c r="D64" s="160" t="n">
        <v>89210053.9384983</v>
      </c>
      <c r="E64" s="160" t="n">
        <v>94063568.294596</v>
      </c>
      <c r="F64" s="160" t="n">
        <v>0</v>
      </c>
      <c r="G64" s="160" t="n">
        <v>586151.650721751</v>
      </c>
      <c r="H64" s="160" t="n">
        <v>318097.55444444</v>
      </c>
      <c r="I64" s="160" t="n">
        <v>122561.38302307</v>
      </c>
    </row>
    <row r="65" customFormat="false" ht="12.8" hidden="false" customHeight="false" outlineLevel="0" collapsed="false">
      <c r="A65" s="160" t="n">
        <v>112</v>
      </c>
      <c r="B65" s="160" t="n">
        <v>31241628.8713059</v>
      </c>
      <c r="C65" s="160" t="n">
        <v>30295655.5800682</v>
      </c>
      <c r="D65" s="160" t="n">
        <v>103105967.488182</v>
      </c>
      <c r="E65" s="160" t="n">
        <v>94587496.2561523</v>
      </c>
      <c r="F65" s="160" t="n">
        <v>15764582.7093587</v>
      </c>
      <c r="G65" s="160" t="n">
        <v>544401.355271105</v>
      </c>
      <c r="H65" s="160" t="n">
        <v>318633.59800865</v>
      </c>
      <c r="I65" s="160" t="n">
        <v>118483.33994003</v>
      </c>
    </row>
    <row r="66" customFormat="false" ht="12.8" hidden="false" customHeight="false" outlineLevel="0" collapsed="false">
      <c r="A66" s="160" t="n">
        <v>113</v>
      </c>
      <c r="B66" s="160" t="n">
        <v>27395446.2477757</v>
      </c>
      <c r="C66" s="160" t="n">
        <v>26436598.7633962</v>
      </c>
      <c r="D66" s="160" t="n">
        <v>90523259.1163024</v>
      </c>
      <c r="E66" s="160" t="n">
        <v>95323056.3983436</v>
      </c>
      <c r="F66" s="160" t="n">
        <v>0</v>
      </c>
      <c r="G66" s="160" t="n">
        <v>559932.715618386</v>
      </c>
      <c r="H66" s="160" t="n">
        <v>314224.1352045</v>
      </c>
      <c r="I66" s="160" t="n">
        <v>120986.6193665</v>
      </c>
    </row>
    <row r="67" customFormat="false" ht="12.8" hidden="false" customHeight="false" outlineLevel="0" collapsed="false">
      <c r="A67" s="160" t="n">
        <v>114</v>
      </c>
      <c r="B67" s="160" t="n">
        <v>31702091.2827381</v>
      </c>
      <c r="C67" s="160" t="n">
        <v>30699621.7300441</v>
      </c>
      <c r="D67" s="160" t="n">
        <v>104510306.882745</v>
      </c>
      <c r="E67" s="160" t="n">
        <v>95760308.4611391</v>
      </c>
      <c r="F67" s="160" t="n">
        <v>15960051.4101899</v>
      </c>
      <c r="G67" s="160" t="n">
        <v>585079.417595059</v>
      </c>
      <c r="H67" s="160" t="n">
        <v>330180.7881204</v>
      </c>
      <c r="I67" s="160" t="n">
        <v>124584.78139799</v>
      </c>
    </row>
    <row r="68" customFormat="false" ht="12.8" hidden="false" customHeight="false" outlineLevel="0" collapsed="false">
      <c r="A68" s="160" t="n">
        <v>115</v>
      </c>
      <c r="B68" s="160" t="n">
        <v>27692544.6630258</v>
      </c>
      <c r="C68" s="160" t="n">
        <v>26710741.0091549</v>
      </c>
      <c r="D68" s="160" t="n">
        <v>91480245.6501664</v>
      </c>
      <c r="E68" s="160" t="n">
        <v>96234176.6025224</v>
      </c>
      <c r="F68" s="160" t="n">
        <v>0</v>
      </c>
      <c r="G68" s="160" t="n">
        <v>573139.212640245</v>
      </c>
      <c r="H68" s="160" t="n">
        <v>322372.66035112</v>
      </c>
      <c r="I68" s="160" t="n">
        <v>123273.97268511</v>
      </c>
    </row>
    <row r="69" customFormat="false" ht="12.8" hidden="false" customHeight="false" outlineLevel="0" collapsed="false">
      <c r="A69" s="160" t="n">
        <v>116</v>
      </c>
      <c r="B69" s="160" t="n">
        <v>32176029.1613612</v>
      </c>
      <c r="C69" s="160" t="n">
        <v>31173431.8271934</v>
      </c>
      <c r="D69" s="160" t="n">
        <v>106155964.490165</v>
      </c>
      <c r="E69" s="160" t="n">
        <v>97203373.2238307</v>
      </c>
      <c r="F69" s="160" t="n">
        <v>16200562.2039718</v>
      </c>
      <c r="G69" s="160" t="n">
        <v>591001.556278537</v>
      </c>
      <c r="H69" s="160" t="n">
        <v>326036.4464808</v>
      </c>
      <c r="I69" s="160" t="n">
        <v>122227.61629782</v>
      </c>
    </row>
    <row r="70" customFormat="false" ht="12.8" hidden="false" customHeight="false" outlineLevel="0" collapsed="false">
      <c r="A70" s="160" t="n">
        <v>117</v>
      </c>
      <c r="B70" s="160" t="n">
        <v>28192967.0359077</v>
      </c>
      <c r="C70" s="160" t="n">
        <v>27189484.0327415</v>
      </c>
      <c r="D70" s="160" t="n">
        <v>93178328.0774375</v>
      </c>
      <c r="E70" s="160" t="n">
        <v>97961973.8914257</v>
      </c>
      <c r="F70" s="160" t="n">
        <v>0</v>
      </c>
      <c r="G70" s="160" t="n">
        <v>587207.703315679</v>
      </c>
      <c r="H70" s="160" t="n">
        <v>327700.53546654</v>
      </c>
      <c r="I70" s="160" t="n">
        <v>126535.37769146</v>
      </c>
    </row>
    <row r="71" customFormat="false" ht="12.8" hidden="false" customHeight="false" outlineLevel="0" collapsed="false">
      <c r="A71" s="160" t="n">
        <v>118</v>
      </c>
      <c r="B71" s="160" t="n">
        <v>32661797.2379655</v>
      </c>
      <c r="C71" s="160" t="n">
        <v>31637812.7239641</v>
      </c>
      <c r="D71" s="160" t="n">
        <v>107812791.094116</v>
      </c>
      <c r="E71" s="160" t="n">
        <v>98645047.3142954</v>
      </c>
      <c r="F71" s="160" t="n">
        <v>16440841.2190492</v>
      </c>
      <c r="G71" s="160" t="n">
        <v>607966.576389911</v>
      </c>
      <c r="H71" s="160" t="n">
        <v>329282.43604062</v>
      </c>
      <c r="I71" s="160" t="n">
        <v>123907.85938702</v>
      </c>
    </row>
    <row r="72" customFormat="false" ht="12.8" hidden="false" customHeight="false" outlineLevel="0" collapsed="false">
      <c r="A72" s="160" t="n">
        <v>119</v>
      </c>
      <c r="B72" s="160" t="n">
        <v>28437170.117466</v>
      </c>
      <c r="C72" s="160" t="n">
        <v>27405412.1793187</v>
      </c>
      <c r="D72" s="160" t="n">
        <v>93957366.8389579</v>
      </c>
      <c r="E72" s="160" t="n">
        <v>98668266.7165221</v>
      </c>
      <c r="F72" s="160" t="n">
        <v>0</v>
      </c>
      <c r="G72" s="160" t="n">
        <v>612013.130374545</v>
      </c>
      <c r="H72" s="160" t="n">
        <v>330346.09231851</v>
      </c>
      <c r="I72" s="160" t="n">
        <v>127712.45064895</v>
      </c>
    </row>
    <row r="73" customFormat="false" ht="12.8" hidden="false" customHeight="false" outlineLevel="0" collapsed="false">
      <c r="A73" s="160" t="n">
        <v>120</v>
      </c>
      <c r="B73" s="160" t="n">
        <v>32947416.6728035</v>
      </c>
      <c r="C73" s="160" t="n">
        <v>31923030.7288968</v>
      </c>
      <c r="D73" s="160" t="n">
        <v>108792408.551076</v>
      </c>
      <c r="E73" s="160" t="n">
        <v>99482169.1683412</v>
      </c>
      <c r="F73" s="160" t="n">
        <v>16580361.5280569</v>
      </c>
      <c r="G73" s="160" t="n">
        <v>604907.647040365</v>
      </c>
      <c r="H73" s="160" t="n">
        <v>332442.66339137</v>
      </c>
      <c r="I73" s="160" t="n">
        <v>124336.6192499</v>
      </c>
    </row>
    <row r="74" customFormat="false" ht="12.8" hidden="false" customHeight="false" outlineLevel="0" collapsed="false">
      <c r="A74" s="160" t="n">
        <v>121</v>
      </c>
      <c r="B74" s="160" t="n">
        <v>28919623.729799</v>
      </c>
      <c r="C74" s="160" t="n">
        <v>27970238.1760607</v>
      </c>
      <c r="D74" s="160" t="n">
        <v>95849607.8906798</v>
      </c>
      <c r="E74" s="160" t="n">
        <v>100657271.924553</v>
      </c>
      <c r="F74" s="160" t="n">
        <v>0</v>
      </c>
      <c r="G74" s="160" t="n">
        <v>532758.873298793</v>
      </c>
      <c r="H74" s="160" t="n">
        <v>331289.25982172</v>
      </c>
      <c r="I74" s="160" t="n">
        <v>121910.60088245</v>
      </c>
    </row>
    <row r="75" customFormat="false" ht="12.8" hidden="false" customHeight="false" outlineLevel="0" collapsed="false">
      <c r="A75" s="160" t="n">
        <v>122</v>
      </c>
      <c r="B75" s="160" t="n">
        <v>33610445.4355712</v>
      </c>
      <c r="C75" s="160" t="n">
        <v>32603637.4096194</v>
      </c>
      <c r="D75" s="160" t="n">
        <v>111065771.848804</v>
      </c>
      <c r="E75" s="160" t="n">
        <v>101552412.835899</v>
      </c>
      <c r="F75" s="160" t="n">
        <v>16925402.1393165</v>
      </c>
      <c r="G75" s="160" t="n">
        <v>585496.72932727</v>
      </c>
      <c r="H75" s="160" t="n">
        <v>335701.9292925</v>
      </c>
      <c r="I75" s="160" t="n">
        <v>122299.0961887</v>
      </c>
    </row>
    <row r="76" customFormat="false" ht="12.8" hidden="false" customHeight="false" outlineLevel="0" collapsed="false">
      <c r="A76" s="160" t="n">
        <v>123</v>
      </c>
      <c r="B76" s="160" t="n">
        <v>29407551.8274371</v>
      </c>
      <c r="C76" s="160" t="n">
        <v>28406965.2342979</v>
      </c>
      <c r="D76" s="160" t="n">
        <v>97416941.2813801</v>
      </c>
      <c r="E76" s="160" t="n">
        <v>102220658.212633</v>
      </c>
      <c r="F76" s="160" t="n">
        <v>0</v>
      </c>
      <c r="G76" s="160" t="n">
        <v>577920.053686992</v>
      </c>
      <c r="H76" s="160" t="n">
        <v>336439.22836295</v>
      </c>
      <c r="I76" s="160" t="n">
        <v>123181.87298475</v>
      </c>
    </row>
    <row r="77" customFormat="false" ht="12.8" hidden="false" customHeight="false" outlineLevel="0" collapsed="false">
      <c r="A77" s="160" t="n">
        <v>124</v>
      </c>
      <c r="B77" s="160" t="n">
        <v>33962511.0895382</v>
      </c>
      <c r="C77" s="160" t="n">
        <v>32928778.459658</v>
      </c>
      <c r="D77" s="160" t="n">
        <v>112288920.401647</v>
      </c>
      <c r="E77" s="160" t="n">
        <v>102589994.098146</v>
      </c>
      <c r="F77" s="160" t="n">
        <v>17098332.349691</v>
      </c>
      <c r="G77" s="160" t="n">
        <v>598308.283608761</v>
      </c>
      <c r="H77" s="160" t="n">
        <v>347447.34918699</v>
      </c>
      <c r="I77" s="160" t="n">
        <v>125681.4244063</v>
      </c>
    </row>
    <row r="78" customFormat="false" ht="12.8" hidden="false" customHeight="false" outlineLevel="0" collapsed="false">
      <c r="A78" s="160" t="n">
        <v>125</v>
      </c>
      <c r="B78" s="160" t="n">
        <v>29608612.8846559</v>
      </c>
      <c r="C78" s="160" t="n">
        <v>28598471.5610472</v>
      </c>
      <c r="D78" s="160" t="n">
        <v>98139118.4797426</v>
      </c>
      <c r="E78" s="160" t="n">
        <v>102926520.825743</v>
      </c>
      <c r="F78" s="160" t="n">
        <v>0</v>
      </c>
      <c r="G78" s="160" t="n">
        <v>565368.129256807</v>
      </c>
      <c r="H78" s="160" t="n">
        <v>352310.38486528</v>
      </c>
      <c r="I78" s="160" t="n">
        <v>132089.72783793</v>
      </c>
    </row>
    <row r="79" customFormat="false" ht="12.8" hidden="false" customHeight="false" outlineLevel="0" collapsed="false">
      <c r="A79" s="160" t="n">
        <v>126</v>
      </c>
      <c r="B79" s="160" t="n">
        <v>34370517.0923977</v>
      </c>
      <c r="C79" s="160" t="n">
        <v>33368519.8310122</v>
      </c>
      <c r="D79" s="160" t="n">
        <v>113844717.167073</v>
      </c>
      <c r="E79" s="160" t="n">
        <v>103970482.827326</v>
      </c>
      <c r="F79" s="160" t="n">
        <v>17328413.8045544</v>
      </c>
      <c r="G79" s="160" t="n">
        <v>566071.168366015</v>
      </c>
      <c r="H79" s="160" t="n">
        <v>344378.39136871</v>
      </c>
      <c r="I79" s="160" t="n">
        <v>130782.4309296</v>
      </c>
    </row>
    <row r="80" customFormat="false" ht="12.8" hidden="false" customHeight="false" outlineLevel="0" collapsed="false">
      <c r="A80" s="160" t="n">
        <v>127</v>
      </c>
      <c r="B80" s="160" t="n">
        <v>30056732.1751367</v>
      </c>
      <c r="C80" s="160" t="n">
        <v>29059364.3518241</v>
      </c>
      <c r="D80" s="160" t="n">
        <v>99731406.9731387</v>
      </c>
      <c r="E80" s="160" t="n">
        <v>104570318.895914</v>
      </c>
      <c r="F80" s="160" t="n">
        <v>0</v>
      </c>
      <c r="G80" s="160" t="n">
        <v>571206.295582248</v>
      </c>
      <c r="H80" s="160" t="n">
        <v>337281.44770316</v>
      </c>
      <c r="I80" s="160" t="n">
        <v>126971.54289606</v>
      </c>
    </row>
    <row r="81" customFormat="false" ht="12.8" hidden="false" customHeight="false" outlineLevel="0" collapsed="false">
      <c r="A81" s="160" t="n">
        <v>128</v>
      </c>
      <c r="B81" s="160" t="n">
        <v>34861859.2096871</v>
      </c>
      <c r="C81" s="160" t="n">
        <v>33862977.4151598</v>
      </c>
      <c r="D81" s="160" t="n">
        <v>115546227.448212</v>
      </c>
      <c r="E81" s="160" t="n">
        <v>105470376.853997</v>
      </c>
      <c r="F81" s="160" t="n">
        <v>17578396.1423328</v>
      </c>
      <c r="G81" s="160" t="n">
        <v>562036.559735278</v>
      </c>
      <c r="H81" s="160" t="n">
        <v>347629.84609232</v>
      </c>
      <c r="I81" s="160" t="n">
        <v>127450.55528524</v>
      </c>
    </row>
    <row r="82" customFormat="false" ht="12.8" hidden="false" customHeight="false" outlineLevel="0" collapsed="false">
      <c r="A82" s="160" t="n">
        <v>129</v>
      </c>
      <c r="B82" s="160" t="n">
        <v>30292097.6186112</v>
      </c>
      <c r="C82" s="160" t="n">
        <v>29268205.0180137</v>
      </c>
      <c r="D82" s="160" t="n">
        <v>100511663.840013</v>
      </c>
      <c r="E82" s="160" t="n">
        <v>105253993.524948</v>
      </c>
      <c r="F82" s="160" t="n">
        <v>0</v>
      </c>
      <c r="G82" s="160" t="n">
        <v>590728.690658815</v>
      </c>
      <c r="H82" s="160" t="n">
        <v>342429.73634597</v>
      </c>
      <c r="I82" s="160" t="n">
        <v>129620.24798954</v>
      </c>
    </row>
    <row r="83" customFormat="false" ht="12.8" hidden="false" customHeight="false" outlineLevel="0" collapsed="false">
      <c r="A83" s="160" t="n">
        <v>130</v>
      </c>
      <c r="B83" s="160" t="n">
        <v>35066036.7106148</v>
      </c>
      <c r="C83" s="160" t="n">
        <v>34024343.1263164</v>
      </c>
      <c r="D83" s="160" t="n">
        <v>116139223.288901</v>
      </c>
      <c r="E83" s="160" t="n">
        <v>105903834.310089</v>
      </c>
      <c r="F83" s="160" t="n">
        <v>17650639.0516815</v>
      </c>
      <c r="G83" s="160" t="n">
        <v>594477.546903568</v>
      </c>
      <c r="H83" s="160" t="n">
        <v>355965.82830221</v>
      </c>
      <c r="I83" s="160" t="n">
        <v>130357.44156082</v>
      </c>
    </row>
    <row r="84" customFormat="false" ht="12.8" hidden="false" customHeight="false" outlineLevel="0" collapsed="false">
      <c r="A84" s="160" t="n">
        <v>131</v>
      </c>
      <c r="B84" s="160" t="n">
        <v>30451620.2419611</v>
      </c>
      <c r="C84" s="160" t="n">
        <v>29430218.3318646</v>
      </c>
      <c r="D84" s="160" t="n">
        <v>101092736.041132</v>
      </c>
      <c r="E84" s="160" t="n">
        <v>105765109.267516</v>
      </c>
      <c r="F84" s="160" t="n">
        <v>0</v>
      </c>
      <c r="G84" s="160" t="n">
        <v>568256.452280331</v>
      </c>
      <c r="H84" s="160" t="n">
        <v>358860.47461942</v>
      </c>
      <c r="I84" s="160" t="n">
        <v>134692.83313816</v>
      </c>
    </row>
    <row r="85" customFormat="false" ht="12.8" hidden="false" customHeight="false" outlineLevel="0" collapsed="false">
      <c r="A85" s="160" t="n">
        <v>132</v>
      </c>
      <c r="B85" s="160" t="n">
        <v>35318360.4994776</v>
      </c>
      <c r="C85" s="160" t="n">
        <v>34251566.1411952</v>
      </c>
      <c r="D85" s="160" t="n">
        <v>116932956.114242</v>
      </c>
      <c r="E85" s="160" t="n">
        <v>106547719.198337</v>
      </c>
      <c r="F85" s="160" t="n">
        <v>17757953.1997228</v>
      </c>
      <c r="G85" s="160" t="n">
        <v>608873.762930732</v>
      </c>
      <c r="H85" s="160" t="n">
        <v>365128.4991179</v>
      </c>
      <c r="I85" s="160" t="n">
        <v>132560.13747678</v>
      </c>
    </row>
    <row r="86" customFormat="false" ht="12.8" hidden="false" customHeight="false" outlineLevel="0" collapsed="false">
      <c r="A86" s="160" t="n">
        <v>133</v>
      </c>
      <c r="B86" s="160" t="n">
        <v>30933163.9029452</v>
      </c>
      <c r="C86" s="160" t="n">
        <v>29906672.0691025</v>
      </c>
      <c r="D86" s="160" t="n">
        <v>102766475.42125</v>
      </c>
      <c r="E86" s="160" t="n">
        <v>107412127.144327</v>
      </c>
      <c r="F86" s="160" t="n">
        <v>0</v>
      </c>
      <c r="G86" s="160" t="n">
        <v>576041.251319612</v>
      </c>
      <c r="H86" s="160" t="n">
        <v>358118.08637507</v>
      </c>
      <c r="I86" s="160" t="n">
        <v>131903.56592582</v>
      </c>
    </row>
    <row r="87" customFormat="false" ht="12.8" hidden="false" customHeight="false" outlineLevel="0" collapsed="false">
      <c r="A87" s="160" t="n">
        <v>134</v>
      </c>
      <c r="B87" s="160" t="n">
        <v>35799644.9841284</v>
      </c>
      <c r="C87" s="160" t="n">
        <v>34689634.6909403</v>
      </c>
      <c r="D87" s="160" t="n">
        <v>118482003.156663</v>
      </c>
      <c r="E87" s="160" t="n">
        <v>107921981.675595</v>
      </c>
      <c r="F87" s="160" t="n">
        <v>17986996.9459325</v>
      </c>
      <c r="G87" s="160" t="n">
        <v>654357.893128839</v>
      </c>
      <c r="H87" s="160" t="n">
        <v>363459.08812901</v>
      </c>
      <c r="I87" s="160" t="n">
        <v>131704.73132893</v>
      </c>
    </row>
    <row r="88" customFormat="false" ht="12.8" hidden="false" customHeight="false" outlineLevel="0" collapsed="false">
      <c r="A88" s="160" t="n">
        <v>135</v>
      </c>
      <c r="B88" s="160" t="n">
        <v>31254293.6155388</v>
      </c>
      <c r="C88" s="160" t="n">
        <v>30133501.3641465</v>
      </c>
      <c r="D88" s="160" t="n">
        <v>103572933.806501</v>
      </c>
      <c r="E88" s="160" t="n">
        <v>108208938.523196</v>
      </c>
      <c r="F88" s="160" t="n">
        <v>0</v>
      </c>
      <c r="G88" s="160" t="n">
        <v>661225.641477421</v>
      </c>
      <c r="H88" s="160" t="n">
        <v>366231.36372712</v>
      </c>
      <c r="I88" s="160" t="n">
        <v>133336.06598243</v>
      </c>
    </row>
    <row r="89" customFormat="false" ht="12.8" hidden="false" customHeight="false" outlineLevel="0" collapsed="false">
      <c r="A89" s="160" t="n">
        <v>136</v>
      </c>
      <c r="B89" s="160" t="n">
        <v>36074082.4403236</v>
      </c>
      <c r="C89" s="160" t="n">
        <v>34990924.1951172</v>
      </c>
      <c r="D89" s="160" t="n">
        <v>119523043.743191</v>
      </c>
      <c r="E89" s="160" t="n">
        <v>108841496.835399</v>
      </c>
      <c r="F89" s="160" t="n">
        <v>18140249.4725665</v>
      </c>
      <c r="G89" s="160" t="n">
        <v>622873.343819728</v>
      </c>
      <c r="H89" s="160" t="n">
        <v>368421.38903519</v>
      </c>
      <c r="I89" s="160" t="n">
        <v>131233.58907364</v>
      </c>
    </row>
    <row r="90" customFormat="false" ht="12.8" hidden="false" customHeight="false" outlineLevel="0" collapsed="false">
      <c r="A90" s="160" t="n">
        <v>137</v>
      </c>
      <c r="B90" s="160" t="n">
        <v>31699051.4942554</v>
      </c>
      <c r="C90" s="160" t="n">
        <v>30590545.9596061</v>
      </c>
      <c r="D90" s="160" t="n">
        <v>105171818.619221</v>
      </c>
      <c r="E90" s="160" t="n">
        <v>109836801.50177</v>
      </c>
      <c r="F90" s="160" t="n">
        <v>0</v>
      </c>
      <c r="G90" s="160" t="n">
        <v>666980.126355313</v>
      </c>
      <c r="H90" s="160" t="n">
        <v>352993.93609889</v>
      </c>
      <c r="I90" s="160" t="n">
        <v>126473.53170735</v>
      </c>
    </row>
    <row r="91" customFormat="false" ht="12.8" hidden="false" customHeight="false" outlineLevel="0" collapsed="false">
      <c r="A91" s="160" t="n">
        <v>138</v>
      </c>
      <c r="B91" s="160" t="n">
        <v>36471550.8427436</v>
      </c>
      <c r="C91" s="160" t="n">
        <v>35330970.2322742</v>
      </c>
      <c r="D91" s="160" t="n">
        <v>120759848.142428</v>
      </c>
      <c r="E91" s="160" t="n">
        <v>109893437.482782</v>
      </c>
      <c r="F91" s="160" t="n">
        <v>18315572.9137971</v>
      </c>
      <c r="G91" s="160" t="n">
        <v>682321.886590739</v>
      </c>
      <c r="H91" s="160" t="n">
        <v>366879.60470277</v>
      </c>
      <c r="I91" s="160" t="n">
        <v>130541.59882267</v>
      </c>
    </row>
    <row r="92" customFormat="false" ht="12.8" hidden="false" customHeight="false" outlineLevel="0" collapsed="false">
      <c r="A92" s="160" t="n">
        <v>139</v>
      </c>
      <c r="B92" s="160" t="n">
        <v>31903542.5689597</v>
      </c>
      <c r="C92" s="160" t="n">
        <v>30802751.8956346</v>
      </c>
      <c r="D92" s="160" t="n">
        <v>105960929.707059</v>
      </c>
      <c r="E92" s="160" t="n">
        <v>110555745.416068</v>
      </c>
      <c r="F92" s="160" t="n">
        <v>0</v>
      </c>
      <c r="G92" s="160" t="n">
        <v>646066.814729428</v>
      </c>
      <c r="H92" s="160" t="n">
        <v>362242.41375061</v>
      </c>
      <c r="I92" s="160" t="n">
        <v>132116.34977875</v>
      </c>
    </row>
    <row r="93" customFormat="false" ht="12.8" hidden="false" customHeight="false" outlineLevel="0" collapsed="false">
      <c r="A93" s="160" t="n">
        <v>140</v>
      </c>
      <c r="B93" s="160" t="n">
        <v>37030703.4459271</v>
      </c>
      <c r="C93" s="160" t="n">
        <v>35891048.4482482</v>
      </c>
      <c r="D93" s="160" t="n">
        <v>122658004.316522</v>
      </c>
      <c r="E93" s="160" t="n">
        <v>111539368.309519</v>
      </c>
      <c r="F93" s="160" t="n">
        <v>18589894.7182531</v>
      </c>
      <c r="G93" s="160" t="n">
        <v>676697.467549905</v>
      </c>
      <c r="H93" s="160" t="n">
        <v>369654.89166561</v>
      </c>
      <c r="I93" s="160" t="n">
        <v>133289.48351908</v>
      </c>
    </row>
    <row r="94" customFormat="false" ht="12.8" hidden="false" customHeight="false" outlineLevel="0" collapsed="false">
      <c r="A94" s="160" t="n">
        <v>141</v>
      </c>
      <c r="B94" s="160" t="n">
        <v>32566936.4462948</v>
      </c>
      <c r="C94" s="160" t="n">
        <v>31463447.2508999</v>
      </c>
      <c r="D94" s="160" t="n">
        <v>108271946.308316</v>
      </c>
      <c r="E94" s="160" t="n">
        <v>112944513.693785</v>
      </c>
      <c r="F94" s="160" t="n">
        <v>0</v>
      </c>
      <c r="G94" s="160" t="n">
        <v>646026.218850732</v>
      </c>
      <c r="H94" s="160" t="n">
        <v>363394.80601848</v>
      </c>
      <c r="I94" s="160" t="n">
        <v>134383.10075104</v>
      </c>
    </row>
    <row r="95" customFormat="false" ht="12.8" hidden="false" customHeight="false" outlineLevel="0" collapsed="false">
      <c r="A95" s="160" t="n">
        <v>142</v>
      </c>
      <c r="B95" s="160" t="n">
        <v>37396553.2918079</v>
      </c>
      <c r="C95" s="160" t="n">
        <v>36274904.5374654</v>
      </c>
      <c r="D95" s="160" t="n">
        <v>124060880.290316</v>
      </c>
      <c r="E95" s="160" t="n">
        <v>112819044.97064</v>
      </c>
      <c r="F95" s="160" t="n">
        <v>18803174.1617733</v>
      </c>
      <c r="G95" s="160" t="n">
        <v>646199.05497329</v>
      </c>
      <c r="H95" s="160" t="n">
        <v>378457.91652025</v>
      </c>
      <c r="I95" s="160" t="n">
        <v>138559.68978432</v>
      </c>
    </row>
    <row r="96" customFormat="false" ht="12.8" hidden="false" customHeight="false" outlineLevel="0" collapsed="false">
      <c r="A96" s="160" t="n">
        <v>143</v>
      </c>
      <c r="B96" s="160" t="n">
        <v>32982886.8181464</v>
      </c>
      <c r="C96" s="160" t="n">
        <v>31846892.4646003</v>
      </c>
      <c r="D96" s="160" t="n">
        <v>109633251.628623</v>
      </c>
      <c r="E96" s="160" t="n">
        <v>114316492.659993</v>
      </c>
      <c r="F96" s="160" t="n">
        <v>0</v>
      </c>
      <c r="G96" s="160" t="n">
        <v>663058.833337924</v>
      </c>
      <c r="H96" s="160" t="n">
        <v>377929.4627605</v>
      </c>
      <c r="I96" s="160" t="n">
        <v>135722.93921102</v>
      </c>
    </row>
    <row r="97" customFormat="false" ht="12.8" hidden="false" customHeight="false" outlineLevel="0" collapsed="false">
      <c r="A97" s="160" t="n">
        <v>144</v>
      </c>
      <c r="B97" s="160" t="n">
        <v>38304829.4968526</v>
      </c>
      <c r="C97" s="160" t="n">
        <v>37178610.6563681</v>
      </c>
      <c r="D97" s="160" t="n">
        <v>127147749.814164</v>
      </c>
      <c r="E97" s="160" t="n">
        <v>115485392.084974</v>
      </c>
      <c r="F97" s="160" t="n">
        <v>19247565.3474956</v>
      </c>
      <c r="G97" s="160" t="n">
        <v>655028.560686336</v>
      </c>
      <c r="H97" s="160" t="n">
        <v>376743.8429391</v>
      </c>
      <c r="I97" s="160" t="n">
        <v>134923.48122722</v>
      </c>
    </row>
    <row r="98" customFormat="false" ht="12.8" hidden="false" customHeight="false" outlineLevel="0" collapsed="false">
      <c r="A98" s="160" t="n">
        <v>145</v>
      </c>
      <c r="B98" s="160" t="n">
        <v>33583590.223948</v>
      </c>
      <c r="C98" s="160" t="n">
        <v>32463684.1754796</v>
      </c>
      <c r="D98" s="160" t="n">
        <v>111769131.617614</v>
      </c>
      <c r="E98" s="160" t="n">
        <v>116412144.246269</v>
      </c>
      <c r="F98" s="160" t="n">
        <v>0</v>
      </c>
      <c r="G98" s="160" t="n">
        <v>649168.620765677</v>
      </c>
      <c r="H98" s="160" t="n">
        <v>374980.64694845</v>
      </c>
      <c r="I98" s="160" t="n">
        <v>136795.40107757</v>
      </c>
    </row>
    <row r="99" customFormat="false" ht="12.8" hidden="false" customHeight="false" outlineLevel="0" collapsed="false">
      <c r="A99" s="160" t="n">
        <v>146</v>
      </c>
      <c r="B99" s="160" t="n">
        <v>38747975.624463</v>
      </c>
      <c r="C99" s="160" t="n">
        <v>37621860.7485612</v>
      </c>
      <c r="D99" s="160" t="n">
        <v>128765296.859558</v>
      </c>
      <c r="E99" s="160" t="n">
        <v>116882168.792156</v>
      </c>
      <c r="F99" s="160" t="n">
        <v>19480361.4653594</v>
      </c>
      <c r="G99" s="160" t="n">
        <v>639384.044028432</v>
      </c>
      <c r="H99" s="160" t="n">
        <v>388838.55688604</v>
      </c>
      <c r="I99" s="160" t="n">
        <v>139846.10712477</v>
      </c>
    </row>
    <row r="100" customFormat="false" ht="12.8" hidden="false" customHeight="false" outlineLevel="0" collapsed="false">
      <c r="A100" s="160" t="n">
        <v>147</v>
      </c>
      <c r="B100" s="160" t="n">
        <v>34038090.4925014</v>
      </c>
      <c r="C100" s="160" t="n">
        <v>32952179.9569197</v>
      </c>
      <c r="D100" s="160" t="n">
        <v>113540582.811511</v>
      </c>
      <c r="E100" s="160" t="n">
        <v>118160903.555189</v>
      </c>
      <c r="F100" s="160" t="n">
        <v>0</v>
      </c>
      <c r="G100" s="160" t="n">
        <v>603982.709426419</v>
      </c>
      <c r="H100" s="160" t="n">
        <v>383579.19642212</v>
      </c>
      <c r="I100" s="160" t="n">
        <v>140498.04247593</v>
      </c>
    </row>
    <row r="101" customFormat="false" ht="12.8" hidden="false" customHeight="false" outlineLevel="0" collapsed="false">
      <c r="A101" s="160" t="n">
        <v>148</v>
      </c>
      <c r="B101" s="160" t="n">
        <v>39341907.863927</v>
      </c>
      <c r="C101" s="160" t="n">
        <v>38209437.3625415</v>
      </c>
      <c r="D101" s="160" t="n">
        <v>130826829.695902</v>
      </c>
      <c r="E101" s="160" t="n">
        <v>118709331.987187</v>
      </c>
      <c r="F101" s="160" t="n">
        <v>19784888.6645311</v>
      </c>
      <c r="G101" s="160" t="n">
        <v>661112.600786359</v>
      </c>
      <c r="H101" s="160" t="n">
        <v>378203.33211534</v>
      </c>
      <c r="I101" s="160" t="n">
        <v>133077.95497683</v>
      </c>
    </row>
    <row r="102" customFormat="false" ht="12.8" hidden="false" customHeight="false" outlineLevel="0" collapsed="false">
      <c r="A102" s="160" t="n">
        <v>149</v>
      </c>
      <c r="B102" s="160" t="n">
        <v>34308256.8826111</v>
      </c>
      <c r="C102" s="160" t="n">
        <v>33123165.1464374</v>
      </c>
      <c r="D102" s="160" t="n">
        <v>114149211.160952</v>
      </c>
      <c r="E102" s="160" t="n">
        <v>118736645.875946</v>
      </c>
      <c r="F102" s="160" t="n">
        <v>0</v>
      </c>
      <c r="G102" s="160" t="n">
        <v>721861.938889307</v>
      </c>
      <c r="H102" s="160" t="n">
        <v>370927.97589653</v>
      </c>
      <c r="I102" s="160" t="n">
        <v>131859.74483986</v>
      </c>
    </row>
    <row r="103" customFormat="false" ht="12.8" hidden="false" customHeight="false" outlineLevel="0" collapsed="false">
      <c r="A103" s="160" t="n">
        <v>150</v>
      </c>
      <c r="B103" s="160" t="n">
        <v>39426407.9421791</v>
      </c>
      <c r="C103" s="160" t="n">
        <v>38240806.2161012</v>
      </c>
      <c r="D103" s="160" t="n">
        <v>130956995.141976</v>
      </c>
      <c r="E103" s="160" t="n">
        <v>118786715.253644</v>
      </c>
      <c r="F103" s="160" t="n">
        <v>19797785.8756073</v>
      </c>
      <c r="G103" s="160" t="n">
        <v>713334.428938623</v>
      </c>
      <c r="H103" s="160" t="n">
        <v>378292.13774118</v>
      </c>
      <c r="I103" s="160" t="n">
        <v>134250.22771147</v>
      </c>
    </row>
    <row r="104" customFormat="false" ht="12.8" hidden="false" customHeight="false" outlineLevel="0" collapsed="false">
      <c r="A104" s="160" t="n">
        <v>151</v>
      </c>
      <c r="B104" s="160" t="n">
        <v>34600933.1738903</v>
      </c>
      <c r="C104" s="160" t="n">
        <v>33462713.8613646</v>
      </c>
      <c r="D104" s="160" t="n">
        <v>115323133.730934</v>
      </c>
      <c r="E104" s="160" t="n">
        <v>119934493.716932</v>
      </c>
      <c r="F104" s="160" t="n">
        <v>0</v>
      </c>
      <c r="G104" s="160" t="n">
        <v>659579.511495189</v>
      </c>
      <c r="H104" s="160" t="n">
        <v>381891.71402024</v>
      </c>
      <c r="I104" s="160" t="n">
        <v>138211.55287182</v>
      </c>
    </row>
    <row r="105" customFormat="false" ht="12.8" hidden="false" customHeight="false" outlineLevel="0" collapsed="false">
      <c r="A105" s="160" t="n">
        <v>152</v>
      </c>
      <c r="B105" s="160" t="n">
        <v>39897297.7712285</v>
      </c>
      <c r="C105" s="160" t="n">
        <v>38709607.3202627</v>
      </c>
      <c r="D105" s="160" t="n">
        <v>132595497.258046</v>
      </c>
      <c r="E105" s="160" t="n">
        <v>120163274.076892</v>
      </c>
      <c r="F105" s="160" t="n">
        <v>20027212.3461486</v>
      </c>
      <c r="G105" s="160" t="n">
        <v>701712.57393605</v>
      </c>
      <c r="H105" s="160" t="n">
        <v>389105.90091723</v>
      </c>
      <c r="I105" s="160" t="n">
        <v>138388.53730353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19756526.4589422</v>
      </c>
      <c r="C27" s="0" t="n">
        <v>19137463.4046077</v>
      </c>
      <c r="D27" s="0" t="n">
        <v>63517814.1646374</v>
      </c>
      <c r="E27" s="0" t="n">
        <v>61981760.7378073</v>
      </c>
      <c r="F27" s="0" t="n">
        <v>10330293.4563012</v>
      </c>
      <c r="G27" s="0" t="n">
        <v>341015.575257821</v>
      </c>
      <c r="H27" s="0" t="n">
        <v>209109.604501037</v>
      </c>
      <c r="I27" s="0" t="n">
        <v>98482.6779652267</v>
      </c>
    </row>
    <row r="28" customFormat="false" ht="12.8" hidden="false" customHeight="false" outlineLevel="0" collapsed="false">
      <c r="A28" s="0" t="n">
        <v>75</v>
      </c>
      <c r="B28" s="0" t="n">
        <v>17342459.2878293</v>
      </c>
      <c r="C28" s="0" t="n">
        <v>16741788.8982734</v>
      </c>
      <c r="D28" s="0" t="n">
        <v>55815325.0442467</v>
      </c>
      <c r="E28" s="0" t="n">
        <v>62832672.1479096</v>
      </c>
      <c r="F28" s="0" t="n">
        <v>0</v>
      </c>
      <c r="G28" s="0" t="n">
        <v>330848.755686295</v>
      </c>
      <c r="H28" s="0" t="n">
        <v>196964.804972125</v>
      </c>
      <c r="I28" s="0" t="n">
        <v>104081.18413924</v>
      </c>
    </row>
    <row r="29" customFormat="false" ht="12.8" hidden="false" customHeight="false" outlineLevel="0" collapsed="false">
      <c r="A29" s="0" t="n">
        <v>76</v>
      </c>
      <c r="B29" s="0" t="n">
        <v>20437707.5168829</v>
      </c>
      <c r="C29" s="0" t="n">
        <v>19783849.2422796</v>
      </c>
      <c r="D29" s="0" t="n">
        <v>65980772.9512773</v>
      </c>
      <c r="E29" s="0" t="n">
        <v>63630891.8363442</v>
      </c>
      <c r="F29" s="0" t="n">
        <v>10605148.6393907</v>
      </c>
      <c r="G29" s="0" t="n">
        <v>365193.627522376</v>
      </c>
      <c r="H29" s="0" t="n">
        <v>216559.761698876</v>
      </c>
      <c r="I29" s="0" t="n">
        <v>103006.979117176</v>
      </c>
    </row>
    <row r="30" customFormat="false" ht="12.8" hidden="false" customHeight="false" outlineLevel="0" collapsed="false">
      <c r="A30" s="0" t="n">
        <v>77</v>
      </c>
      <c r="B30" s="0" t="n">
        <v>17740001.5515933</v>
      </c>
      <c r="C30" s="0" t="n">
        <v>17110989.0944805</v>
      </c>
      <c r="D30" s="0" t="n">
        <v>57322603.4096887</v>
      </c>
      <c r="E30" s="0" t="n">
        <v>63769133.1382353</v>
      </c>
      <c r="F30" s="0" t="n">
        <v>0</v>
      </c>
      <c r="G30" s="0" t="n">
        <v>345888.044918016</v>
      </c>
      <c r="H30" s="0" t="n">
        <v>207299.788724663</v>
      </c>
      <c r="I30" s="0" t="n">
        <v>108320.890671627</v>
      </c>
    </row>
    <row r="31" customFormat="false" ht="12.8" hidden="false" customHeight="false" outlineLevel="0" collapsed="false">
      <c r="A31" s="0" t="n">
        <v>78</v>
      </c>
      <c r="B31" s="0" t="n">
        <v>20794655.779989</v>
      </c>
      <c r="C31" s="0" t="n">
        <v>20155037.811404</v>
      </c>
      <c r="D31" s="0" t="n">
        <v>67479675.4456432</v>
      </c>
      <c r="E31" s="0" t="n">
        <v>64491690.0344606</v>
      </c>
      <c r="F31" s="0" t="n">
        <v>10748615.0057434</v>
      </c>
      <c r="G31" s="0" t="n">
        <v>349060.491459029</v>
      </c>
      <c r="H31" s="0" t="n">
        <v>218901.127585069</v>
      </c>
      <c r="I31" s="0" t="n">
        <v>102366.2136299</v>
      </c>
    </row>
    <row r="32" customFormat="false" ht="12.8" hidden="false" customHeight="false" outlineLevel="0" collapsed="false">
      <c r="A32" s="0" t="n">
        <v>79</v>
      </c>
      <c r="B32" s="0" t="n">
        <v>18131053.9709524</v>
      </c>
      <c r="C32" s="0" t="n">
        <v>17529596.1744281</v>
      </c>
      <c r="D32" s="0" t="n">
        <v>58952909.1939081</v>
      </c>
      <c r="E32" s="0" t="n">
        <v>64957633.5395255</v>
      </c>
      <c r="F32" s="0" t="n">
        <v>0</v>
      </c>
      <c r="G32" s="0" t="n">
        <v>312245.130856722</v>
      </c>
      <c r="H32" s="0" t="n">
        <v>213052.000234146</v>
      </c>
      <c r="I32" s="0" t="n">
        <v>108800.950619151</v>
      </c>
    </row>
    <row r="33" customFormat="false" ht="12.8" hidden="false" customHeight="false" outlineLevel="0" collapsed="false">
      <c r="A33" s="0" t="n">
        <v>80</v>
      </c>
      <c r="B33" s="0" t="n">
        <v>21418195.7014496</v>
      </c>
      <c r="C33" s="0" t="n">
        <v>20755391.2017956</v>
      </c>
      <c r="D33" s="0" t="n">
        <v>69683654.0468154</v>
      </c>
      <c r="E33" s="0" t="n">
        <v>66114139.8375654</v>
      </c>
      <c r="F33" s="0" t="n">
        <v>11019023.3062609</v>
      </c>
      <c r="G33" s="0" t="n">
        <v>366337.770072423</v>
      </c>
      <c r="H33" s="0" t="n">
        <v>225102.729846157</v>
      </c>
      <c r="I33" s="0" t="n">
        <v>101948.5710505</v>
      </c>
    </row>
    <row r="34" customFormat="false" ht="12.8" hidden="false" customHeight="false" outlineLevel="0" collapsed="false">
      <c r="A34" s="0" t="n">
        <v>81</v>
      </c>
      <c r="B34" s="0" t="n">
        <v>18638847.2771175</v>
      </c>
      <c r="C34" s="0" t="n">
        <v>17975007.7200382</v>
      </c>
      <c r="D34" s="0" t="n">
        <v>60605463.8211427</v>
      </c>
      <c r="E34" s="0" t="n">
        <v>66314641.6049117</v>
      </c>
      <c r="F34" s="0" t="n">
        <v>0</v>
      </c>
      <c r="G34" s="0" t="n">
        <v>364766.843375506</v>
      </c>
      <c r="H34" s="0" t="n">
        <v>221284.005270278</v>
      </c>
      <c r="I34" s="0" t="n">
        <v>111126.72633358</v>
      </c>
    </row>
    <row r="35" customFormat="false" ht="12.8" hidden="false" customHeight="false" outlineLevel="0" collapsed="false">
      <c r="A35" s="0" t="n">
        <v>82</v>
      </c>
      <c r="B35" s="0" t="n">
        <v>21810735.0557599</v>
      </c>
      <c r="C35" s="0" t="n">
        <v>21097273.2020098</v>
      </c>
      <c r="D35" s="0" t="n">
        <v>70984386.9509643</v>
      </c>
      <c r="E35" s="0" t="n">
        <v>66907053.6231406</v>
      </c>
      <c r="F35" s="0" t="n">
        <v>11151175.6038568</v>
      </c>
      <c r="G35" s="0" t="n">
        <v>417028.526248468</v>
      </c>
      <c r="H35" s="0" t="n">
        <v>225383.036940239</v>
      </c>
      <c r="I35" s="0" t="n">
        <v>101500.415087725</v>
      </c>
    </row>
    <row r="36" customFormat="false" ht="12.8" hidden="false" customHeight="false" outlineLevel="0" collapsed="false">
      <c r="A36" s="0" t="n">
        <v>83</v>
      </c>
      <c r="B36" s="0" t="n">
        <v>19018672.9995477</v>
      </c>
      <c r="C36" s="0" t="n">
        <v>18354746.8290158</v>
      </c>
      <c r="D36" s="0" t="n">
        <v>62055965.0687249</v>
      </c>
      <c r="E36" s="0" t="n">
        <v>67377050.1096435</v>
      </c>
      <c r="F36" s="0" t="n">
        <v>0</v>
      </c>
      <c r="G36" s="0" t="n">
        <v>372697.238731504</v>
      </c>
      <c r="H36" s="0" t="n">
        <v>217192.760048114</v>
      </c>
      <c r="I36" s="0" t="n">
        <v>105765.959646168</v>
      </c>
    </row>
    <row r="37" customFormat="false" ht="12.8" hidden="false" customHeight="false" outlineLevel="0" collapsed="false">
      <c r="A37" s="0" t="n">
        <v>84</v>
      </c>
      <c r="B37" s="0" t="n">
        <v>22281333.8687086</v>
      </c>
      <c r="C37" s="0" t="n">
        <v>21532333.8394111</v>
      </c>
      <c r="D37" s="0" t="n">
        <v>72600010.5046337</v>
      </c>
      <c r="E37" s="0" t="n">
        <v>68078126.8517312</v>
      </c>
      <c r="F37" s="0" t="n">
        <v>11346354.4752885</v>
      </c>
      <c r="G37" s="0" t="n">
        <v>443111.713294063</v>
      </c>
      <c r="H37" s="0" t="n">
        <v>233010.167185276</v>
      </c>
      <c r="I37" s="0" t="n">
        <v>104111.641168818</v>
      </c>
    </row>
    <row r="38" customFormat="false" ht="12.8" hidden="false" customHeight="false" outlineLevel="0" collapsed="false">
      <c r="A38" s="0" t="n">
        <v>85</v>
      </c>
      <c r="B38" s="0" t="n">
        <v>19395952.6359075</v>
      </c>
      <c r="C38" s="0" t="n">
        <v>18673841.585829</v>
      </c>
      <c r="D38" s="0" t="n">
        <v>63244441.9599115</v>
      </c>
      <c r="E38" s="0" t="n">
        <v>68318558.8232096</v>
      </c>
      <c r="F38" s="0" t="n">
        <v>0</v>
      </c>
      <c r="G38" s="0" t="n">
        <v>414935.984009878</v>
      </c>
      <c r="H38" s="0" t="n">
        <v>230968.265779582</v>
      </c>
      <c r="I38" s="0" t="n">
        <v>108866.857555903</v>
      </c>
    </row>
    <row r="39" customFormat="false" ht="12.8" hidden="false" customHeight="false" outlineLevel="0" collapsed="false">
      <c r="A39" s="0" t="n">
        <v>86</v>
      </c>
      <c r="B39" s="0" t="n">
        <v>22590859.0000706</v>
      </c>
      <c r="C39" s="0" t="n">
        <v>21834572.3791513</v>
      </c>
      <c r="D39" s="0" t="n">
        <v>73706528.6878639</v>
      </c>
      <c r="E39" s="0" t="n">
        <v>68793250.7098705</v>
      </c>
      <c r="F39" s="0" t="n">
        <v>11465541.7849784</v>
      </c>
      <c r="G39" s="0" t="n">
        <v>431687.293021874</v>
      </c>
      <c r="H39" s="0" t="n">
        <v>248536.372904231</v>
      </c>
      <c r="I39" s="0" t="n">
        <v>108661.364275986</v>
      </c>
    </row>
    <row r="40" customFormat="false" ht="12.8" hidden="false" customHeight="false" outlineLevel="0" collapsed="false">
      <c r="A40" s="0" t="n">
        <v>87</v>
      </c>
      <c r="B40" s="0" t="n">
        <v>19604492.3963842</v>
      </c>
      <c r="C40" s="0" t="n">
        <v>18853805.0712404</v>
      </c>
      <c r="D40" s="0" t="n">
        <v>63982661.0544478</v>
      </c>
      <c r="E40" s="0" t="n">
        <v>68697204.760301</v>
      </c>
      <c r="F40" s="0" t="n">
        <v>0</v>
      </c>
      <c r="G40" s="0" t="n">
        <v>429985.92839833</v>
      </c>
      <c r="H40" s="0" t="n">
        <v>242183.445247523</v>
      </c>
      <c r="I40" s="0" t="n">
        <v>112168.502139919</v>
      </c>
    </row>
    <row r="41" customFormat="false" ht="12.8" hidden="false" customHeight="false" outlineLevel="0" collapsed="false">
      <c r="A41" s="0" t="n">
        <v>88</v>
      </c>
      <c r="B41" s="0" t="n">
        <v>22773368.4469512</v>
      </c>
      <c r="C41" s="0" t="n">
        <v>21984742.2101586</v>
      </c>
      <c r="D41" s="0" t="n">
        <v>74330574.1038025</v>
      </c>
      <c r="E41" s="0" t="n">
        <v>69094338.6604749</v>
      </c>
      <c r="F41" s="0" t="n">
        <v>11515723.1100792</v>
      </c>
      <c r="G41" s="0" t="n">
        <v>450754.722246067</v>
      </c>
      <c r="H41" s="0" t="n">
        <v>259791.381850488</v>
      </c>
      <c r="I41" s="0" t="n">
        <v>111543.046708623</v>
      </c>
    </row>
    <row r="42" customFormat="false" ht="12.8" hidden="false" customHeight="false" outlineLevel="0" collapsed="false">
      <c r="A42" s="0" t="n">
        <v>89</v>
      </c>
      <c r="B42" s="0" t="n">
        <v>20140944.7357404</v>
      </c>
      <c r="C42" s="0" t="n">
        <v>19359251.2691145</v>
      </c>
      <c r="D42" s="0" t="n">
        <v>65827090.1667699</v>
      </c>
      <c r="E42" s="0" t="n">
        <v>70374328.443633</v>
      </c>
      <c r="F42" s="0" t="n">
        <v>0</v>
      </c>
      <c r="G42" s="0" t="n">
        <v>452010.885112261</v>
      </c>
      <c r="H42" s="0" t="n">
        <v>251051.340811681</v>
      </c>
      <c r="I42" s="0" t="n">
        <v>112330.343859906</v>
      </c>
    </row>
    <row r="43" customFormat="false" ht="12.8" hidden="false" customHeight="false" outlineLevel="0" collapsed="false">
      <c r="A43" s="0" t="n">
        <v>90</v>
      </c>
      <c r="B43" s="0" t="n">
        <v>23548920.2934309</v>
      </c>
      <c r="C43" s="0" t="n">
        <v>22724164.3103702</v>
      </c>
      <c r="D43" s="0" t="n">
        <v>76963357.7645687</v>
      </c>
      <c r="E43" s="0" t="n">
        <v>71328450.3893467</v>
      </c>
      <c r="F43" s="0" t="n">
        <v>11888075.0648911</v>
      </c>
      <c r="G43" s="0" t="n">
        <v>486381.252035922</v>
      </c>
      <c r="H43" s="0" t="n">
        <v>261479.357225067</v>
      </c>
      <c r="I43" s="0" t="n">
        <v>109850.533999611</v>
      </c>
    </row>
    <row r="44" customFormat="false" ht="12.8" hidden="false" customHeight="false" outlineLevel="0" collapsed="false">
      <c r="A44" s="0" t="n">
        <v>91</v>
      </c>
      <c r="B44" s="0" t="n">
        <v>20671314.7173787</v>
      </c>
      <c r="C44" s="0" t="n">
        <v>19867645.3019978</v>
      </c>
      <c r="D44" s="0" t="n">
        <v>67642401.3028751</v>
      </c>
      <c r="E44" s="0" t="n">
        <v>72148994.2720912</v>
      </c>
      <c r="F44" s="0" t="n">
        <v>0</v>
      </c>
      <c r="G44" s="0" t="n">
        <v>474940.907637742</v>
      </c>
      <c r="H44" s="0" t="n">
        <v>252314.574115277</v>
      </c>
      <c r="I44" s="0" t="n">
        <v>109162.762325588</v>
      </c>
    </row>
    <row r="45" customFormat="false" ht="12.8" hidden="false" customHeight="false" outlineLevel="0" collapsed="false">
      <c r="A45" s="0" t="n">
        <v>92</v>
      </c>
      <c r="B45" s="0" t="n">
        <v>23998762.1641</v>
      </c>
      <c r="C45" s="0" t="n">
        <v>23181869.706769</v>
      </c>
      <c r="D45" s="0" t="n">
        <v>78579541.6680249</v>
      </c>
      <c r="E45" s="0" t="n">
        <v>72657692.8613421</v>
      </c>
      <c r="F45" s="0" t="n">
        <v>12109615.4768904</v>
      </c>
      <c r="G45" s="0" t="n">
        <v>473659.428325978</v>
      </c>
      <c r="H45" s="0" t="n">
        <v>266179.100043541</v>
      </c>
      <c r="I45" s="0" t="n">
        <v>110077.041373624</v>
      </c>
    </row>
    <row r="46" customFormat="false" ht="12.8" hidden="false" customHeight="false" outlineLevel="0" collapsed="false">
      <c r="A46" s="0" t="n">
        <v>93</v>
      </c>
      <c r="B46" s="0" t="n">
        <v>20901984.0509481</v>
      </c>
      <c r="C46" s="0" t="n">
        <v>20104741.2886997</v>
      </c>
      <c r="D46" s="0" t="n">
        <v>68506270.0508827</v>
      </c>
      <c r="E46" s="0" t="n">
        <v>72927486.2187412</v>
      </c>
      <c r="F46" s="0" t="n">
        <v>0</v>
      </c>
      <c r="G46" s="0" t="n">
        <v>445412.712006133</v>
      </c>
      <c r="H46" s="0" t="n">
        <v>270754.10317185</v>
      </c>
      <c r="I46" s="0" t="n">
        <v>115822.781529123</v>
      </c>
    </row>
    <row r="47" customFormat="false" ht="12.8" hidden="false" customHeight="false" outlineLevel="0" collapsed="false">
      <c r="A47" s="0" t="n">
        <v>94</v>
      </c>
      <c r="B47" s="0" t="n">
        <v>24468295.4895689</v>
      </c>
      <c r="C47" s="0" t="n">
        <v>23616285.3542722</v>
      </c>
      <c r="D47" s="0" t="n">
        <v>80106380.6155175</v>
      </c>
      <c r="E47" s="0" t="n">
        <v>73940332.6598483</v>
      </c>
      <c r="F47" s="0" t="n">
        <v>12323388.7766414</v>
      </c>
      <c r="G47" s="0" t="n">
        <v>498782.911480691</v>
      </c>
      <c r="H47" s="0" t="n">
        <v>276154.693411482</v>
      </c>
      <c r="I47" s="0" t="n">
        <v>110103.614863583</v>
      </c>
    </row>
    <row r="48" customFormat="false" ht="12.8" hidden="false" customHeight="false" outlineLevel="0" collapsed="false">
      <c r="A48" s="0" t="n">
        <v>95</v>
      </c>
      <c r="B48" s="0" t="n">
        <v>21507611.8130547</v>
      </c>
      <c r="C48" s="0" t="n">
        <v>20709253.3363673</v>
      </c>
      <c r="D48" s="0" t="n">
        <v>70605416.4327254</v>
      </c>
      <c r="E48" s="0" t="n">
        <v>74936792.7035419</v>
      </c>
      <c r="F48" s="0" t="n">
        <v>0</v>
      </c>
      <c r="G48" s="0" t="n">
        <v>447599.599877683</v>
      </c>
      <c r="H48" s="0" t="n">
        <v>273557.086335518</v>
      </c>
      <c r="I48" s="0" t="n">
        <v>110288.272105966</v>
      </c>
    </row>
    <row r="49" customFormat="false" ht="12.8" hidden="false" customHeight="false" outlineLevel="0" collapsed="false">
      <c r="A49" s="0" t="n">
        <v>96</v>
      </c>
      <c r="B49" s="0" t="n">
        <v>24936785.9485932</v>
      </c>
      <c r="C49" s="0" t="n">
        <v>24076542.4849621</v>
      </c>
      <c r="D49" s="0" t="n">
        <v>81644599.7861105</v>
      </c>
      <c r="E49" s="0" t="n">
        <v>75271927.4738548</v>
      </c>
      <c r="F49" s="0" t="n">
        <v>12545321.2456425</v>
      </c>
      <c r="G49" s="0" t="n">
        <v>504709.064759846</v>
      </c>
      <c r="H49" s="0" t="n">
        <v>277905.07139661</v>
      </c>
      <c r="I49" s="0" t="n">
        <v>110899.039249429</v>
      </c>
    </row>
    <row r="50" customFormat="false" ht="12.8" hidden="false" customHeight="false" outlineLevel="0" collapsed="false">
      <c r="A50" s="0" t="n">
        <v>97</v>
      </c>
      <c r="B50" s="0" t="n">
        <v>21794746.6883586</v>
      </c>
      <c r="C50" s="0" t="n">
        <v>20946438.4680931</v>
      </c>
      <c r="D50" s="0" t="n">
        <v>71443759.0532892</v>
      </c>
      <c r="E50" s="0" t="n">
        <v>75692763.1879557</v>
      </c>
      <c r="F50" s="0" t="n">
        <v>0</v>
      </c>
      <c r="G50" s="0" t="n">
        <v>491689.71260974</v>
      </c>
      <c r="H50" s="0" t="n">
        <v>277842.074211812</v>
      </c>
      <c r="I50" s="0" t="n">
        <v>112537.762062705</v>
      </c>
    </row>
    <row r="51" customFormat="false" ht="12.8" hidden="false" customHeight="false" outlineLevel="0" collapsed="false">
      <c r="A51" s="0" t="n">
        <v>98</v>
      </c>
      <c r="B51" s="0" t="n">
        <v>25233360.1399259</v>
      </c>
      <c r="C51" s="0" t="n">
        <v>24384316.1695493</v>
      </c>
      <c r="D51" s="0" t="n">
        <v>82771532.9951216</v>
      </c>
      <c r="E51" s="0" t="n">
        <v>76193041.1895404</v>
      </c>
      <c r="F51" s="0" t="n">
        <v>12698840.1982567</v>
      </c>
      <c r="G51" s="0" t="n">
        <v>490764.913704158</v>
      </c>
      <c r="H51" s="0" t="n">
        <v>280353.481677951</v>
      </c>
      <c r="I51" s="0" t="n">
        <v>111322.249992142</v>
      </c>
    </row>
    <row r="52" customFormat="false" ht="12.8" hidden="false" customHeight="false" outlineLevel="0" collapsed="false">
      <c r="A52" s="0" t="n">
        <v>99</v>
      </c>
      <c r="B52" s="0" t="n">
        <v>22197463.3670082</v>
      </c>
      <c r="C52" s="0" t="n">
        <v>21365899.6488625</v>
      </c>
      <c r="D52" s="0" t="n">
        <v>72971818.6725801</v>
      </c>
      <c r="E52" s="0" t="n">
        <v>77194760.1132867</v>
      </c>
      <c r="F52" s="0" t="n">
        <v>0</v>
      </c>
      <c r="G52" s="0" t="n">
        <v>471716.292891863</v>
      </c>
      <c r="H52" s="0" t="n">
        <v>280578.870227383</v>
      </c>
      <c r="I52" s="0" t="n">
        <v>113240.792894909</v>
      </c>
    </row>
    <row r="53" customFormat="false" ht="12.8" hidden="false" customHeight="false" outlineLevel="0" collapsed="false">
      <c r="A53" s="0" t="n">
        <v>100</v>
      </c>
      <c r="B53" s="0" t="n">
        <v>25851534.5309695</v>
      </c>
      <c r="C53" s="0" t="n">
        <v>24984675.6285715</v>
      </c>
      <c r="D53" s="0" t="n">
        <v>84882051.0452336</v>
      </c>
      <c r="E53" s="0" t="n">
        <v>78089459.2842778</v>
      </c>
      <c r="F53" s="0" t="n">
        <v>13014909.880713</v>
      </c>
      <c r="G53" s="0" t="n">
        <v>498291.952465055</v>
      </c>
      <c r="H53" s="0" t="n">
        <v>288833.97887513</v>
      </c>
      <c r="I53" s="0" t="n">
        <v>113904.24436832</v>
      </c>
    </row>
    <row r="54" customFormat="false" ht="12.8" hidden="false" customHeight="false" outlineLevel="0" collapsed="false">
      <c r="A54" s="0" t="n">
        <v>101</v>
      </c>
      <c r="B54" s="0" t="n">
        <v>22672812.1094119</v>
      </c>
      <c r="C54" s="0" t="n">
        <v>21827384.2910617</v>
      </c>
      <c r="D54" s="0" t="n">
        <v>74575770.4763604</v>
      </c>
      <c r="E54" s="0" t="n">
        <v>78840634.8387142</v>
      </c>
      <c r="F54" s="0" t="n">
        <v>0</v>
      </c>
      <c r="G54" s="0" t="n">
        <v>476438.401043339</v>
      </c>
      <c r="H54" s="0" t="n">
        <v>288124.22021856</v>
      </c>
      <c r="I54" s="0" t="n">
        <v>115521.710126225</v>
      </c>
    </row>
    <row r="55" customFormat="false" ht="12.8" hidden="false" customHeight="false" outlineLevel="0" collapsed="false">
      <c r="A55" s="0" t="n">
        <v>102</v>
      </c>
      <c r="B55" s="0" t="n">
        <v>26276566.7171607</v>
      </c>
      <c r="C55" s="0" t="n">
        <v>25401450.3339795</v>
      </c>
      <c r="D55" s="0" t="n">
        <v>86318215.5004699</v>
      </c>
      <c r="E55" s="0" t="n">
        <v>79316279.5132187</v>
      </c>
      <c r="F55" s="0" t="n">
        <v>13219379.9188698</v>
      </c>
      <c r="G55" s="0" t="n">
        <v>496678.268624876</v>
      </c>
      <c r="H55" s="0" t="n">
        <v>298658.366986024</v>
      </c>
      <c r="I55" s="0" t="n">
        <v>113971.06795759</v>
      </c>
    </row>
    <row r="56" customFormat="false" ht="12.8" hidden="false" customHeight="false" outlineLevel="0" collapsed="false">
      <c r="A56" s="0" t="n">
        <v>103</v>
      </c>
      <c r="B56" s="0" t="n">
        <v>22811868.9372556</v>
      </c>
      <c r="C56" s="0" t="n">
        <v>21944098.8568575</v>
      </c>
      <c r="D56" s="0" t="n">
        <v>75012033.3015552</v>
      </c>
      <c r="E56" s="0" t="n">
        <v>79206560.4273719</v>
      </c>
      <c r="F56" s="0" t="n">
        <v>0</v>
      </c>
      <c r="G56" s="0" t="n">
        <v>497853.185580934</v>
      </c>
      <c r="H56" s="0" t="n">
        <v>289626.303451646</v>
      </c>
      <c r="I56" s="0" t="n">
        <v>114700.844807889</v>
      </c>
    </row>
    <row r="57" customFormat="false" ht="12.8" hidden="false" customHeight="false" outlineLevel="0" collapsed="false">
      <c r="A57" s="0" t="n">
        <v>104</v>
      </c>
      <c r="B57" s="0" t="n">
        <v>26342177.5283836</v>
      </c>
      <c r="C57" s="0" t="n">
        <v>25477844.4398037</v>
      </c>
      <c r="D57" s="0" t="n">
        <v>86600496.0113574</v>
      </c>
      <c r="E57" s="0" t="n">
        <v>79489337.1578863</v>
      </c>
      <c r="F57" s="0" t="n">
        <v>13248222.8596477</v>
      </c>
      <c r="G57" s="0" t="n">
        <v>483897.044832984</v>
      </c>
      <c r="H57" s="0" t="n">
        <v>299216.72544255</v>
      </c>
      <c r="I57" s="0" t="n">
        <v>116027.59757769</v>
      </c>
    </row>
    <row r="58" customFormat="false" ht="12.8" hidden="false" customHeight="false" outlineLevel="0" collapsed="false">
      <c r="A58" s="0" t="n">
        <v>105</v>
      </c>
      <c r="B58" s="0" t="n">
        <v>22958929.3518215</v>
      </c>
      <c r="C58" s="0" t="n">
        <v>22122813.7271193</v>
      </c>
      <c r="D58" s="0" t="n">
        <v>75621023.5425602</v>
      </c>
      <c r="E58" s="0" t="n">
        <v>79714455.1214668</v>
      </c>
      <c r="F58" s="0" t="n">
        <v>0</v>
      </c>
      <c r="G58" s="0" t="n">
        <v>444702.918462132</v>
      </c>
      <c r="H58" s="0" t="n">
        <v>306784.304486207</v>
      </c>
      <c r="I58" s="0" t="n">
        <v>120897.716791256</v>
      </c>
    </row>
    <row r="59" customFormat="false" ht="12.8" hidden="false" customHeight="false" outlineLevel="0" collapsed="false">
      <c r="A59" s="0" t="n">
        <v>106</v>
      </c>
      <c r="B59" s="0" t="n">
        <v>26589424.341354</v>
      </c>
      <c r="C59" s="0" t="n">
        <v>25698733.2779876</v>
      </c>
      <c r="D59" s="0" t="n">
        <v>87398546.7046717</v>
      </c>
      <c r="E59" s="0" t="n">
        <v>80120139.1706474</v>
      </c>
      <c r="F59" s="0" t="n">
        <v>13353356.5284412</v>
      </c>
      <c r="G59" s="0" t="n">
        <v>492159.536933024</v>
      </c>
      <c r="H59" s="0" t="n">
        <v>313786.300028074</v>
      </c>
      <c r="I59" s="0" t="n">
        <v>121064.609150512</v>
      </c>
    </row>
    <row r="60" customFormat="false" ht="12.8" hidden="false" customHeight="false" outlineLevel="0" collapsed="false">
      <c r="A60" s="0" t="n">
        <v>107</v>
      </c>
      <c r="B60" s="0" t="n">
        <v>23408537.6056459</v>
      </c>
      <c r="C60" s="0" t="n">
        <v>22503498.5925529</v>
      </c>
      <c r="D60" s="0" t="n">
        <v>76986212.1889799</v>
      </c>
      <c r="E60" s="0" t="n">
        <v>81049176.5174514</v>
      </c>
      <c r="F60" s="0" t="n">
        <v>0</v>
      </c>
      <c r="G60" s="0" t="n">
        <v>514696.787371482</v>
      </c>
      <c r="H60" s="0" t="n">
        <v>307246.310866731</v>
      </c>
      <c r="I60" s="0" t="n">
        <v>118708.449792576</v>
      </c>
    </row>
    <row r="61" customFormat="false" ht="12.8" hidden="false" customHeight="false" outlineLevel="0" collapsed="false">
      <c r="A61" s="0" t="n">
        <v>108</v>
      </c>
      <c r="B61" s="0" t="n">
        <v>27058364.2085686</v>
      </c>
      <c r="C61" s="0" t="n">
        <v>26101654.1594716</v>
      </c>
      <c r="D61" s="0" t="n">
        <v>88813018.3903299</v>
      </c>
      <c r="E61" s="0" t="n">
        <v>81340634.2971878</v>
      </c>
      <c r="F61" s="0" t="n">
        <v>13556772.3828646</v>
      </c>
      <c r="G61" s="0" t="n">
        <v>572733.924544671</v>
      </c>
      <c r="H61" s="0" t="n">
        <v>303634.144261607</v>
      </c>
      <c r="I61" s="0" t="n">
        <v>114774.257558117</v>
      </c>
    </row>
    <row r="62" customFormat="false" ht="12.8" hidden="false" customHeight="false" outlineLevel="0" collapsed="false">
      <c r="A62" s="0" t="n">
        <v>109</v>
      </c>
      <c r="B62" s="0" t="n">
        <v>23659422.0586787</v>
      </c>
      <c r="C62" s="0" t="n">
        <v>22735654.7991773</v>
      </c>
      <c r="D62" s="0" t="n">
        <v>77773856.1354083</v>
      </c>
      <c r="E62" s="0" t="n">
        <v>81874792.4237893</v>
      </c>
      <c r="F62" s="0" t="n">
        <v>0</v>
      </c>
      <c r="G62" s="0" t="n">
        <v>533019.463552666</v>
      </c>
      <c r="H62" s="0" t="n">
        <v>306151.605732242</v>
      </c>
      <c r="I62" s="0" t="n">
        <v>120851.700309281</v>
      </c>
    </row>
    <row r="63" customFormat="false" ht="12.8" hidden="false" customHeight="false" outlineLevel="0" collapsed="false">
      <c r="A63" s="0" t="n">
        <v>110</v>
      </c>
      <c r="B63" s="0" t="n">
        <v>27092228.2923043</v>
      </c>
      <c r="C63" s="0" t="n">
        <v>26228878.9209985</v>
      </c>
      <c r="D63" s="0" t="n">
        <v>89221455.1664684</v>
      </c>
      <c r="E63" s="0" t="n">
        <v>81722843.5371511</v>
      </c>
      <c r="F63" s="0" t="n">
        <v>13620473.9228585</v>
      </c>
      <c r="G63" s="0" t="n">
        <v>476697.664812427</v>
      </c>
      <c r="H63" s="0" t="n">
        <v>303665.004149211</v>
      </c>
      <c r="I63" s="0" t="n">
        <v>118552.431920308</v>
      </c>
    </row>
    <row r="64" customFormat="false" ht="12.8" hidden="false" customHeight="false" outlineLevel="0" collapsed="false">
      <c r="A64" s="0" t="n">
        <v>111</v>
      </c>
      <c r="B64" s="0" t="n">
        <v>23600372.9688179</v>
      </c>
      <c r="C64" s="0" t="n">
        <v>22722516.8891505</v>
      </c>
      <c r="D64" s="0" t="n">
        <v>77744821.4654472</v>
      </c>
      <c r="E64" s="0" t="n">
        <v>81820579.4314383</v>
      </c>
      <c r="F64" s="0" t="n">
        <v>0</v>
      </c>
      <c r="G64" s="0" t="n">
        <v>491933.115607547</v>
      </c>
      <c r="H64" s="0" t="n">
        <v>302255.616347737</v>
      </c>
      <c r="I64" s="0" t="n">
        <v>119524.78244584</v>
      </c>
    </row>
    <row r="65" customFormat="false" ht="12.8" hidden="false" customHeight="false" outlineLevel="0" collapsed="false">
      <c r="A65" s="0" t="n">
        <v>112</v>
      </c>
      <c r="B65" s="0" t="n">
        <v>27256074.5454486</v>
      </c>
      <c r="C65" s="0" t="n">
        <v>26342274.1090356</v>
      </c>
      <c r="D65" s="0" t="n">
        <v>89687256.9231103</v>
      </c>
      <c r="E65" s="0" t="n">
        <v>82071734.9576538</v>
      </c>
      <c r="F65" s="0" t="n">
        <v>13678622.4929423</v>
      </c>
      <c r="G65" s="0" t="n">
        <v>520401.440990677</v>
      </c>
      <c r="H65" s="0" t="n">
        <v>308423.205244713</v>
      </c>
      <c r="I65" s="0" t="n">
        <v>121393.98596805</v>
      </c>
    </row>
    <row r="66" customFormat="false" ht="12.8" hidden="false" customHeight="false" outlineLevel="0" collapsed="false">
      <c r="A66" s="0" t="n">
        <v>113</v>
      </c>
      <c r="B66" s="0" t="n">
        <v>23641476.9551063</v>
      </c>
      <c r="C66" s="0" t="n">
        <v>22778236.98011</v>
      </c>
      <c r="D66" s="0" t="n">
        <v>78003819.3019481</v>
      </c>
      <c r="E66" s="0" t="n">
        <v>81974125.5903469</v>
      </c>
      <c r="F66" s="0" t="n">
        <v>0</v>
      </c>
      <c r="G66" s="0" t="n">
        <v>470546.311178765</v>
      </c>
      <c r="H66" s="0" t="n">
        <v>306619.806252222</v>
      </c>
      <c r="I66" s="0" t="n">
        <v>122962.65366477</v>
      </c>
    </row>
    <row r="67" customFormat="false" ht="12.8" hidden="false" customHeight="false" outlineLevel="0" collapsed="false">
      <c r="A67" s="0" t="n">
        <v>114</v>
      </c>
      <c r="B67" s="0" t="n">
        <v>27239042.3573057</v>
      </c>
      <c r="C67" s="0" t="n">
        <v>26286218.6154726</v>
      </c>
      <c r="D67" s="0" t="n">
        <v>89536411.1217093</v>
      </c>
      <c r="E67" s="0" t="n">
        <v>81841085.0650708</v>
      </c>
      <c r="F67" s="0" t="n">
        <v>13640180.8441785</v>
      </c>
      <c r="G67" s="0" t="n">
        <v>545999.049906903</v>
      </c>
      <c r="H67" s="0" t="n">
        <v>318239.844837883</v>
      </c>
      <c r="I67" s="0" t="n">
        <v>126549.781554662</v>
      </c>
    </row>
    <row r="68" customFormat="false" ht="12.8" hidden="false" customHeight="false" outlineLevel="0" collapsed="false">
      <c r="A68" s="0" t="n">
        <v>115</v>
      </c>
      <c r="B68" s="0" t="n">
        <v>23766947.7908071</v>
      </c>
      <c r="C68" s="0" t="n">
        <v>22846591.6951965</v>
      </c>
      <c r="D68" s="0" t="n">
        <v>78257357.8458741</v>
      </c>
      <c r="E68" s="0" t="n">
        <v>82122241.4690497</v>
      </c>
      <c r="F68" s="0" t="n">
        <v>0</v>
      </c>
      <c r="G68" s="0" t="n">
        <v>517702.269551476</v>
      </c>
      <c r="H68" s="0" t="n">
        <v>313279.368631364</v>
      </c>
      <c r="I68" s="0" t="n">
        <v>127677.796325376</v>
      </c>
    </row>
    <row r="69" customFormat="false" ht="12.8" hidden="false" customHeight="false" outlineLevel="0" collapsed="false">
      <c r="A69" s="0" t="n">
        <v>116</v>
      </c>
      <c r="B69" s="0" t="n">
        <v>27482077.4758306</v>
      </c>
      <c r="C69" s="0" t="n">
        <v>26537403.6484478</v>
      </c>
      <c r="D69" s="0" t="n">
        <v>90379633.9980506</v>
      </c>
      <c r="E69" s="0" t="n">
        <v>82558296.5547152</v>
      </c>
      <c r="F69" s="0" t="n">
        <v>13759716.0924525</v>
      </c>
      <c r="G69" s="0" t="n">
        <v>547375.126592343</v>
      </c>
      <c r="H69" s="0" t="n">
        <v>310659.580809575</v>
      </c>
      <c r="I69" s="0" t="n">
        <v>123770.1714012</v>
      </c>
    </row>
    <row r="70" customFormat="false" ht="12.8" hidden="false" customHeight="false" outlineLevel="0" collapsed="false">
      <c r="A70" s="0" t="n">
        <v>117</v>
      </c>
      <c r="B70" s="0" t="n">
        <v>24013523.6781782</v>
      </c>
      <c r="C70" s="0" t="n">
        <v>23080961.030208</v>
      </c>
      <c r="D70" s="0" t="n">
        <v>79078774.5035879</v>
      </c>
      <c r="E70" s="0" t="n">
        <v>82983771.4269109</v>
      </c>
      <c r="F70" s="0" t="n">
        <v>0</v>
      </c>
      <c r="G70" s="0" t="n">
        <v>537698.322867376</v>
      </c>
      <c r="H70" s="0" t="n">
        <v>307245.146666063</v>
      </c>
      <c r="I70" s="0" t="n">
        <v>125170.254909631</v>
      </c>
    </row>
    <row r="71" customFormat="false" ht="12.8" hidden="false" customHeight="false" outlineLevel="0" collapsed="false">
      <c r="A71" s="0" t="n">
        <v>118</v>
      </c>
      <c r="B71" s="0" t="n">
        <v>27619080.6849068</v>
      </c>
      <c r="C71" s="0" t="n">
        <v>26704718.2260032</v>
      </c>
      <c r="D71" s="0" t="n">
        <v>91018870.9251107</v>
      </c>
      <c r="E71" s="0" t="n">
        <v>83113767.8999022</v>
      </c>
      <c r="F71" s="0" t="n">
        <v>13852294.6499837</v>
      </c>
      <c r="G71" s="0" t="n">
        <v>521041.05686521</v>
      </c>
      <c r="H71" s="0" t="n">
        <v>308872.480315426</v>
      </c>
      <c r="I71" s="0" t="n">
        <v>120641.31674701</v>
      </c>
    </row>
    <row r="72" customFormat="false" ht="12.8" hidden="false" customHeight="false" outlineLevel="0" collapsed="false">
      <c r="A72" s="0" t="n">
        <v>119</v>
      </c>
      <c r="B72" s="0" t="n">
        <v>24145237.485437</v>
      </c>
      <c r="C72" s="0" t="n">
        <v>23243374.898173</v>
      </c>
      <c r="D72" s="0" t="n">
        <v>79662477.4734238</v>
      </c>
      <c r="E72" s="0" t="n">
        <v>83572633.7407863</v>
      </c>
      <c r="F72" s="0" t="n">
        <v>0</v>
      </c>
      <c r="G72" s="0" t="n">
        <v>507017.542491204</v>
      </c>
      <c r="H72" s="0" t="n">
        <v>308509.968853842</v>
      </c>
      <c r="I72" s="0" t="n">
        <v>123335.822741427</v>
      </c>
    </row>
    <row r="73" customFormat="false" ht="12.8" hidden="false" customHeight="false" outlineLevel="0" collapsed="false">
      <c r="A73" s="0" t="n">
        <v>120</v>
      </c>
      <c r="B73" s="0" t="n">
        <v>27849372.4996328</v>
      </c>
      <c r="C73" s="0" t="n">
        <v>26881505.2098949</v>
      </c>
      <c r="D73" s="0" t="n">
        <v>91616993.5528533</v>
      </c>
      <c r="E73" s="0" t="n">
        <v>83587200.5043039</v>
      </c>
      <c r="F73" s="0" t="n">
        <v>13931200.0840507</v>
      </c>
      <c r="G73" s="0" t="n">
        <v>570033.649439065</v>
      </c>
      <c r="H73" s="0" t="n">
        <v>311266.247181678</v>
      </c>
      <c r="I73" s="0" t="n">
        <v>123667.704453105</v>
      </c>
    </row>
    <row r="74" customFormat="false" ht="12.8" hidden="false" customHeight="false" outlineLevel="0" collapsed="false">
      <c r="A74" s="0" t="n">
        <v>121</v>
      </c>
      <c r="B74" s="0" t="n">
        <v>24165096.526472</v>
      </c>
      <c r="C74" s="0" t="n">
        <v>23249001.1196192</v>
      </c>
      <c r="D74" s="0" t="n">
        <v>79686886.2009356</v>
      </c>
      <c r="E74" s="0" t="n">
        <v>83489974.8259157</v>
      </c>
      <c r="F74" s="0" t="n">
        <v>0</v>
      </c>
      <c r="G74" s="0" t="n">
        <v>508073.982575536</v>
      </c>
      <c r="H74" s="0" t="n">
        <v>317359.664042928</v>
      </c>
      <c r="I74" s="0" t="n">
        <v>129516.800334834</v>
      </c>
    </row>
    <row r="75" customFormat="false" ht="12.8" hidden="false" customHeight="false" outlineLevel="0" collapsed="false">
      <c r="A75" s="0" t="n">
        <v>122</v>
      </c>
      <c r="B75" s="0" t="n">
        <v>28055111.4598151</v>
      </c>
      <c r="C75" s="0" t="n">
        <v>27121775.1455976</v>
      </c>
      <c r="D75" s="0" t="n">
        <v>92417112.0902587</v>
      </c>
      <c r="E75" s="0" t="n">
        <v>84231111.3070799</v>
      </c>
      <c r="F75" s="0" t="n">
        <v>14038518.55118</v>
      </c>
      <c r="G75" s="0" t="n">
        <v>518531.949796104</v>
      </c>
      <c r="H75" s="0" t="n">
        <v>325039.69261105</v>
      </c>
      <c r="I75" s="0" t="n">
        <v>128235.245443387</v>
      </c>
    </row>
    <row r="76" customFormat="false" ht="12.8" hidden="false" customHeight="false" outlineLevel="0" collapsed="false">
      <c r="A76" s="0" t="n">
        <v>123</v>
      </c>
      <c r="B76" s="0" t="n">
        <v>24668046.3360149</v>
      </c>
      <c r="C76" s="0" t="n">
        <v>23711844.8806315</v>
      </c>
      <c r="D76" s="0" t="n">
        <v>81302485.4048931</v>
      </c>
      <c r="E76" s="0" t="n">
        <v>85081432.1200498</v>
      </c>
      <c r="F76" s="0" t="n">
        <v>0</v>
      </c>
      <c r="G76" s="0" t="n">
        <v>544703.070266488</v>
      </c>
      <c r="H76" s="0" t="n">
        <v>321896.751034969</v>
      </c>
      <c r="I76" s="0" t="n">
        <v>128002.33440276</v>
      </c>
    </row>
    <row r="77" customFormat="false" ht="12.8" hidden="false" customHeight="false" outlineLevel="0" collapsed="false">
      <c r="A77" s="0" t="n">
        <v>124</v>
      </c>
      <c r="B77" s="0" t="n">
        <v>28318005.2463643</v>
      </c>
      <c r="C77" s="0" t="n">
        <v>27343059.1595306</v>
      </c>
      <c r="D77" s="0" t="n">
        <v>93218149.2643466</v>
      </c>
      <c r="E77" s="0" t="n">
        <v>84945626.0230865</v>
      </c>
      <c r="F77" s="0" t="n">
        <v>14157604.3371811</v>
      </c>
      <c r="G77" s="0" t="n">
        <v>545159.108669025</v>
      </c>
      <c r="H77" s="0" t="n">
        <v>337151.028839675</v>
      </c>
      <c r="I77" s="0" t="n">
        <v>132337.070464294</v>
      </c>
    </row>
    <row r="78" customFormat="false" ht="12.8" hidden="false" customHeight="false" outlineLevel="0" collapsed="false">
      <c r="A78" s="0" t="n">
        <v>125</v>
      </c>
      <c r="B78" s="0" t="n">
        <v>24825117.4411525</v>
      </c>
      <c r="C78" s="0" t="n">
        <v>23847204.2288844</v>
      </c>
      <c r="D78" s="0" t="n">
        <v>81788428.5118976</v>
      </c>
      <c r="E78" s="0" t="n">
        <v>85590420.4500456</v>
      </c>
      <c r="F78" s="0" t="n">
        <v>0</v>
      </c>
      <c r="G78" s="0" t="n">
        <v>560582.111117166</v>
      </c>
      <c r="H78" s="0" t="n">
        <v>326821.256961491</v>
      </c>
      <c r="I78" s="0" t="n">
        <v>129299.777413521</v>
      </c>
    </row>
    <row r="79" customFormat="false" ht="12.8" hidden="false" customHeight="false" outlineLevel="0" collapsed="false">
      <c r="A79" s="0" t="n">
        <v>126</v>
      </c>
      <c r="B79" s="0" t="n">
        <v>28538681.1830056</v>
      </c>
      <c r="C79" s="0" t="n">
        <v>27593676.8650729</v>
      </c>
      <c r="D79" s="0" t="n">
        <v>94099248.5363146</v>
      </c>
      <c r="E79" s="0" t="n">
        <v>85719053.8037703</v>
      </c>
      <c r="F79" s="0" t="n">
        <v>14286508.9672951</v>
      </c>
      <c r="G79" s="0" t="n">
        <v>531217.782818523</v>
      </c>
      <c r="H79" s="0" t="n">
        <v>326466.470672014</v>
      </c>
      <c r="I79" s="0" t="n">
        <v>124742.949203066</v>
      </c>
    </row>
    <row r="80" customFormat="false" ht="12.8" hidden="false" customHeight="false" outlineLevel="0" collapsed="false">
      <c r="A80" s="0" t="n">
        <v>127</v>
      </c>
      <c r="B80" s="0" t="n">
        <v>24831653.4558993</v>
      </c>
      <c r="C80" s="0" t="n">
        <v>23835080.2675153</v>
      </c>
      <c r="D80" s="0" t="n">
        <v>81759764.1159623</v>
      </c>
      <c r="E80" s="0" t="n">
        <v>85568303.4881995</v>
      </c>
      <c r="F80" s="0" t="n">
        <v>0</v>
      </c>
      <c r="G80" s="0" t="n">
        <v>586162.670846542</v>
      </c>
      <c r="H80" s="0" t="n">
        <v>321163.337740985</v>
      </c>
      <c r="I80" s="0" t="n">
        <v>127495.971137872</v>
      </c>
    </row>
    <row r="81" customFormat="false" ht="12.8" hidden="false" customHeight="false" outlineLevel="0" collapsed="false">
      <c r="A81" s="0" t="n">
        <v>128</v>
      </c>
      <c r="B81" s="0" t="n">
        <v>28608073.8382984</v>
      </c>
      <c r="C81" s="0" t="n">
        <v>27578697.292601</v>
      </c>
      <c r="D81" s="0" t="n">
        <v>94069318.7072693</v>
      </c>
      <c r="E81" s="0" t="n">
        <v>85638624.8360227</v>
      </c>
      <c r="F81" s="0" t="n">
        <v>14273104.1393371</v>
      </c>
      <c r="G81" s="0" t="n">
        <v>606843.553565687</v>
      </c>
      <c r="H81" s="0" t="n">
        <v>332150.742345026</v>
      </c>
      <c r="I81" s="0" t="n">
        <v>129117.499695265</v>
      </c>
    </row>
    <row r="82" customFormat="false" ht="12.8" hidden="false" customHeight="false" outlineLevel="0" collapsed="false">
      <c r="A82" s="0" t="n">
        <v>129</v>
      </c>
      <c r="B82" s="0" t="n">
        <v>25060503.0788676</v>
      </c>
      <c r="C82" s="0" t="n">
        <v>24058737.1924744</v>
      </c>
      <c r="D82" s="0" t="n">
        <v>82555769.0822581</v>
      </c>
      <c r="E82" s="0" t="n">
        <v>86278559.8747061</v>
      </c>
      <c r="F82" s="0" t="n">
        <v>0</v>
      </c>
      <c r="G82" s="0" t="n">
        <v>586281.635127019</v>
      </c>
      <c r="H82" s="0" t="n">
        <v>325104.814757864</v>
      </c>
      <c r="I82" s="0" t="n">
        <v>129113.480726222</v>
      </c>
    </row>
    <row r="83" customFormat="false" ht="12.8" hidden="false" customHeight="false" outlineLevel="0" collapsed="false">
      <c r="A83" s="0" t="n">
        <v>130</v>
      </c>
      <c r="B83" s="0" t="n">
        <v>29224310.433709</v>
      </c>
      <c r="C83" s="0" t="n">
        <v>28197927.0449051</v>
      </c>
      <c r="D83" s="0" t="n">
        <v>96208271.5833442</v>
      </c>
      <c r="E83" s="0" t="n">
        <v>87524639.4674446</v>
      </c>
      <c r="F83" s="0" t="n">
        <v>14587439.9112408</v>
      </c>
      <c r="G83" s="0" t="n">
        <v>594740.778682999</v>
      </c>
      <c r="H83" s="0" t="n">
        <v>338833.146879185</v>
      </c>
      <c r="I83" s="0" t="n">
        <v>132584.947488052</v>
      </c>
    </row>
    <row r="84" customFormat="false" ht="12.8" hidden="false" customHeight="false" outlineLevel="0" collapsed="false">
      <c r="A84" s="0" t="n">
        <v>131</v>
      </c>
      <c r="B84" s="0" t="n">
        <v>25326804.9673399</v>
      </c>
      <c r="C84" s="0" t="n">
        <v>24319115.9869694</v>
      </c>
      <c r="D84" s="0" t="n">
        <v>83479329.4191185</v>
      </c>
      <c r="E84" s="0" t="n">
        <v>87201901.158528</v>
      </c>
      <c r="F84" s="0" t="n">
        <v>0</v>
      </c>
      <c r="G84" s="0" t="n">
        <v>578445.646411722</v>
      </c>
      <c r="H84" s="0" t="n">
        <v>335324.000815296</v>
      </c>
      <c r="I84" s="0" t="n">
        <v>134170.475919227</v>
      </c>
    </row>
    <row r="85" customFormat="false" ht="12.8" hidden="false" customHeight="false" outlineLevel="0" collapsed="false">
      <c r="A85" s="0" t="n">
        <v>132</v>
      </c>
      <c r="B85" s="0" t="n">
        <v>29175595.1477861</v>
      </c>
      <c r="C85" s="0" t="n">
        <v>28146303.7610771</v>
      </c>
      <c r="D85" s="0" t="n">
        <v>96065603.2392288</v>
      </c>
      <c r="E85" s="0" t="n">
        <v>87400602.095428</v>
      </c>
      <c r="F85" s="0" t="n">
        <v>14566767.0159047</v>
      </c>
      <c r="G85" s="0" t="n">
        <v>604173.443055884</v>
      </c>
      <c r="H85" s="0" t="n">
        <v>332873.382117109</v>
      </c>
      <c r="I85" s="0" t="n">
        <v>131777.945051536</v>
      </c>
    </row>
    <row r="86" customFormat="false" ht="12.8" hidden="false" customHeight="false" outlineLevel="0" collapsed="false">
      <c r="A86" s="0" t="n">
        <v>133</v>
      </c>
      <c r="B86" s="0" t="n">
        <v>25382556.6357885</v>
      </c>
      <c r="C86" s="0" t="n">
        <v>24392565.9073108</v>
      </c>
      <c r="D86" s="0" t="n">
        <v>83762206.1372854</v>
      </c>
      <c r="E86" s="0" t="n">
        <v>87506061.8626543</v>
      </c>
      <c r="F86" s="0" t="n">
        <v>0</v>
      </c>
      <c r="G86" s="0" t="n">
        <v>567643.630036596</v>
      </c>
      <c r="H86" s="0" t="n">
        <v>329800.278360235</v>
      </c>
      <c r="I86" s="0" t="n">
        <v>132209.742972568</v>
      </c>
    </row>
    <row r="87" customFormat="false" ht="12.8" hidden="false" customHeight="false" outlineLevel="0" collapsed="false">
      <c r="A87" s="0" t="n">
        <v>134</v>
      </c>
      <c r="B87" s="0" t="n">
        <v>29322314.3716666</v>
      </c>
      <c r="C87" s="0" t="n">
        <v>28349779.7282925</v>
      </c>
      <c r="D87" s="0" t="n">
        <v>96780428.0595754</v>
      </c>
      <c r="E87" s="0" t="n">
        <v>87974639.7950261</v>
      </c>
      <c r="F87" s="0" t="n">
        <v>14662439.9658377</v>
      </c>
      <c r="G87" s="0" t="n">
        <v>549097.760222572</v>
      </c>
      <c r="H87" s="0" t="n">
        <v>332511.064315359</v>
      </c>
      <c r="I87" s="0" t="n">
        <v>129894.026908865</v>
      </c>
    </row>
    <row r="88" customFormat="false" ht="12.8" hidden="false" customHeight="false" outlineLevel="0" collapsed="false">
      <c r="A88" s="0" t="n">
        <v>135</v>
      </c>
      <c r="B88" s="0" t="n">
        <v>25498662.2196788</v>
      </c>
      <c r="C88" s="0" t="n">
        <v>24515250.4575928</v>
      </c>
      <c r="D88" s="0" t="n">
        <v>84197026.8619264</v>
      </c>
      <c r="E88" s="0" t="n">
        <v>87886811.5477259</v>
      </c>
      <c r="F88" s="0" t="n">
        <v>0</v>
      </c>
      <c r="G88" s="0" t="n">
        <v>565737.502225712</v>
      </c>
      <c r="H88" s="0" t="n">
        <v>328308.62606215</v>
      </c>
      <c r="I88" s="0" t="n">
        <v>127665.191140164</v>
      </c>
    </row>
    <row r="89" customFormat="false" ht="12.8" hidden="false" customHeight="false" outlineLevel="0" collapsed="false">
      <c r="A89" s="0" t="n">
        <v>136</v>
      </c>
      <c r="B89" s="0" t="n">
        <v>29435771.2528951</v>
      </c>
      <c r="C89" s="0" t="n">
        <v>28411603.0162665</v>
      </c>
      <c r="D89" s="0" t="n">
        <v>97033363.1285015</v>
      </c>
      <c r="E89" s="0" t="n">
        <v>88184515.8610367</v>
      </c>
      <c r="F89" s="0" t="n">
        <v>14697419.3101728</v>
      </c>
      <c r="G89" s="0" t="n">
        <v>605886.554398481</v>
      </c>
      <c r="H89" s="0" t="n">
        <v>329173.064510244</v>
      </c>
      <c r="I89" s="0" t="n">
        <v>127298.025314082</v>
      </c>
    </row>
    <row r="90" customFormat="false" ht="12.8" hidden="false" customHeight="false" outlineLevel="0" collapsed="false">
      <c r="A90" s="0" t="n">
        <v>137</v>
      </c>
      <c r="B90" s="0" t="n">
        <v>25557136.8194641</v>
      </c>
      <c r="C90" s="0" t="n">
        <v>24574907.9437777</v>
      </c>
      <c r="D90" s="0" t="n">
        <v>84424974.1551796</v>
      </c>
      <c r="E90" s="0" t="n">
        <v>88113626.2698441</v>
      </c>
      <c r="F90" s="0" t="n">
        <v>0</v>
      </c>
      <c r="G90" s="0" t="n">
        <v>569874.418472683</v>
      </c>
      <c r="H90" s="0" t="n">
        <v>323558.30255331</v>
      </c>
      <c r="I90" s="0" t="n">
        <v>126851.649514917</v>
      </c>
    </row>
    <row r="91" customFormat="false" ht="12.8" hidden="false" customHeight="false" outlineLevel="0" collapsed="false">
      <c r="A91" s="0" t="n">
        <v>138</v>
      </c>
      <c r="B91" s="0" t="n">
        <v>29538584.9205656</v>
      </c>
      <c r="C91" s="0" t="n">
        <v>28549798.3765459</v>
      </c>
      <c r="D91" s="0" t="n">
        <v>97531723.221742</v>
      </c>
      <c r="E91" s="0" t="n">
        <v>88607079.5992984</v>
      </c>
      <c r="F91" s="0" t="n">
        <v>14767846.5998831</v>
      </c>
      <c r="G91" s="0" t="n">
        <v>565032.560047832</v>
      </c>
      <c r="H91" s="0" t="n">
        <v>332436.699446824</v>
      </c>
      <c r="I91" s="0" t="n">
        <v>130453.263607243</v>
      </c>
    </row>
    <row r="92" customFormat="false" ht="12.8" hidden="false" customHeight="false" outlineLevel="0" collapsed="false">
      <c r="A92" s="0" t="n">
        <v>139</v>
      </c>
      <c r="B92" s="0" t="n">
        <v>25718432.8080773</v>
      </c>
      <c r="C92" s="0" t="n">
        <v>24731592.5002911</v>
      </c>
      <c r="D92" s="0" t="n">
        <v>84975516.9612627</v>
      </c>
      <c r="E92" s="0" t="n">
        <v>88619432.3114515</v>
      </c>
      <c r="F92" s="0" t="n">
        <v>0</v>
      </c>
      <c r="G92" s="0" t="n">
        <v>554410.141209004</v>
      </c>
      <c r="H92" s="0" t="n">
        <v>336900.850972994</v>
      </c>
      <c r="I92" s="0" t="n">
        <v>136470.450863085</v>
      </c>
    </row>
    <row r="93" customFormat="false" ht="12.8" hidden="false" customHeight="false" outlineLevel="0" collapsed="false">
      <c r="A93" s="0" t="n">
        <v>140</v>
      </c>
      <c r="B93" s="0" t="n">
        <v>29687538.1228917</v>
      </c>
      <c r="C93" s="0" t="n">
        <v>28669627.1329845</v>
      </c>
      <c r="D93" s="0" t="n">
        <v>97907032.4217011</v>
      </c>
      <c r="E93" s="0" t="n">
        <v>88922724.9651812</v>
      </c>
      <c r="F93" s="0" t="n">
        <v>14820454.1608635</v>
      </c>
      <c r="G93" s="0" t="n">
        <v>586780.065235858</v>
      </c>
      <c r="H93" s="0" t="n">
        <v>338093.450832235</v>
      </c>
      <c r="I93" s="0" t="n">
        <v>132910.676913012</v>
      </c>
    </row>
    <row r="94" customFormat="false" ht="12.8" hidden="false" customHeight="false" outlineLevel="0" collapsed="false">
      <c r="A94" s="0" t="n">
        <v>141</v>
      </c>
      <c r="B94" s="0" t="n">
        <v>26019140.2180573</v>
      </c>
      <c r="C94" s="0" t="n">
        <v>24970127.5128941</v>
      </c>
      <c r="D94" s="0" t="n">
        <v>85794832.6613969</v>
      </c>
      <c r="E94" s="0" t="n">
        <v>89367440.7959969</v>
      </c>
      <c r="F94" s="0" t="n">
        <v>0</v>
      </c>
      <c r="G94" s="0" t="n">
        <v>622042.005750331</v>
      </c>
      <c r="H94" s="0" t="n">
        <v>333601.382695976</v>
      </c>
      <c r="I94" s="0" t="n">
        <v>133384.738167092</v>
      </c>
    </row>
    <row r="95" customFormat="false" ht="12.8" hidden="false" customHeight="false" outlineLevel="0" collapsed="false">
      <c r="A95" s="0" t="n">
        <v>142</v>
      </c>
      <c r="B95" s="0" t="n">
        <v>30219607.6548008</v>
      </c>
      <c r="C95" s="0" t="n">
        <v>29134129.4329157</v>
      </c>
      <c r="D95" s="0" t="n">
        <v>99493275.7351754</v>
      </c>
      <c r="E95" s="0" t="n">
        <v>90282608.2200708</v>
      </c>
      <c r="F95" s="0" t="n">
        <v>15047101.3700118</v>
      </c>
      <c r="G95" s="0" t="n">
        <v>662682.183575576</v>
      </c>
      <c r="H95" s="0" t="n">
        <v>333341.357695175</v>
      </c>
      <c r="I95" s="0" t="n">
        <v>127792.400877638</v>
      </c>
    </row>
    <row r="96" customFormat="false" ht="12.8" hidden="false" customHeight="false" outlineLevel="0" collapsed="false">
      <c r="A96" s="0" t="n">
        <v>143</v>
      </c>
      <c r="B96" s="0" t="n">
        <v>26237925.4162453</v>
      </c>
      <c r="C96" s="0" t="n">
        <v>25172049.5304272</v>
      </c>
      <c r="D96" s="0" t="n">
        <v>86490476.4606827</v>
      </c>
      <c r="E96" s="0" t="n">
        <v>90063194.2387184</v>
      </c>
      <c r="F96" s="0" t="n">
        <v>0</v>
      </c>
      <c r="G96" s="0" t="n">
        <v>637008.602109295</v>
      </c>
      <c r="H96" s="0" t="n">
        <v>336296.278299667</v>
      </c>
      <c r="I96" s="0" t="n">
        <v>132244.293441701</v>
      </c>
    </row>
    <row r="97" customFormat="false" ht="12.8" hidden="false" customHeight="false" outlineLevel="0" collapsed="false">
      <c r="A97" s="0" t="n">
        <v>144</v>
      </c>
      <c r="B97" s="0" t="n">
        <v>30123823.2384834</v>
      </c>
      <c r="C97" s="0" t="n">
        <v>29052574.040523</v>
      </c>
      <c r="D97" s="0" t="n">
        <v>99232818.6510539</v>
      </c>
      <c r="E97" s="0" t="n">
        <v>90024048.2634808</v>
      </c>
      <c r="F97" s="0" t="n">
        <v>15004008.0439135</v>
      </c>
      <c r="G97" s="0" t="n">
        <v>646533.831530118</v>
      </c>
      <c r="H97" s="0" t="n">
        <v>334636.360526751</v>
      </c>
      <c r="I97" s="0" t="n">
        <v>128684.294147917</v>
      </c>
    </row>
    <row r="98" customFormat="false" ht="12.8" hidden="false" customHeight="false" outlineLevel="0" collapsed="false">
      <c r="A98" s="0" t="n">
        <v>145</v>
      </c>
      <c r="B98" s="0" t="n">
        <v>26266880.9915578</v>
      </c>
      <c r="C98" s="0" t="n">
        <v>25201513.5071153</v>
      </c>
      <c r="D98" s="0" t="n">
        <v>86645842.8537685</v>
      </c>
      <c r="E98" s="0" t="n">
        <v>90195887.4355812</v>
      </c>
      <c r="F98" s="0" t="n">
        <v>0</v>
      </c>
      <c r="G98" s="0" t="n">
        <v>643816.043863524</v>
      </c>
      <c r="H98" s="0" t="n">
        <v>331023.5236777</v>
      </c>
      <c r="I98" s="0" t="n">
        <v>129325.595573319</v>
      </c>
    </row>
    <row r="99" customFormat="false" ht="12.8" hidden="false" customHeight="false" outlineLevel="0" collapsed="false">
      <c r="A99" s="0" t="n">
        <v>146</v>
      </c>
      <c r="B99" s="0" t="n">
        <v>30434662.3432752</v>
      </c>
      <c r="C99" s="0" t="n">
        <v>29353689.4379345</v>
      </c>
      <c r="D99" s="0" t="n">
        <v>100343271.839324</v>
      </c>
      <c r="E99" s="0" t="n">
        <v>90990973.9655739</v>
      </c>
      <c r="F99" s="0" t="n">
        <v>15165162.3275957</v>
      </c>
      <c r="G99" s="0" t="n">
        <v>655410.700858778</v>
      </c>
      <c r="H99" s="0" t="n">
        <v>336473.185727626</v>
      </c>
      <c r="I99" s="0" t="n">
        <v>127270.026791834</v>
      </c>
    </row>
    <row r="100" customFormat="false" ht="12.8" hidden="false" customHeight="false" outlineLevel="0" collapsed="false">
      <c r="A100" s="0" t="n">
        <v>147</v>
      </c>
      <c r="B100" s="0" t="n">
        <v>26628793.7445079</v>
      </c>
      <c r="C100" s="0" t="n">
        <v>25625274.3623834</v>
      </c>
      <c r="D100" s="0" t="n">
        <v>88141884.7631117</v>
      </c>
      <c r="E100" s="0" t="n">
        <v>91691233.3146841</v>
      </c>
      <c r="F100" s="0" t="n">
        <v>0</v>
      </c>
      <c r="G100" s="0" t="n">
        <v>578945.350827726</v>
      </c>
      <c r="H100" s="0" t="n">
        <v>333127.101198317</v>
      </c>
      <c r="I100" s="0" t="n">
        <v>130638.471569141</v>
      </c>
    </row>
    <row r="101" customFormat="false" ht="12.8" hidden="false" customHeight="false" outlineLevel="0" collapsed="false">
      <c r="A101" s="0" t="n">
        <v>148</v>
      </c>
      <c r="B101" s="0" t="n">
        <v>30739947.7425341</v>
      </c>
      <c r="C101" s="0" t="n">
        <v>29699363.3059598</v>
      </c>
      <c r="D101" s="0" t="n">
        <v>101555104.378043</v>
      </c>
      <c r="E101" s="0" t="n">
        <v>91951565.9045011</v>
      </c>
      <c r="F101" s="0" t="n">
        <v>15325260.9840835</v>
      </c>
      <c r="G101" s="0" t="n">
        <v>603578.124516328</v>
      </c>
      <c r="H101" s="0" t="n">
        <v>345321.061313111</v>
      </c>
      <c r="I101" s="0" t="n">
        <v>130978.929635443</v>
      </c>
    </row>
    <row r="102" customFormat="false" ht="12.8" hidden="false" customHeight="false" outlineLevel="0" collapsed="false">
      <c r="A102" s="0" t="n">
        <v>149</v>
      </c>
      <c r="B102" s="0" t="n">
        <v>26862804.1251301</v>
      </c>
      <c r="C102" s="0" t="n">
        <v>25826393.8508591</v>
      </c>
      <c r="D102" s="0" t="n">
        <v>88891665.0905124</v>
      </c>
      <c r="E102" s="0" t="n">
        <v>92352298.4729107</v>
      </c>
      <c r="F102" s="0" t="n">
        <v>0</v>
      </c>
      <c r="G102" s="0" t="n">
        <v>608657.778376547</v>
      </c>
      <c r="H102" s="0" t="n">
        <v>337390.903755723</v>
      </c>
      <c r="I102" s="0" t="n">
        <v>129087.988769682</v>
      </c>
    </row>
    <row r="103" customFormat="false" ht="12.8" hidden="false" customHeight="false" outlineLevel="0" collapsed="false">
      <c r="A103" s="0" t="n">
        <v>150</v>
      </c>
      <c r="B103" s="0" t="n">
        <v>30872803.1754858</v>
      </c>
      <c r="C103" s="0" t="n">
        <v>29830527.3840752</v>
      </c>
      <c r="D103" s="0" t="n">
        <v>102046977.79156</v>
      </c>
      <c r="E103" s="0" t="n">
        <v>92382458.2589648</v>
      </c>
      <c r="F103" s="0" t="n">
        <v>15397076.3764941</v>
      </c>
      <c r="G103" s="0" t="n">
        <v>612010.277584922</v>
      </c>
      <c r="H103" s="0" t="n">
        <v>339205.508655582</v>
      </c>
      <c r="I103" s="0" t="n">
        <v>130085.721671653</v>
      </c>
    </row>
    <row r="104" customFormat="false" ht="12.8" hidden="false" customHeight="false" outlineLevel="0" collapsed="false">
      <c r="A104" s="0" t="n">
        <v>151</v>
      </c>
      <c r="B104" s="0" t="n">
        <v>26916446.827715</v>
      </c>
      <c r="C104" s="0" t="n">
        <v>25907475.0235528</v>
      </c>
      <c r="D104" s="0" t="n">
        <v>89193459.8660635</v>
      </c>
      <c r="E104" s="0" t="n">
        <v>92588566.9618811</v>
      </c>
      <c r="F104" s="0" t="n">
        <v>0</v>
      </c>
      <c r="G104" s="0" t="n">
        <v>581225.250290142</v>
      </c>
      <c r="H104" s="0" t="n">
        <v>335762.85384497</v>
      </c>
      <c r="I104" s="0" t="n">
        <v>131405.285752995</v>
      </c>
    </row>
    <row r="105" customFormat="false" ht="12.8" hidden="false" customHeight="false" outlineLevel="0" collapsed="false">
      <c r="A105" s="0" t="n">
        <v>152</v>
      </c>
      <c r="B105" s="0" t="n">
        <v>30866002.1598805</v>
      </c>
      <c r="C105" s="0" t="n">
        <v>29856752.3613766</v>
      </c>
      <c r="D105" s="0" t="n">
        <v>102162428.478416</v>
      </c>
      <c r="E105" s="0" t="n">
        <v>92431665.1947037</v>
      </c>
      <c r="F105" s="0" t="n">
        <v>15405277.5324506</v>
      </c>
      <c r="G105" s="0" t="n">
        <v>573808.993691947</v>
      </c>
      <c r="H105" s="0" t="n">
        <v>342867.021722138</v>
      </c>
      <c r="I105" s="0" t="n">
        <v>132248.261556855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1" sqref="B120:G146 D2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327490.014856149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20548844.8616194</v>
      </c>
      <c r="C27" s="0" t="n">
        <v>19902053.1342709</v>
      </c>
      <c r="D27" s="0" t="n">
        <v>66030568.216432</v>
      </c>
      <c r="E27" s="0" t="n">
        <v>64497407.0692633</v>
      </c>
      <c r="F27" s="0" t="n">
        <v>10749567.8448772</v>
      </c>
      <c r="G27" s="0" t="n">
        <v>356693.554513041</v>
      </c>
      <c r="H27" s="0" t="n">
        <v>218461.89555592</v>
      </c>
      <c r="I27" s="0" t="n">
        <v>102337.538970806</v>
      </c>
    </row>
    <row r="28" customFormat="false" ht="12.8" hidden="false" customHeight="false" outlineLevel="0" collapsed="false">
      <c r="A28" s="0" t="n">
        <v>75</v>
      </c>
      <c r="B28" s="0" t="n">
        <v>18310245.4319516</v>
      </c>
      <c r="C28" s="0" t="n">
        <v>17676486.8089655</v>
      </c>
      <c r="D28" s="0" t="n">
        <v>58920798.995705</v>
      </c>
      <c r="E28" s="0" t="n">
        <v>66379345.611681</v>
      </c>
      <c r="F28" s="0" t="n">
        <v>0</v>
      </c>
      <c r="G28" s="0" t="n">
        <v>347793.332825858</v>
      </c>
      <c r="H28" s="0" t="n">
        <v>208850.470345183</v>
      </c>
      <c r="I28" s="0" t="n">
        <v>110164.028307212</v>
      </c>
    </row>
    <row r="29" customFormat="false" ht="12.8" hidden="false" customHeight="false" outlineLevel="0" collapsed="false">
      <c r="A29" s="0" t="n">
        <v>76</v>
      </c>
      <c r="B29" s="0" t="n">
        <v>22022010.3848816</v>
      </c>
      <c r="C29" s="0" t="n">
        <v>21324416.3869844</v>
      </c>
      <c r="D29" s="0" t="n">
        <v>71124936.111864</v>
      </c>
      <c r="E29" s="0" t="n">
        <v>68608830.7974619</v>
      </c>
      <c r="F29" s="0" t="n">
        <v>11434805.1329103</v>
      </c>
      <c r="G29" s="0" t="n">
        <v>390136.719146512</v>
      </c>
      <c r="H29" s="0" t="n">
        <v>231130.314371823</v>
      </c>
      <c r="I29" s="0" t="n">
        <v>109038.520541252</v>
      </c>
    </row>
    <row r="30" customFormat="false" ht="12.8" hidden="false" customHeight="false" outlineLevel="0" collapsed="false">
      <c r="A30" s="0" t="n">
        <v>77</v>
      </c>
      <c r="B30" s="0" t="n">
        <v>19454656.2737028</v>
      </c>
      <c r="C30" s="0" t="n">
        <v>18777241.8434019</v>
      </c>
      <c r="D30" s="0" t="n">
        <v>62916155.6085676</v>
      </c>
      <c r="E30" s="0" t="n">
        <v>70003149.7220683</v>
      </c>
      <c r="F30" s="0" t="n">
        <v>0</v>
      </c>
      <c r="G30" s="0" t="n">
        <v>371220.499525543</v>
      </c>
      <c r="H30" s="0" t="n">
        <v>224638.0453742</v>
      </c>
      <c r="I30" s="0" t="n">
        <v>116508.407715913</v>
      </c>
    </row>
    <row r="31" customFormat="false" ht="12.8" hidden="false" customHeight="false" outlineLevel="0" collapsed="false">
      <c r="A31" s="0" t="n">
        <v>78</v>
      </c>
      <c r="B31" s="0" t="n">
        <v>23171484.2752829</v>
      </c>
      <c r="C31" s="0" t="n">
        <v>22455511.8395699</v>
      </c>
      <c r="D31" s="0" t="n">
        <v>75190783.9010771</v>
      </c>
      <c r="E31" s="0" t="n">
        <v>71870485.4139783</v>
      </c>
      <c r="F31" s="0" t="n">
        <v>11978414.235663</v>
      </c>
      <c r="G31" s="0" t="n">
        <v>396843.76608072</v>
      </c>
      <c r="H31" s="0" t="n">
        <v>241668.849250701</v>
      </c>
      <c r="I31" s="0" t="n">
        <v>110656.886259473</v>
      </c>
    </row>
    <row r="32" customFormat="false" ht="12.8" hidden="false" customHeight="false" outlineLevel="0" collapsed="false">
      <c r="A32" s="0" t="n">
        <v>79</v>
      </c>
      <c r="B32" s="0" t="n">
        <v>20473631.5874891</v>
      </c>
      <c r="C32" s="0" t="n">
        <v>19802965.4841228</v>
      </c>
      <c r="D32" s="0" t="n">
        <v>66614223.134198</v>
      </c>
      <c r="E32" s="0" t="n">
        <v>73409925.1727391</v>
      </c>
      <c r="F32" s="0" t="n">
        <v>0</v>
      </c>
      <c r="G32" s="0" t="n">
        <v>351052.695702826</v>
      </c>
      <c r="H32" s="0" t="n">
        <v>237074.650690282</v>
      </c>
      <c r="I32" s="0" t="n">
        <v>117912.509961749</v>
      </c>
    </row>
    <row r="33" customFormat="false" ht="12.8" hidden="false" customHeight="false" outlineLevel="0" collapsed="false">
      <c r="A33" s="0" t="n">
        <v>80</v>
      </c>
      <c r="B33" s="0" t="n">
        <v>24360948.5528648</v>
      </c>
      <c r="C33" s="0" t="n">
        <v>23626653.583571</v>
      </c>
      <c r="D33" s="0" t="n">
        <v>79323770.7742052</v>
      </c>
      <c r="E33" s="0" t="n">
        <v>75321603.3379013</v>
      </c>
      <c r="F33" s="0" t="n">
        <v>12553600.5563169</v>
      </c>
      <c r="G33" s="0" t="n">
        <v>410415.997521877</v>
      </c>
      <c r="H33" s="0" t="n">
        <v>246663.729365056</v>
      </c>
      <c r="I33" s="0" t="n">
        <v>110307.489152667</v>
      </c>
    </row>
    <row r="34" customFormat="false" ht="12.8" hidden="false" customHeight="false" outlineLevel="0" collapsed="false">
      <c r="A34" s="0" t="n">
        <v>81</v>
      </c>
      <c r="B34" s="0" t="n">
        <v>21340713.3768612</v>
      </c>
      <c r="C34" s="0" t="n">
        <v>20624061.4835707</v>
      </c>
      <c r="D34" s="0" t="n">
        <v>69547399.3387705</v>
      </c>
      <c r="E34" s="0" t="n">
        <v>76141377.0225818</v>
      </c>
      <c r="F34" s="0" t="n">
        <v>0</v>
      </c>
      <c r="G34" s="0" t="n">
        <v>397387.359183377</v>
      </c>
      <c r="H34" s="0" t="n">
        <v>239325.205149004</v>
      </c>
      <c r="I34" s="0" t="n">
        <v>114199.041368756</v>
      </c>
    </row>
    <row r="35" customFormat="false" ht="12.8" hidden="false" customHeight="false" outlineLevel="0" collapsed="false">
      <c r="A35" s="0" t="n">
        <v>82</v>
      </c>
      <c r="B35" s="0" t="n">
        <v>24840037.8566791</v>
      </c>
      <c r="C35" s="0" t="n">
        <v>24079807.8685085</v>
      </c>
      <c r="D35" s="0" t="n">
        <v>81042645.1038189</v>
      </c>
      <c r="E35" s="0" t="n">
        <v>76508265.200108</v>
      </c>
      <c r="F35" s="0" t="n">
        <v>12751377.5333513</v>
      </c>
      <c r="G35" s="0" t="n">
        <v>421360.30697366</v>
      </c>
      <c r="H35" s="0" t="n">
        <v>259058.101073276</v>
      </c>
      <c r="I35" s="0" t="n">
        <v>114016.543033735</v>
      </c>
    </row>
    <row r="36" customFormat="false" ht="12.8" hidden="false" customHeight="false" outlineLevel="0" collapsed="false">
      <c r="A36" s="0" t="n">
        <v>83</v>
      </c>
      <c r="B36" s="0" t="n">
        <v>21917963.4803545</v>
      </c>
      <c r="C36" s="0" t="n">
        <v>21180668.976874</v>
      </c>
      <c r="D36" s="0" t="n">
        <v>71623133.2851876</v>
      </c>
      <c r="E36" s="0" t="n">
        <v>77939703.2102848</v>
      </c>
      <c r="F36" s="0" t="n">
        <v>0</v>
      </c>
      <c r="G36" s="0" t="n">
        <v>400061.540432033</v>
      </c>
      <c r="H36" s="0" t="n">
        <v>254459.649008869</v>
      </c>
      <c r="I36" s="0" t="n">
        <v>118247.591485147</v>
      </c>
    </row>
    <row r="37" customFormat="false" ht="12.8" hidden="false" customHeight="false" outlineLevel="0" collapsed="false">
      <c r="A37" s="0" t="n">
        <v>84</v>
      </c>
      <c r="B37" s="0" t="n">
        <v>25583331.6197249</v>
      </c>
      <c r="C37" s="0" t="n">
        <v>24790277.829042</v>
      </c>
      <c r="D37" s="0" t="n">
        <v>83592595.599364</v>
      </c>
      <c r="E37" s="0" t="n">
        <v>78554992.903569</v>
      </c>
      <c r="F37" s="0" t="n">
        <v>13092498.8172615</v>
      </c>
      <c r="G37" s="0" t="n">
        <v>441032.817775142</v>
      </c>
      <c r="H37" s="0" t="n">
        <v>270883.782000679</v>
      </c>
      <c r="I37" s="0" t="n">
        <v>115910.272724453</v>
      </c>
    </row>
    <row r="38" customFormat="false" ht="12.8" hidden="false" customHeight="false" outlineLevel="0" collapsed="false">
      <c r="A38" s="0" t="n">
        <v>85</v>
      </c>
      <c r="B38" s="0" t="n">
        <v>22631370.4086543</v>
      </c>
      <c r="C38" s="0" t="n">
        <v>21857715.8688624</v>
      </c>
      <c r="D38" s="0" t="n">
        <v>74000240.3355674</v>
      </c>
      <c r="E38" s="0" t="n">
        <v>80180136.9827788</v>
      </c>
      <c r="F38" s="0" t="n">
        <v>0</v>
      </c>
      <c r="G38" s="0" t="n">
        <v>422423.139884553</v>
      </c>
      <c r="H38" s="0" t="n">
        <v>266843.134980646</v>
      </c>
      <c r="I38" s="0" t="n">
        <v>120554.664180996</v>
      </c>
    </row>
    <row r="39" customFormat="false" ht="12.8" hidden="false" customHeight="false" outlineLevel="0" collapsed="false">
      <c r="A39" s="0" t="n">
        <v>86</v>
      </c>
      <c r="B39" s="0" t="n">
        <v>26410250.8499065</v>
      </c>
      <c r="C39" s="0" t="n">
        <v>25596607.4878506</v>
      </c>
      <c r="D39" s="0" t="n">
        <v>86368225.0168568</v>
      </c>
      <c r="E39" s="0" t="n">
        <v>80908737.6060497</v>
      </c>
      <c r="F39" s="0" t="n">
        <v>13484789.6010083</v>
      </c>
      <c r="G39" s="0" t="n">
        <v>459619.543536415</v>
      </c>
      <c r="H39" s="0" t="n">
        <v>274795.255744412</v>
      </c>
      <c r="I39" s="0" t="n">
        <v>113183.661107284</v>
      </c>
    </row>
    <row r="40" customFormat="false" ht="12.8" hidden="false" customHeight="false" outlineLevel="0" collapsed="false">
      <c r="A40" s="0" t="n">
        <v>87</v>
      </c>
      <c r="B40" s="0" t="n">
        <v>23132768.0221329</v>
      </c>
      <c r="C40" s="0" t="n">
        <v>22284739.4788128</v>
      </c>
      <c r="D40" s="0" t="n">
        <v>75549769.3170229</v>
      </c>
      <c r="E40" s="0" t="n">
        <v>81537869.0494671</v>
      </c>
      <c r="F40" s="0" t="n">
        <v>0</v>
      </c>
      <c r="G40" s="0" t="n">
        <v>497063.32844146</v>
      </c>
      <c r="H40" s="0" t="n">
        <v>269887.805591374</v>
      </c>
      <c r="I40" s="0" t="n">
        <v>115824.870410355</v>
      </c>
    </row>
    <row r="41" customFormat="false" ht="12.8" hidden="false" customHeight="false" outlineLevel="0" collapsed="false">
      <c r="A41" s="0" t="n">
        <v>88</v>
      </c>
      <c r="B41" s="0" t="n">
        <v>26950567.8653187</v>
      </c>
      <c r="C41" s="0" t="n">
        <v>26089973.2914835</v>
      </c>
      <c r="D41" s="0" t="n">
        <v>88111016.2690066</v>
      </c>
      <c r="E41" s="0" t="n">
        <v>82322180.1499014</v>
      </c>
      <c r="F41" s="0" t="n">
        <v>13720363.3583169</v>
      </c>
      <c r="G41" s="0" t="n">
        <v>499224.731607942</v>
      </c>
      <c r="H41" s="0" t="n">
        <v>280687.858012599</v>
      </c>
      <c r="I41" s="0" t="n">
        <v>115259.977449447</v>
      </c>
    </row>
    <row r="42" customFormat="false" ht="12.8" hidden="false" customHeight="false" outlineLevel="0" collapsed="false">
      <c r="A42" s="0" t="n">
        <v>89</v>
      </c>
      <c r="B42" s="0" t="n">
        <v>23709807.0600309</v>
      </c>
      <c r="C42" s="0" t="n">
        <v>22829154.1994564</v>
      </c>
      <c r="D42" s="0" t="n">
        <v>77497577.4632438</v>
      </c>
      <c r="E42" s="0" t="n">
        <v>83299375.0522066</v>
      </c>
      <c r="F42" s="0" t="n">
        <v>0</v>
      </c>
      <c r="G42" s="0" t="n">
        <v>513957.181279155</v>
      </c>
      <c r="H42" s="0" t="n">
        <v>282425.816470907</v>
      </c>
      <c r="I42" s="0" t="n">
        <v>120385.518320603</v>
      </c>
    </row>
    <row r="43" customFormat="false" ht="12.8" hidden="false" customHeight="false" outlineLevel="0" collapsed="false">
      <c r="A43" s="0" t="n">
        <v>90</v>
      </c>
      <c r="B43" s="0" t="n">
        <v>27587109.7257575</v>
      </c>
      <c r="C43" s="0" t="n">
        <v>26707492.5217664</v>
      </c>
      <c r="D43" s="0" t="n">
        <v>90302847.8467818</v>
      </c>
      <c r="E43" s="0" t="n">
        <v>84105233.5148502</v>
      </c>
      <c r="F43" s="0" t="n">
        <v>14017538.9191417</v>
      </c>
      <c r="G43" s="0" t="n">
        <v>508217.508056661</v>
      </c>
      <c r="H43" s="0" t="n">
        <v>289527.886624299</v>
      </c>
      <c r="I43" s="0" t="n">
        <v>116959.727585883</v>
      </c>
    </row>
    <row r="44" customFormat="false" ht="12.8" hidden="false" customHeight="false" outlineLevel="0" collapsed="false">
      <c r="A44" s="0" t="n">
        <v>91</v>
      </c>
      <c r="B44" s="0" t="n">
        <v>24204150.2148006</v>
      </c>
      <c r="C44" s="0" t="n">
        <v>23357927.5305406</v>
      </c>
      <c r="D44" s="0" t="n">
        <v>79426129.7531757</v>
      </c>
      <c r="E44" s="0" t="n">
        <v>85080128.6540611</v>
      </c>
      <c r="F44" s="0" t="n">
        <v>0</v>
      </c>
      <c r="G44" s="0" t="n">
        <v>473967.469551213</v>
      </c>
      <c r="H44" s="0" t="n">
        <v>288077.024508684</v>
      </c>
      <c r="I44" s="0" t="n">
        <v>120254.557428784</v>
      </c>
    </row>
    <row r="45" customFormat="false" ht="12.8" hidden="false" customHeight="false" outlineLevel="0" collapsed="false">
      <c r="A45" s="0" t="n">
        <v>92</v>
      </c>
      <c r="B45" s="0" t="n">
        <v>28229869.3168921</v>
      </c>
      <c r="C45" s="0" t="n">
        <v>27356640.6291563</v>
      </c>
      <c r="D45" s="0" t="n">
        <v>92611500.6223897</v>
      </c>
      <c r="E45" s="0" t="n">
        <v>86078893.141489</v>
      </c>
      <c r="F45" s="0" t="n">
        <v>14346482.1902482</v>
      </c>
      <c r="G45" s="0" t="n">
        <v>502382.691066168</v>
      </c>
      <c r="H45" s="0" t="n">
        <v>290290.326493769</v>
      </c>
      <c r="I45" s="0" t="n">
        <v>115079.528822728</v>
      </c>
    </row>
    <row r="46" customFormat="false" ht="12.8" hidden="false" customHeight="false" outlineLevel="0" collapsed="false">
      <c r="A46" s="0" t="n">
        <v>93</v>
      </c>
      <c r="B46" s="0" t="n">
        <v>24770403.2110192</v>
      </c>
      <c r="C46" s="0" t="n">
        <v>23906166.8534894</v>
      </c>
      <c r="D46" s="0" t="n">
        <v>81392957.8512309</v>
      </c>
      <c r="E46" s="0" t="n">
        <v>87072012.0124814</v>
      </c>
      <c r="F46" s="0" t="n">
        <v>0</v>
      </c>
      <c r="G46" s="0" t="n">
        <v>493821.541723817</v>
      </c>
      <c r="H46" s="0" t="n">
        <v>289824.680076406</v>
      </c>
      <c r="I46" s="0" t="n">
        <v>115128.765327998</v>
      </c>
    </row>
    <row r="47" customFormat="false" ht="12.8" hidden="false" customHeight="false" outlineLevel="0" collapsed="false">
      <c r="A47" s="0" t="n">
        <v>94</v>
      </c>
      <c r="B47" s="0" t="n">
        <v>28924073.7738977</v>
      </c>
      <c r="C47" s="0" t="n">
        <v>28050980.9994073</v>
      </c>
      <c r="D47" s="0" t="n">
        <v>95060771.9088515</v>
      </c>
      <c r="E47" s="0" t="n">
        <v>88251129.7588753</v>
      </c>
      <c r="F47" s="0" t="n">
        <v>14708521.6264792</v>
      </c>
      <c r="G47" s="0" t="n">
        <v>486566.891322029</v>
      </c>
      <c r="H47" s="0" t="n">
        <v>304370.208231318</v>
      </c>
      <c r="I47" s="0" t="n">
        <v>117365.249910047</v>
      </c>
    </row>
    <row r="48" customFormat="false" ht="12.8" hidden="false" customHeight="false" outlineLevel="0" collapsed="false">
      <c r="A48" s="0" t="n">
        <v>95</v>
      </c>
      <c r="B48" s="0" t="n">
        <v>25554139.4123737</v>
      </c>
      <c r="C48" s="0" t="n">
        <v>24667136.0185121</v>
      </c>
      <c r="D48" s="0" t="n">
        <v>84067037.3500617</v>
      </c>
      <c r="E48" s="0" t="n">
        <v>89778012.286163</v>
      </c>
      <c r="F48" s="0" t="n">
        <v>0</v>
      </c>
      <c r="G48" s="0" t="n">
        <v>505985.644015694</v>
      </c>
      <c r="H48" s="0" t="n">
        <v>300128.036758186</v>
      </c>
      <c r="I48" s="0" t="n">
        <v>115556.732982472</v>
      </c>
    </row>
    <row r="49" customFormat="false" ht="12.8" hidden="false" customHeight="false" outlineLevel="0" collapsed="false">
      <c r="A49" s="0" t="n">
        <v>96</v>
      </c>
      <c r="B49" s="0" t="n">
        <v>29874427.8029891</v>
      </c>
      <c r="C49" s="0" t="n">
        <v>28959925.8732244</v>
      </c>
      <c r="D49" s="0" t="n">
        <v>98203105.0795666</v>
      </c>
      <c r="E49" s="0" t="n">
        <v>91054364.8689379</v>
      </c>
      <c r="F49" s="0" t="n">
        <v>15175727.4781563</v>
      </c>
      <c r="G49" s="0" t="n">
        <v>525555.157650019</v>
      </c>
      <c r="H49" s="0" t="n">
        <v>307870.672327095</v>
      </c>
      <c r="I49" s="0" t="n">
        <v>115822.999696631</v>
      </c>
    </row>
    <row r="50" customFormat="false" ht="12.8" hidden="false" customHeight="false" outlineLevel="0" collapsed="false">
      <c r="A50" s="0" t="n">
        <v>97</v>
      </c>
      <c r="B50" s="0" t="n">
        <v>26304907.310437</v>
      </c>
      <c r="C50" s="0" t="n">
        <v>25387746.3550936</v>
      </c>
      <c r="D50" s="0" t="n">
        <v>86573178.1915848</v>
      </c>
      <c r="E50" s="0" t="n">
        <v>92288975.6679549</v>
      </c>
      <c r="F50" s="0" t="n">
        <v>0</v>
      </c>
      <c r="G50" s="0" t="n">
        <v>510981.25772183</v>
      </c>
      <c r="H50" s="0" t="n">
        <v>321418.497561003</v>
      </c>
      <c r="I50" s="0" t="n">
        <v>121087.428657883</v>
      </c>
    </row>
    <row r="51" customFormat="false" ht="12.8" hidden="false" customHeight="false" outlineLevel="0" collapsed="false">
      <c r="A51" s="0" t="n">
        <v>98</v>
      </c>
      <c r="B51" s="0" t="n">
        <v>30525274.4120426</v>
      </c>
      <c r="C51" s="0" t="n">
        <v>29601060.2912078</v>
      </c>
      <c r="D51" s="0" t="n">
        <v>100428540.529997</v>
      </c>
      <c r="E51" s="0" t="n">
        <v>93003452.2249213</v>
      </c>
      <c r="F51" s="0" t="n">
        <v>15500575.3708202</v>
      </c>
      <c r="G51" s="0" t="n">
        <v>523570.943370131</v>
      </c>
      <c r="H51" s="0" t="n">
        <v>317336.869403791</v>
      </c>
      <c r="I51" s="0" t="n">
        <v>119009.011515604</v>
      </c>
    </row>
    <row r="52" customFormat="false" ht="12.8" hidden="false" customHeight="false" outlineLevel="0" collapsed="false">
      <c r="A52" s="0" t="n">
        <v>99</v>
      </c>
      <c r="B52" s="0" t="n">
        <v>26749545.2622921</v>
      </c>
      <c r="C52" s="0" t="n">
        <v>25813139.893329</v>
      </c>
      <c r="D52" s="0" t="n">
        <v>88045524.5639364</v>
      </c>
      <c r="E52" s="0" t="n">
        <v>93769880.1808233</v>
      </c>
      <c r="F52" s="0" t="n">
        <v>0</v>
      </c>
      <c r="G52" s="0" t="n">
        <v>528572.080234774</v>
      </c>
      <c r="H52" s="0" t="n">
        <v>322805.315582898</v>
      </c>
      <c r="I52" s="0" t="n">
        <v>121468.533064959</v>
      </c>
    </row>
    <row r="53" customFormat="false" ht="12.8" hidden="false" customHeight="false" outlineLevel="0" collapsed="false">
      <c r="A53" s="0" t="n">
        <v>100</v>
      </c>
      <c r="B53" s="0" t="n">
        <v>31259478.8659454</v>
      </c>
      <c r="C53" s="0" t="n">
        <v>30290178.3953366</v>
      </c>
      <c r="D53" s="0" t="n">
        <v>102759335.348833</v>
      </c>
      <c r="E53" s="0" t="n">
        <v>95116084.5787716</v>
      </c>
      <c r="F53" s="0" t="n">
        <v>15852680.7631286</v>
      </c>
      <c r="G53" s="0" t="n">
        <v>549645.34106219</v>
      </c>
      <c r="H53" s="0" t="n">
        <v>333231.846135107</v>
      </c>
      <c r="I53" s="0" t="n">
        <v>123461.83344505</v>
      </c>
    </row>
    <row r="54" customFormat="false" ht="12.8" hidden="false" customHeight="false" outlineLevel="0" collapsed="false">
      <c r="A54" s="0" t="n">
        <v>101</v>
      </c>
      <c r="B54" s="0" t="n">
        <v>27544501.5320217</v>
      </c>
      <c r="C54" s="0" t="n">
        <v>26561976.4783682</v>
      </c>
      <c r="D54" s="0" t="n">
        <v>90569941.9126205</v>
      </c>
      <c r="E54" s="0" t="n">
        <v>96361616.6741939</v>
      </c>
      <c r="F54" s="0" t="n">
        <v>0</v>
      </c>
      <c r="G54" s="0" t="n">
        <v>567933.582495095</v>
      </c>
      <c r="H54" s="0" t="n">
        <v>328456.577312363</v>
      </c>
      <c r="I54" s="0" t="n">
        <v>123049.848351498</v>
      </c>
    </row>
    <row r="55" customFormat="false" ht="12.8" hidden="false" customHeight="false" outlineLevel="0" collapsed="false">
      <c r="A55" s="0" t="n">
        <v>102</v>
      </c>
      <c r="B55" s="0" t="n">
        <v>31786891.2067782</v>
      </c>
      <c r="C55" s="0" t="n">
        <v>30791364.5740241</v>
      </c>
      <c r="D55" s="0" t="n">
        <v>104467652.882659</v>
      </c>
      <c r="E55" s="0" t="n">
        <v>96589677.2301534</v>
      </c>
      <c r="F55" s="0" t="n">
        <v>16098279.5383589</v>
      </c>
      <c r="G55" s="0" t="n">
        <v>579624.38051249</v>
      </c>
      <c r="H55" s="0" t="n">
        <v>329289.549475007</v>
      </c>
      <c r="I55" s="0" t="n">
        <v>123732.432523739</v>
      </c>
    </row>
    <row r="56" customFormat="false" ht="12.8" hidden="false" customHeight="false" outlineLevel="0" collapsed="false">
      <c r="A56" s="0" t="n">
        <v>103</v>
      </c>
      <c r="B56" s="0" t="n">
        <v>27822555.8706269</v>
      </c>
      <c r="C56" s="0" t="n">
        <v>26828920.5188939</v>
      </c>
      <c r="D56" s="0" t="n">
        <v>91556704.9796608</v>
      </c>
      <c r="E56" s="0" t="n">
        <v>97260362.0056414</v>
      </c>
      <c r="F56" s="0" t="n">
        <v>0</v>
      </c>
      <c r="G56" s="0" t="n">
        <v>561790.143683753</v>
      </c>
      <c r="H56" s="0" t="n">
        <v>341857.249348177</v>
      </c>
      <c r="I56" s="0" t="n">
        <v>128554.226715698</v>
      </c>
    </row>
    <row r="57" customFormat="false" ht="12.8" hidden="false" customHeight="false" outlineLevel="0" collapsed="false">
      <c r="A57" s="0" t="n">
        <v>104</v>
      </c>
      <c r="B57" s="0" t="n">
        <v>32466253.0758692</v>
      </c>
      <c r="C57" s="0" t="n">
        <v>31446121.8973762</v>
      </c>
      <c r="D57" s="0" t="n">
        <v>106763126.321142</v>
      </c>
      <c r="E57" s="0" t="n">
        <v>98615386.1562406</v>
      </c>
      <c r="F57" s="0" t="n">
        <v>16435897.6927068</v>
      </c>
      <c r="G57" s="0" t="n">
        <v>589257.670889026</v>
      </c>
      <c r="H57" s="0" t="n">
        <v>342404.530964774</v>
      </c>
      <c r="I57" s="0" t="n">
        <v>126384.252341693</v>
      </c>
    </row>
    <row r="58" customFormat="false" ht="12.8" hidden="false" customHeight="false" outlineLevel="0" collapsed="false">
      <c r="A58" s="0" t="n">
        <v>105</v>
      </c>
      <c r="B58" s="0" t="n">
        <v>28581623.6176583</v>
      </c>
      <c r="C58" s="0" t="n">
        <v>27589620.0287895</v>
      </c>
      <c r="D58" s="0" t="n">
        <v>94193564.5616538</v>
      </c>
      <c r="E58" s="0" t="n">
        <v>100023097.754481</v>
      </c>
      <c r="F58" s="0" t="n">
        <v>0</v>
      </c>
      <c r="G58" s="0" t="n">
        <v>564390.058321596</v>
      </c>
      <c r="H58" s="0" t="n">
        <v>340150.853242979</v>
      </c>
      <c r="I58" s="0" t="n">
        <v>124946.681863303</v>
      </c>
    </row>
    <row r="59" customFormat="false" ht="12.8" hidden="false" customHeight="false" outlineLevel="0" collapsed="false">
      <c r="A59" s="0" t="n">
        <v>106</v>
      </c>
      <c r="B59" s="0" t="n">
        <v>33045839.789432</v>
      </c>
      <c r="C59" s="0" t="n">
        <v>32015327.2361951</v>
      </c>
      <c r="D59" s="0" t="n">
        <v>108728256.789945</v>
      </c>
      <c r="E59" s="0" t="n">
        <v>100431773.191837</v>
      </c>
      <c r="F59" s="0" t="n">
        <v>16738628.8653062</v>
      </c>
      <c r="G59" s="0" t="n">
        <v>596711.131433068</v>
      </c>
      <c r="H59" s="0" t="n">
        <v>346165.991295022</v>
      </c>
      <c r="I59" s="0" t="n">
        <v>125193.472155474</v>
      </c>
    </row>
    <row r="60" customFormat="false" ht="12.8" hidden="false" customHeight="false" outlineLevel="0" collapsed="false">
      <c r="A60" s="0" t="n">
        <v>107</v>
      </c>
      <c r="B60" s="0" t="n">
        <v>29101809.2980617</v>
      </c>
      <c r="C60" s="0" t="n">
        <v>28083325.8770763</v>
      </c>
      <c r="D60" s="0" t="n">
        <v>95911597.8599301</v>
      </c>
      <c r="E60" s="0" t="n">
        <v>101845034.725766</v>
      </c>
      <c r="F60" s="0" t="n">
        <v>0</v>
      </c>
      <c r="G60" s="0" t="n">
        <v>594547.69432598</v>
      </c>
      <c r="H60" s="0" t="n">
        <v>338727.864998488</v>
      </c>
      <c r="I60" s="0" t="n">
        <v>121725.516658464</v>
      </c>
    </row>
    <row r="61" customFormat="false" ht="12.8" hidden="false" customHeight="false" outlineLevel="0" collapsed="false">
      <c r="A61" s="0" t="n">
        <v>108</v>
      </c>
      <c r="B61" s="0" t="n">
        <v>33829210.679062</v>
      </c>
      <c r="C61" s="0" t="n">
        <v>32864772.4893622</v>
      </c>
      <c r="D61" s="0" t="n">
        <v>111613590.791903</v>
      </c>
      <c r="E61" s="0" t="n">
        <v>103038034.645157</v>
      </c>
      <c r="F61" s="0" t="n">
        <v>17173005.7741929</v>
      </c>
      <c r="G61" s="0" t="n">
        <v>529899.931610251</v>
      </c>
      <c r="H61" s="0" t="n">
        <v>347205.262660469</v>
      </c>
      <c r="I61" s="0" t="n">
        <v>124761.42204154</v>
      </c>
    </row>
    <row r="62" customFormat="false" ht="12.8" hidden="false" customHeight="false" outlineLevel="0" collapsed="false">
      <c r="A62" s="0" t="n">
        <v>109</v>
      </c>
      <c r="B62" s="0" t="n">
        <v>29571009.4301592</v>
      </c>
      <c r="C62" s="0" t="n">
        <v>28561410.3416158</v>
      </c>
      <c r="D62" s="0" t="n">
        <v>97574439.8781245</v>
      </c>
      <c r="E62" s="0" t="n">
        <v>103404527.092802</v>
      </c>
      <c r="F62" s="0" t="n">
        <v>0</v>
      </c>
      <c r="G62" s="0" t="n">
        <v>564440.892190155</v>
      </c>
      <c r="H62" s="0" t="n">
        <v>355158.168309141</v>
      </c>
      <c r="I62" s="0" t="n">
        <v>128571.468634428</v>
      </c>
    </row>
    <row r="63" customFormat="false" ht="12.8" hidden="false" customHeight="false" outlineLevel="0" collapsed="false">
      <c r="A63" s="0" t="n">
        <v>110</v>
      </c>
      <c r="B63" s="0" t="n">
        <v>34509198.7341444</v>
      </c>
      <c r="C63" s="0" t="n">
        <v>33500780.7341079</v>
      </c>
      <c r="D63" s="0" t="n">
        <v>113811879.73896</v>
      </c>
      <c r="E63" s="0" t="n">
        <v>104951538.606343</v>
      </c>
      <c r="F63" s="0" t="n">
        <v>17491923.1010572</v>
      </c>
      <c r="G63" s="0" t="n">
        <v>566711.752122284</v>
      </c>
      <c r="H63" s="0" t="n">
        <v>353937.199651459</v>
      </c>
      <c r="I63" s="0" t="n">
        <v>125384.354661004</v>
      </c>
    </row>
    <row r="64" customFormat="false" ht="12.8" hidden="false" customHeight="false" outlineLevel="0" collapsed="false">
      <c r="A64" s="0" t="n">
        <v>111</v>
      </c>
      <c r="B64" s="0" t="n">
        <v>30216227.1428266</v>
      </c>
      <c r="C64" s="0" t="n">
        <v>29168448.4943962</v>
      </c>
      <c r="D64" s="0" t="n">
        <v>99693871.4077156</v>
      </c>
      <c r="E64" s="0" t="n">
        <v>105602891.739805</v>
      </c>
      <c r="F64" s="0" t="n">
        <v>0</v>
      </c>
      <c r="G64" s="0" t="n">
        <v>588119.733747983</v>
      </c>
      <c r="H64" s="0" t="n">
        <v>366610.998142416</v>
      </c>
      <c r="I64" s="0" t="n">
        <v>132925.595057144</v>
      </c>
    </row>
    <row r="65" customFormat="false" ht="12.8" hidden="false" customHeight="false" outlineLevel="0" collapsed="false">
      <c r="A65" s="0" t="n">
        <v>112</v>
      </c>
      <c r="B65" s="0" t="n">
        <v>35251604.8098874</v>
      </c>
      <c r="C65" s="0" t="n">
        <v>34165468.1764084</v>
      </c>
      <c r="D65" s="0" t="n">
        <v>116159815.985693</v>
      </c>
      <c r="E65" s="0" t="n">
        <v>107054773.393028</v>
      </c>
      <c r="F65" s="0" t="n">
        <v>17842462.2321714</v>
      </c>
      <c r="G65" s="0" t="n">
        <v>633177.803919883</v>
      </c>
      <c r="H65" s="0" t="n">
        <v>362140.511448047</v>
      </c>
      <c r="I65" s="0" t="n">
        <v>129740.454444357</v>
      </c>
    </row>
    <row r="66" customFormat="false" ht="12.8" hidden="false" customHeight="false" outlineLevel="0" collapsed="false">
      <c r="A66" s="0" t="n">
        <v>113</v>
      </c>
      <c r="B66" s="0" t="n">
        <v>30706950.9214414</v>
      </c>
      <c r="C66" s="0" t="n">
        <v>29664198.002304</v>
      </c>
      <c r="D66" s="0" t="n">
        <v>101466781.575326</v>
      </c>
      <c r="E66" s="0" t="n">
        <v>107423866.167658</v>
      </c>
      <c r="F66" s="0" t="n">
        <v>0</v>
      </c>
      <c r="G66" s="0" t="n">
        <v>598191.02194336</v>
      </c>
      <c r="H66" s="0" t="n">
        <v>352614.075731737</v>
      </c>
      <c r="I66" s="0" t="n">
        <v>131354.030660382</v>
      </c>
    </row>
    <row r="67" customFormat="false" ht="12.8" hidden="false" customHeight="false" outlineLevel="0" collapsed="false">
      <c r="A67" s="0" t="n">
        <v>114</v>
      </c>
      <c r="B67" s="0" t="n">
        <v>35789782.3660366</v>
      </c>
      <c r="C67" s="0" t="n">
        <v>34755752.177502</v>
      </c>
      <c r="D67" s="0" t="n">
        <v>118203617.607242</v>
      </c>
      <c r="E67" s="0" t="n">
        <v>108910025.329767</v>
      </c>
      <c r="F67" s="0" t="n">
        <v>18151670.8882946</v>
      </c>
      <c r="G67" s="0" t="n">
        <v>586183.717892835</v>
      </c>
      <c r="H67" s="0" t="n">
        <v>356487.284470921</v>
      </c>
      <c r="I67" s="0" t="n">
        <v>130513.123101193</v>
      </c>
    </row>
    <row r="68" customFormat="false" ht="12.8" hidden="false" customHeight="false" outlineLevel="0" collapsed="false">
      <c r="A68" s="0" t="n">
        <v>115</v>
      </c>
      <c r="B68" s="0" t="n">
        <v>31419370.8123264</v>
      </c>
      <c r="C68" s="0" t="n">
        <v>30383237.0404826</v>
      </c>
      <c r="D68" s="0" t="n">
        <v>103902522.163491</v>
      </c>
      <c r="E68" s="0" t="n">
        <v>110013321.458388</v>
      </c>
      <c r="F68" s="0" t="n">
        <v>0</v>
      </c>
      <c r="G68" s="0" t="n">
        <v>598156.867718349</v>
      </c>
      <c r="H68" s="0" t="n">
        <v>349729.693303775</v>
      </c>
      <c r="I68" s="0" t="n">
        <v>126067.444030968</v>
      </c>
    </row>
    <row r="69" customFormat="false" ht="12.8" hidden="false" customHeight="false" outlineLevel="0" collapsed="false">
      <c r="A69" s="0" t="n">
        <v>116</v>
      </c>
      <c r="B69" s="0" t="n">
        <v>36433158.0149596</v>
      </c>
      <c r="C69" s="0" t="n">
        <v>35411679.7877134</v>
      </c>
      <c r="D69" s="0" t="n">
        <v>120454549.982097</v>
      </c>
      <c r="E69" s="0" t="n">
        <v>110909242.317199</v>
      </c>
      <c r="F69" s="0" t="n">
        <v>18484873.7195331</v>
      </c>
      <c r="G69" s="0" t="n">
        <v>578026.101408149</v>
      </c>
      <c r="H69" s="0" t="n">
        <v>355181.808228286</v>
      </c>
      <c r="I69" s="0" t="n">
        <v>126100.453728178</v>
      </c>
    </row>
    <row r="70" customFormat="false" ht="12.8" hidden="false" customHeight="false" outlineLevel="0" collapsed="false">
      <c r="A70" s="0" t="n">
        <v>117</v>
      </c>
      <c r="B70" s="0" t="n">
        <v>32038297.2034339</v>
      </c>
      <c r="C70" s="0" t="n">
        <v>30977656.3436338</v>
      </c>
      <c r="D70" s="0" t="n">
        <v>105970223.115771</v>
      </c>
      <c r="E70" s="0" t="n">
        <v>112138263.118228</v>
      </c>
      <c r="F70" s="0" t="n">
        <v>0</v>
      </c>
      <c r="G70" s="0" t="n">
        <v>605306.259653946</v>
      </c>
      <c r="H70" s="0" t="n">
        <v>364193.399715351</v>
      </c>
      <c r="I70" s="0" t="n">
        <v>130201.714901134</v>
      </c>
    </row>
    <row r="71" customFormat="false" ht="12.8" hidden="false" customHeight="false" outlineLevel="0" collapsed="false">
      <c r="A71" s="0" t="n">
        <v>118</v>
      </c>
      <c r="B71" s="0" t="n">
        <v>37137090.998735</v>
      </c>
      <c r="C71" s="0" t="n">
        <v>35997280.5464048</v>
      </c>
      <c r="D71" s="0" t="n">
        <v>122462016.924031</v>
      </c>
      <c r="E71" s="0" t="n">
        <v>112693329.935792</v>
      </c>
      <c r="F71" s="0" t="n">
        <v>18782221.6559653</v>
      </c>
      <c r="G71" s="0" t="n">
        <v>677633.962807469</v>
      </c>
      <c r="H71" s="0" t="n">
        <v>369768.020574024</v>
      </c>
      <c r="I71" s="0" t="n">
        <v>132012.098498255</v>
      </c>
    </row>
    <row r="72" customFormat="false" ht="12.8" hidden="false" customHeight="false" outlineLevel="0" collapsed="false">
      <c r="A72" s="0" t="n">
        <v>119</v>
      </c>
      <c r="B72" s="0" t="n">
        <v>32646343.891701</v>
      </c>
      <c r="C72" s="0" t="n">
        <v>31544685.7988821</v>
      </c>
      <c r="D72" s="0" t="n">
        <v>107947906.28146</v>
      </c>
      <c r="E72" s="0" t="n">
        <v>114134852.394804</v>
      </c>
      <c r="F72" s="0" t="n">
        <v>0</v>
      </c>
      <c r="G72" s="0" t="n">
        <v>647809.742053693</v>
      </c>
      <c r="H72" s="0" t="n">
        <v>362795.790400328</v>
      </c>
      <c r="I72" s="0" t="n">
        <v>130075.086235675</v>
      </c>
    </row>
    <row r="73" customFormat="false" ht="12.8" hidden="false" customHeight="false" outlineLevel="0" collapsed="false">
      <c r="A73" s="0" t="n">
        <v>120</v>
      </c>
      <c r="B73" s="0" t="n">
        <v>37751562.9594626</v>
      </c>
      <c r="C73" s="0" t="n">
        <v>36654687.3847206</v>
      </c>
      <c r="D73" s="0" t="n">
        <v>124686334.706036</v>
      </c>
      <c r="E73" s="0" t="n">
        <v>114696564.267279</v>
      </c>
      <c r="F73" s="0" t="n">
        <v>19116094.0445466</v>
      </c>
      <c r="G73" s="0" t="n">
        <v>640971.825384108</v>
      </c>
      <c r="H73" s="0" t="n">
        <v>365613.807623004</v>
      </c>
      <c r="I73" s="0" t="n">
        <v>128985.631049864</v>
      </c>
    </row>
    <row r="74" customFormat="false" ht="12.8" hidden="false" customHeight="false" outlineLevel="0" collapsed="false">
      <c r="A74" s="0" t="n">
        <v>121</v>
      </c>
      <c r="B74" s="0" t="n">
        <v>33214344.9894356</v>
      </c>
      <c r="C74" s="0" t="n">
        <v>32111833.5232507</v>
      </c>
      <c r="D74" s="0" t="n">
        <v>109914704.236525</v>
      </c>
      <c r="E74" s="0" t="n">
        <v>116083333.070859</v>
      </c>
      <c r="F74" s="0" t="n">
        <v>0</v>
      </c>
      <c r="G74" s="0" t="n">
        <v>640277.941343357</v>
      </c>
      <c r="H74" s="0" t="n">
        <v>369944.504797052</v>
      </c>
      <c r="I74" s="0" t="n">
        <v>131841.457206515</v>
      </c>
    </row>
    <row r="75" customFormat="false" ht="12.8" hidden="false" customHeight="false" outlineLevel="0" collapsed="false">
      <c r="A75" s="0" t="n">
        <v>122</v>
      </c>
      <c r="B75" s="0" t="n">
        <v>38373089.0405592</v>
      </c>
      <c r="C75" s="0" t="n">
        <v>37255492.6597023</v>
      </c>
      <c r="D75" s="0" t="n">
        <v>126772957.418785</v>
      </c>
      <c r="E75" s="0" t="n">
        <v>116555175.600972</v>
      </c>
      <c r="F75" s="0" t="n">
        <v>19425862.600162</v>
      </c>
      <c r="G75" s="0" t="n">
        <v>645351.111451296</v>
      </c>
      <c r="H75" s="0" t="n">
        <v>378276.462565438</v>
      </c>
      <c r="I75" s="0" t="n">
        <v>134241.152628859</v>
      </c>
    </row>
    <row r="76" customFormat="false" ht="12.8" hidden="false" customHeight="false" outlineLevel="0" collapsed="false">
      <c r="A76" s="0" t="n">
        <v>123</v>
      </c>
      <c r="B76" s="0" t="n">
        <v>33366335.6874366</v>
      </c>
      <c r="C76" s="0" t="n">
        <v>32214451.0647564</v>
      </c>
      <c r="D76" s="0" t="n">
        <v>110318266.050728</v>
      </c>
      <c r="E76" s="0" t="n">
        <v>116395233.020338</v>
      </c>
      <c r="F76" s="0" t="n">
        <v>0</v>
      </c>
      <c r="G76" s="0" t="n">
        <v>678368.261906723</v>
      </c>
      <c r="H76" s="0" t="n">
        <v>379016.816039379</v>
      </c>
      <c r="I76" s="0" t="n">
        <v>134999.349620037</v>
      </c>
    </row>
    <row r="77" customFormat="false" ht="12.8" hidden="false" customHeight="false" outlineLevel="0" collapsed="false">
      <c r="A77" s="0" t="n">
        <v>124</v>
      </c>
      <c r="B77" s="0" t="n">
        <v>38872402.547864</v>
      </c>
      <c r="C77" s="0" t="n">
        <v>37739205.9395525</v>
      </c>
      <c r="D77" s="0" t="n">
        <v>128494780.689972</v>
      </c>
      <c r="E77" s="0" t="n">
        <v>117999783.233836</v>
      </c>
      <c r="F77" s="0" t="n">
        <v>19666630.5389727</v>
      </c>
      <c r="G77" s="0" t="n">
        <v>654983.155112066</v>
      </c>
      <c r="H77" s="0" t="n">
        <v>382870.343976326</v>
      </c>
      <c r="I77" s="0" t="n">
        <v>136204.441747412</v>
      </c>
    </row>
    <row r="78" customFormat="false" ht="12.8" hidden="false" customHeight="false" outlineLevel="0" collapsed="false">
      <c r="A78" s="0" t="n">
        <v>125</v>
      </c>
      <c r="B78" s="0" t="n">
        <v>34397925.103301</v>
      </c>
      <c r="C78" s="0" t="n">
        <v>33230535.8722033</v>
      </c>
      <c r="D78" s="0" t="n">
        <v>113799626.925688</v>
      </c>
      <c r="E78" s="0" t="n">
        <v>120031970.262794</v>
      </c>
      <c r="F78" s="0" t="n">
        <v>0</v>
      </c>
      <c r="G78" s="0" t="n">
        <v>707134.480756659</v>
      </c>
      <c r="H78" s="0" t="n">
        <v>368554.772365622</v>
      </c>
      <c r="I78" s="0" t="n">
        <v>130999.968536306</v>
      </c>
    </row>
    <row r="79" customFormat="false" ht="12.8" hidden="false" customHeight="false" outlineLevel="0" collapsed="false">
      <c r="A79" s="0" t="n">
        <v>126</v>
      </c>
      <c r="B79" s="0" t="n">
        <v>39880674.0762083</v>
      </c>
      <c r="C79" s="0" t="n">
        <v>38687104.2436724</v>
      </c>
      <c r="D79" s="0" t="n">
        <v>131758090.439671</v>
      </c>
      <c r="E79" s="0" t="n">
        <v>120947519.688467</v>
      </c>
      <c r="F79" s="0" t="n">
        <v>20157919.9480779</v>
      </c>
      <c r="G79" s="0" t="n">
        <v>727180.580334576</v>
      </c>
      <c r="H79" s="0" t="n">
        <v>373888.427392974</v>
      </c>
      <c r="I79" s="0" t="n">
        <v>132144.035440521</v>
      </c>
    </row>
    <row r="80" customFormat="false" ht="12.8" hidden="false" customHeight="false" outlineLevel="0" collapsed="false">
      <c r="A80" s="0" t="n">
        <v>127</v>
      </c>
      <c r="B80" s="0" t="n">
        <v>34914382.5155479</v>
      </c>
      <c r="C80" s="0" t="n">
        <v>33743498.8522719</v>
      </c>
      <c r="D80" s="0" t="n">
        <v>115606712.432787</v>
      </c>
      <c r="E80" s="0" t="n">
        <v>121873784.210458</v>
      </c>
      <c r="F80" s="0" t="n">
        <v>0</v>
      </c>
      <c r="G80" s="0" t="n">
        <v>694247.929691202</v>
      </c>
      <c r="H80" s="0" t="n">
        <v>381435.449193513</v>
      </c>
      <c r="I80" s="0" t="n">
        <v>136000.406273254</v>
      </c>
    </row>
    <row r="81" customFormat="false" ht="12.8" hidden="false" customHeight="false" outlineLevel="0" collapsed="false">
      <c r="A81" s="0" t="n">
        <v>128</v>
      </c>
      <c r="B81" s="0" t="n">
        <v>40572666.6122218</v>
      </c>
      <c r="C81" s="0" t="n">
        <v>39438174.086158</v>
      </c>
      <c r="D81" s="0" t="n">
        <v>134355179.859302</v>
      </c>
      <c r="E81" s="0" t="n">
        <v>123229714.167836</v>
      </c>
      <c r="F81" s="0" t="n">
        <v>20538285.6946393</v>
      </c>
      <c r="G81" s="0" t="n">
        <v>666472.26438069</v>
      </c>
      <c r="H81" s="0" t="n">
        <v>374335.874553613</v>
      </c>
      <c r="I81" s="0" t="n">
        <v>133834.838756442</v>
      </c>
    </row>
    <row r="82" customFormat="false" ht="12.8" hidden="false" customHeight="false" outlineLevel="0" collapsed="false">
      <c r="A82" s="0" t="n">
        <v>129</v>
      </c>
      <c r="B82" s="0" t="n">
        <v>35543555.1491041</v>
      </c>
      <c r="C82" s="0" t="n">
        <v>34413374.6275807</v>
      </c>
      <c r="D82" s="0" t="n">
        <v>117922286.723915</v>
      </c>
      <c r="E82" s="0" t="n">
        <v>124219788.148381</v>
      </c>
      <c r="F82" s="0" t="n">
        <v>0</v>
      </c>
      <c r="G82" s="0" t="n">
        <v>655057.619524807</v>
      </c>
      <c r="H82" s="0" t="n">
        <v>378977.601351616</v>
      </c>
      <c r="I82" s="0" t="n">
        <v>137350.429495639</v>
      </c>
    </row>
    <row r="83" customFormat="false" ht="12.8" hidden="false" customHeight="false" outlineLevel="0" collapsed="false">
      <c r="A83" s="0" t="n">
        <v>130</v>
      </c>
      <c r="B83" s="0" t="n">
        <v>41228499.0821028</v>
      </c>
      <c r="C83" s="0" t="n">
        <v>40090231.6436286</v>
      </c>
      <c r="D83" s="0" t="n">
        <v>136577631.755394</v>
      </c>
      <c r="E83" s="0" t="n">
        <v>125226365.282502</v>
      </c>
      <c r="F83" s="0" t="n">
        <v>20871060.880417</v>
      </c>
      <c r="G83" s="0" t="n">
        <v>666832.670161289</v>
      </c>
      <c r="H83" s="0" t="n">
        <v>378585.92729031</v>
      </c>
      <c r="I83" s="0" t="n">
        <v>132641.201460882</v>
      </c>
    </row>
    <row r="84" customFormat="false" ht="12.8" hidden="false" customHeight="false" outlineLevel="0" collapsed="false">
      <c r="A84" s="0" t="n">
        <v>131</v>
      </c>
      <c r="B84" s="0" t="n">
        <v>36268081.2000204</v>
      </c>
      <c r="C84" s="0" t="n">
        <v>35171619.6330023</v>
      </c>
      <c r="D84" s="0" t="n">
        <v>120550236.274224</v>
      </c>
      <c r="E84" s="0" t="n">
        <v>126954642.715369</v>
      </c>
      <c r="F84" s="0" t="n">
        <v>0</v>
      </c>
      <c r="G84" s="0" t="n">
        <v>612686.551298981</v>
      </c>
      <c r="H84" s="0" t="n">
        <v>388672.5506358</v>
      </c>
      <c r="I84" s="0" t="n">
        <v>135860.664404793</v>
      </c>
    </row>
    <row r="85" customFormat="false" ht="12.8" hidden="false" customHeight="false" outlineLevel="0" collapsed="false">
      <c r="A85" s="0" t="n">
        <v>132</v>
      </c>
      <c r="B85" s="0" t="n">
        <v>41991956.7845457</v>
      </c>
      <c r="C85" s="0" t="n">
        <v>40821025.8152343</v>
      </c>
      <c r="D85" s="0" t="n">
        <v>139113254.977075</v>
      </c>
      <c r="E85" s="0" t="n">
        <v>127539844.121557</v>
      </c>
      <c r="F85" s="0" t="n">
        <v>21256640.6869261</v>
      </c>
      <c r="G85" s="0" t="n">
        <v>684639.034365165</v>
      </c>
      <c r="H85" s="0" t="n">
        <v>391496.24857145</v>
      </c>
      <c r="I85" s="0" t="n">
        <v>135422.409106739</v>
      </c>
    </row>
    <row r="86" customFormat="false" ht="12.8" hidden="false" customHeight="false" outlineLevel="0" collapsed="false">
      <c r="A86" s="0" t="n">
        <v>133</v>
      </c>
      <c r="B86" s="0" t="n">
        <v>36721237.9034215</v>
      </c>
      <c r="C86" s="0" t="n">
        <v>35578369.089831</v>
      </c>
      <c r="D86" s="0" t="n">
        <v>121954995.953153</v>
      </c>
      <c r="E86" s="0" t="n">
        <v>128402229.245583</v>
      </c>
      <c r="F86" s="0" t="n">
        <v>0</v>
      </c>
      <c r="G86" s="0" t="n">
        <v>665589.183737394</v>
      </c>
      <c r="H86" s="0" t="n">
        <v>384592.297189074</v>
      </c>
      <c r="I86" s="0" t="n">
        <v>132410.475234321</v>
      </c>
    </row>
    <row r="87" customFormat="false" ht="12.8" hidden="false" customHeight="false" outlineLevel="0" collapsed="false">
      <c r="A87" s="0" t="n">
        <v>134</v>
      </c>
      <c r="B87" s="0" t="n">
        <v>42571873.1008011</v>
      </c>
      <c r="C87" s="0" t="n">
        <v>41466167.7186716</v>
      </c>
      <c r="D87" s="0" t="n">
        <v>141322692.287946</v>
      </c>
      <c r="E87" s="0" t="n">
        <v>129487369.142187</v>
      </c>
      <c r="F87" s="0" t="n">
        <v>21581228.1903644</v>
      </c>
      <c r="G87" s="0" t="n">
        <v>609735.494456172</v>
      </c>
      <c r="H87" s="0" t="n">
        <v>399718.232973009</v>
      </c>
      <c r="I87" s="0" t="n">
        <v>137502.363857643</v>
      </c>
    </row>
    <row r="88" customFormat="false" ht="12.8" hidden="false" customHeight="false" outlineLevel="0" collapsed="false">
      <c r="A88" s="0" t="n">
        <v>135</v>
      </c>
      <c r="B88" s="0" t="n">
        <v>37048544.3125701</v>
      </c>
      <c r="C88" s="0" t="n">
        <v>35868067.4076151</v>
      </c>
      <c r="D88" s="0" t="n">
        <v>123037844.47021</v>
      </c>
      <c r="E88" s="0" t="n">
        <v>129353481.125433</v>
      </c>
      <c r="F88" s="0" t="n">
        <v>0</v>
      </c>
      <c r="G88" s="0" t="n">
        <v>682244.285788768</v>
      </c>
      <c r="H88" s="0" t="n">
        <v>401151.715133248</v>
      </c>
      <c r="I88" s="0" t="n">
        <v>138687.005761417</v>
      </c>
    </row>
    <row r="89" customFormat="false" ht="12.8" hidden="false" customHeight="false" outlineLevel="0" collapsed="false">
      <c r="A89" s="0" t="n">
        <v>136</v>
      </c>
      <c r="B89" s="0" t="n">
        <v>43233961.9954823</v>
      </c>
      <c r="C89" s="0" t="n">
        <v>42065342.4787491</v>
      </c>
      <c r="D89" s="0" t="n">
        <v>143418052.956175</v>
      </c>
      <c r="E89" s="0" t="n">
        <v>131290986.513664</v>
      </c>
      <c r="F89" s="0" t="n">
        <v>21881831.0856106</v>
      </c>
      <c r="G89" s="0" t="n">
        <v>674896.52686549</v>
      </c>
      <c r="H89" s="0" t="n">
        <v>399054.787919056</v>
      </c>
      <c r="I89" s="0" t="n">
        <v>135240.288498009</v>
      </c>
    </row>
    <row r="90" customFormat="false" ht="12.8" hidden="false" customHeight="false" outlineLevel="0" collapsed="false">
      <c r="A90" s="0" t="n">
        <v>137</v>
      </c>
      <c r="B90" s="0" t="n">
        <v>37645883.3367431</v>
      </c>
      <c r="C90" s="0" t="n">
        <v>36499753.7934594</v>
      </c>
      <c r="D90" s="0" t="n">
        <v>125213002.168194</v>
      </c>
      <c r="E90" s="0" t="n">
        <v>131522877.984685</v>
      </c>
      <c r="F90" s="0" t="n">
        <v>0</v>
      </c>
      <c r="G90" s="0" t="n">
        <v>645886.78057941</v>
      </c>
      <c r="H90" s="0" t="n">
        <v>404214.49386039</v>
      </c>
      <c r="I90" s="0" t="n">
        <v>137183.241205587</v>
      </c>
    </row>
    <row r="91" customFormat="false" ht="12.8" hidden="false" customHeight="false" outlineLevel="0" collapsed="false">
      <c r="A91" s="0" t="n">
        <v>138</v>
      </c>
      <c r="B91" s="0" t="n">
        <v>43741948.3314901</v>
      </c>
      <c r="C91" s="0" t="n">
        <v>42628633.1844442</v>
      </c>
      <c r="D91" s="0" t="n">
        <v>145440314.69254</v>
      </c>
      <c r="E91" s="0" t="n">
        <v>133035216.572017</v>
      </c>
      <c r="F91" s="0" t="n">
        <v>22172536.0953362</v>
      </c>
      <c r="G91" s="0" t="n">
        <v>623341.414736321</v>
      </c>
      <c r="H91" s="0" t="n">
        <v>396258.645549701</v>
      </c>
      <c r="I91" s="0" t="n">
        <v>133878.695371172</v>
      </c>
    </row>
    <row r="92" customFormat="false" ht="12.8" hidden="false" customHeight="false" outlineLevel="0" collapsed="false">
      <c r="A92" s="0" t="n">
        <v>139</v>
      </c>
      <c r="B92" s="0" t="n">
        <v>38291138.3869983</v>
      </c>
      <c r="C92" s="0" t="n">
        <v>37194443.2200117</v>
      </c>
      <c r="D92" s="0" t="n">
        <v>127706116.892691</v>
      </c>
      <c r="E92" s="0" t="n">
        <v>134064532.263189</v>
      </c>
      <c r="F92" s="0" t="n">
        <v>0</v>
      </c>
      <c r="G92" s="0" t="n">
        <v>610674.050791874</v>
      </c>
      <c r="H92" s="0" t="n">
        <v>392625.915599593</v>
      </c>
      <c r="I92" s="0" t="n">
        <v>133421.715135825</v>
      </c>
    </row>
    <row r="93" customFormat="false" ht="12.8" hidden="false" customHeight="false" outlineLevel="0" collapsed="false">
      <c r="A93" s="0" t="n">
        <v>140</v>
      </c>
      <c r="B93" s="0" t="n">
        <v>44292795.1072424</v>
      </c>
      <c r="C93" s="0" t="n">
        <v>43111177.0959887</v>
      </c>
      <c r="D93" s="0" t="n">
        <v>147189933.334164</v>
      </c>
      <c r="E93" s="0" t="n">
        <v>134619298.872909</v>
      </c>
      <c r="F93" s="0" t="n">
        <v>22436549.8121515</v>
      </c>
      <c r="G93" s="0" t="n">
        <v>691867.994550482</v>
      </c>
      <c r="H93" s="0" t="n">
        <v>398045.938462965</v>
      </c>
      <c r="I93" s="0" t="n">
        <v>131005.826057579</v>
      </c>
    </row>
    <row r="94" customFormat="false" ht="12.8" hidden="false" customHeight="false" outlineLevel="0" collapsed="false">
      <c r="A94" s="0" t="n">
        <v>141</v>
      </c>
      <c r="B94" s="0" t="n">
        <v>38688148.2493303</v>
      </c>
      <c r="C94" s="0" t="n">
        <v>37478084.5720848</v>
      </c>
      <c r="D94" s="0" t="n">
        <v>128784892.276347</v>
      </c>
      <c r="E94" s="0" t="n">
        <v>135076566.691043</v>
      </c>
      <c r="F94" s="0" t="n">
        <v>0</v>
      </c>
      <c r="G94" s="0" t="n">
        <v>716839.839487104</v>
      </c>
      <c r="H94" s="0" t="n">
        <v>401298.448166439</v>
      </c>
      <c r="I94" s="0" t="n">
        <v>131321.985131415</v>
      </c>
    </row>
    <row r="95" customFormat="false" ht="12.8" hidden="false" customHeight="false" outlineLevel="0" collapsed="false">
      <c r="A95" s="0" t="n">
        <v>142</v>
      </c>
      <c r="B95" s="0" t="n">
        <v>44962864.1141926</v>
      </c>
      <c r="C95" s="0" t="n">
        <v>43760539.627229</v>
      </c>
      <c r="D95" s="0" t="n">
        <v>149466482.94376</v>
      </c>
      <c r="E95" s="0" t="n">
        <v>136517660.188364</v>
      </c>
      <c r="F95" s="0" t="n">
        <v>22752943.3647273</v>
      </c>
      <c r="G95" s="0" t="n">
        <v>702137.70310692</v>
      </c>
      <c r="H95" s="0" t="n">
        <v>407043.497332742</v>
      </c>
      <c r="I95" s="0" t="n">
        <v>133061.837891354</v>
      </c>
    </row>
    <row r="96" customFormat="false" ht="12.8" hidden="false" customHeight="false" outlineLevel="0" collapsed="false">
      <c r="A96" s="0" t="n">
        <v>143</v>
      </c>
      <c r="B96" s="0" t="n">
        <v>39209011.8137372</v>
      </c>
      <c r="C96" s="0" t="n">
        <v>38036122.3273536</v>
      </c>
      <c r="D96" s="0" t="n">
        <v>130740420.090385</v>
      </c>
      <c r="E96" s="0" t="n">
        <v>137029022.204513</v>
      </c>
      <c r="F96" s="0" t="n">
        <v>0</v>
      </c>
      <c r="G96" s="0" t="n">
        <v>676771.395444005</v>
      </c>
      <c r="H96" s="0" t="n">
        <v>401470.623067032</v>
      </c>
      <c r="I96" s="0" t="n">
        <v>135210.668389299</v>
      </c>
    </row>
    <row r="97" customFormat="false" ht="12.8" hidden="false" customHeight="false" outlineLevel="0" collapsed="false">
      <c r="A97" s="0" t="n">
        <v>144</v>
      </c>
      <c r="B97" s="0" t="n">
        <v>45543671.1064259</v>
      </c>
      <c r="C97" s="0" t="n">
        <v>44293817.0135978</v>
      </c>
      <c r="D97" s="0" t="n">
        <v>151326390.673261</v>
      </c>
      <c r="E97" s="0" t="n">
        <v>138241423.115911</v>
      </c>
      <c r="F97" s="0" t="n">
        <v>23040237.1859852</v>
      </c>
      <c r="G97" s="0" t="n">
        <v>734887.29259484</v>
      </c>
      <c r="H97" s="0" t="n">
        <v>418168.217760227</v>
      </c>
      <c r="I97" s="0" t="n">
        <v>138283.689247183</v>
      </c>
    </row>
    <row r="98" customFormat="false" ht="12.8" hidden="false" customHeight="false" outlineLevel="0" collapsed="false">
      <c r="A98" s="0" t="n">
        <v>145</v>
      </c>
      <c r="B98" s="0" t="n">
        <v>39675360.327707</v>
      </c>
      <c r="C98" s="0" t="n">
        <v>38474099.9800304</v>
      </c>
      <c r="D98" s="0" t="n">
        <v>132227144.322854</v>
      </c>
      <c r="E98" s="0" t="n">
        <v>138561196.590501</v>
      </c>
      <c r="F98" s="0" t="n">
        <v>0</v>
      </c>
      <c r="G98" s="0" t="n">
        <v>683556.518093534</v>
      </c>
      <c r="H98" s="0" t="n">
        <v>418769.725991967</v>
      </c>
      <c r="I98" s="0" t="n">
        <v>141334.433701635</v>
      </c>
    </row>
    <row r="99" customFormat="false" ht="12.8" hidden="false" customHeight="false" outlineLevel="0" collapsed="false">
      <c r="A99" s="0" t="n">
        <v>146</v>
      </c>
      <c r="B99" s="0" t="n">
        <v>45977098.6580239</v>
      </c>
      <c r="C99" s="0" t="n">
        <v>44729179.8494568</v>
      </c>
      <c r="D99" s="0" t="n">
        <v>152846093.893906</v>
      </c>
      <c r="E99" s="0" t="n">
        <v>139529590.713541</v>
      </c>
      <c r="F99" s="0" t="n">
        <v>23254931.7855901</v>
      </c>
      <c r="G99" s="0" t="n">
        <v>731162.309591458</v>
      </c>
      <c r="H99" s="0" t="n">
        <v>417844.276222436</v>
      </c>
      <c r="I99" s="0" t="n">
        <v>141303.175361833</v>
      </c>
    </row>
    <row r="100" customFormat="false" ht="12.8" hidden="false" customHeight="false" outlineLevel="0" collapsed="false">
      <c r="A100" s="0" t="n">
        <v>147</v>
      </c>
      <c r="B100" s="0" t="n">
        <v>40338058.3042723</v>
      </c>
      <c r="C100" s="0" t="n">
        <v>39107203.9615242</v>
      </c>
      <c r="D100" s="0" t="n">
        <v>134500059.402773</v>
      </c>
      <c r="E100" s="0" t="n">
        <v>140799010.326901</v>
      </c>
      <c r="F100" s="0" t="n">
        <v>0</v>
      </c>
      <c r="G100" s="0" t="n">
        <v>707115.852042371</v>
      </c>
      <c r="H100" s="0" t="n">
        <v>422726.340429869</v>
      </c>
      <c r="I100" s="0" t="n">
        <v>144303.07182276</v>
      </c>
    </row>
    <row r="101" customFormat="false" ht="12.8" hidden="false" customHeight="false" outlineLevel="0" collapsed="false">
      <c r="A101" s="0" t="n">
        <v>148</v>
      </c>
      <c r="B101" s="0" t="n">
        <v>46931113.8675549</v>
      </c>
      <c r="C101" s="0" t="n">
        <v>45654436.8374669</v>
      </c>
      <c r="D101" s="0" t="n">
        <v>156055946.751172</v>
      </c>
      <c r="E101" s="0" t="n">
        <v>142371112.055618</v>
      </c>
      <c r="F101" s="0" t="n">
        <v>23728518.6759364</v>
      </c>
      <c r="G101" s="0" t="n">
        <v>764753.731572172</v>
      </c>
      <c r="H101" s="0" t="n">
        <v>416174.16330586</v>
      </c>
      <c r="I101" s="0" t="n">
        <v>136784.478871328</v>
      </c>
    </row>
    <row r="102" customFormat="false" ht="12.8" hidden="false" customHeight="false" outlineLevel="0" collapsed="false">
      <c r="A102" s="0" t="n">
        <v>149</v>
      </c>
      <c r="B102" s="0" t="n">
        <v>41260891.1555356</v>
      </c>
      <c r="C102" s="0" t="n">
        <v>40009869.193501</v>
      </c>
      <c r="D102" s="0" t="n">
        <v>137617326.736815</v>
      </c>
      <c r="E102" s="0" t="n">
        <v>144002833.981197</v>
      </c>
      <c r="F102" s="0" t="n">
        <v>0</v>
      </c>
      <c r="G102" s="0" t="n">
        <v>747530.292430388</v>
      </c>
      <c r="H102" s="0" t="n">
        <v>408577.291619639</v>
      </c>
      <c r="I102" s="0" t="n">
        <v>135591.968549315</v>
      </c>
    </row>
    <row r="103" customFormat="false" ht="12.8" hidden="false" customHeight="false" outlineLevel="0" collapsed="false">
      <c r="A103" s="0" t="n">
        <v>150</v>
      </c>
      <c r="B103" s="0" t="n">
        <v>47856009.5815436</v>
      </c>
      <c r="C103" s="0" t="n">
        <v>46544672.1898559</v>
      </c>
      <c r="D103" s="0" t="n">
        <v>159109956.531268</v>
      </c>
      <c r="E103" s="0" t="n">
        <v>145160163.180468</v>
      </c>
      <c r="F103" s="0" t="n">
        <v>24193360.530078</v>
      </c>
      <c r="G103" s="0" t="n">
        <v>794731.338810114</v>
      </c>
      <c r="H103" s="0" t="n">
        <v>419744.226317676</v>
      </c>
      <c r="I103" s="0" t="n">
        <v>138374.037942646</v>
      </c>
    </row>
    <row r="104" customFormat="false" ht="12.8" hidden="false" customHeight="false" outlineLevel="0" collapsed="false">
      <c r="A104" s="0" t="n">
        <v>151</v>
      </c>
      <c r="B104" s="0" t="n">
        <v>41600280.8388738</v>
      </c>
      <c r="C104" s="0" t="n">
        <v>40327433.9697864</v>
      </c>
      <c r="D104" s="0" t="n">
        <v>138785825.191687</v>
      </c>
      <c r="E104" s="0" t="n">
        <v>145152888.328007</v>
      </c>
      <c r="F104" s="0" t="n">
        <v>0</v>
      </c>
      <c r="G104" s="0" t="n">
        <v>752576.008350118</v>
      </c>
      <c r="H104" s="0" t="n">
        <v>421370.423654545</v>
      </c>
      <c r="I104" s="0" t="n">
        <v>141286.338689516</v>
      </c>
    </row>
    <row r="105" customFormat="false" ht="12.8" hidden="false" customHeight="false" outlineLevel="0" collapsed="false">
      <c r="A105" s="0" t="n">
        <v>152</v>
      </c>
      <c r="B105" s="0" t="n">
        <v>48105147.8758926</v>
      </c>
      <c r="C105" s="0" t="n">
        <v>46843447.7798267</v>
      </c>
      <c r="D105" s="0" t="n">
        <v>160256986.681725</v>
      </c>
      <c r="E105" s="0" t="n">
        <v>146083393.32995</v>
      </c>
      <c r="F105" s="0" t="n">
        <v>24347232.2216583</v>
      </c>
      <c r="G105" s="0" t="n">
        <v>739649.992074752</v>
      </c>
      <c r="H105" s="0" t="n">
        <v>424396.440192109</v>
      </c>
      <c r="I105" s="0" t="n">
        <v>139505.233998691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G117" activeCellId="1" sqref="B120:G146 AG117"/>
    </sheetView>
  </sheetViews>
  <sheetFormatPr defaultColWidth="9.1484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-0.0329216410935525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0.0607709935355598</v>
      </c>
      <c r="BL4" s="51" t="n">
        <f aca="false">SUM(P14:P17)/AVERAGE(AG14:AG17)</f>
        <v>0.0139968048186245</v>
      </c>
      <c r="BM4" s="51" t="n">
        <f aca="false">SUM(D14:D17)/AVERAGE(AG14:AG17)</f>
        <v>0.0796958298104878</v>
      </c>
      <c r="BN4" s="51" t="n">
        <f aca="false">(SUM(H14:H17)+SUM(J14:J17))/AVERAGE(AG14:AG17)</f>
        <v>0</v>
      </c>
      <c r="BO4" s="52" t="n">
        <f aca="false">AL4-BN4</f>
        <v>-0.0329216410935525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-0.0328035834082181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0.0613639985483307</v>
      </c>
      <c r="BL5" s="51" t="n">
        <f aca="false">SUM(P18:P21)/AVERAGE(AG18:AG21)</f>
        <v>0.0153249382571172</v>
      </c>
      <c r="BM5" s="51" t="n">
        <f aca="false">SUM(D18:D21)/AVERAGE(AG18:AG21)</f>
        <v>0.0788426436994316</v>
      </c>
      <c r="BN5" s="51" t="n">
        <f aca="false">(SUM(H18:H21)+SUM(J18:J21))/AVERAGE(AG18:AG21)</f>
        <v>3.99680131379885E-005</v>
      </c>
      <c r="BO5" s="52" t="n">
        <f aca="false">AL5-BN5</f>
        <v>-0.0328435514213561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-0.0364606376304176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0.0632517831960142</v>
      </c>
      <c r="BL6" s="51" t="n">
        <f aca="false">SUM(P22:P25)/AVERAGE(AG22:AG25)</f>
        <v>0.0188419842642554</v>
      </c>
      <c r="BM6" s="51" t="n">
        <f aca="false">SUM(D22:D25)/AVERAGE(AG22:AG25)</f>
        <v>0.0808704365621764</v>
      </c>
      <c r="BN6" s="51" t="n">
        <f aca="false">(SUM(H22:H25)+SUM(J22:J25))/AVERAGE(AG22:AG25)</f>
        <v>0.000536033421987815</v>
      </c>
      <c r="BO6" s="52" t="n">
        <f aca="false">AL6-BN6</f>
        <v>-0.0369966710524054</v>
      </c>
      <c r="BP6" s="32" t="n">
        <f aca="false">BM6+BN6</f>
        <v>0.0814064699841642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0.183556021759364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0.0131520012125233</v>
      </c>
      <c r="BJ7" s="1" t="n">
        <f aca="false">BJ6+1</f>
        <v>2018</v>
      </c>
      <c r="BK7" s="51" t="n">
        <f aca="false">SUM(T26:T29)/AVERAGE(AG26:AG29)</f>
        <v>0.0587269499926007</v>
      </c>
      <c r="BL7" s="51" t="n">
        <f aca="false">SUM(P26:P29)/AVERAGE(AG26:AG29)</f>
        <v>-0.202478898731231</v>
      </c>
      <c r="BM7" s="51" t="n">
        <f aca="false">SUM(D26:D29)/AVERAGE(AG26:AG29)</f>
        <v>0.0776498269644672</v>
      </c>
      <c r="BN7" s="51" t="n">
        <f aca="false">(SUM(H26:H29)+SUM(J26:J29))/AVERAGE(AG26:AG29)</f>
        <v>0.220942154718961</v>
      </c>
      <c r="BO7" s="52" t="n">
        <f aca="false">AL7-BN7</f>
        <v>-0.0373861329595968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-0.0376907704962474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0.0158749662196881</v>
      </c>
      <c r="BJ8" s="1" t="n">
        <f aca="false">BJ7+1</f>
        <v>2019</v>
      </c>
      <c r="BK8" s="51" t="n">
        <f aca="false">SUM(T30:T33)/AVERAGE(AG30:AG33)</f>
        <v>0.0516794352923465</v>
      </c>
      <c r="BL8" s="51" t="n">
        <f aca="false">SUM(P30:P33)/AVERAGE(AG30:AG33)</f>
        <v>0.0167174172525338</v>
      </c>
      <c r="BM8" s="51" t="n">
        <f aca="false">SUM(D30:D33)/AVERAGE(AG30:AG33)</f>
        <v>0.0726527885360602</v>
      </c>
      <c r="BN8" s="51" t="n">
        <f aca="false">(SUM(H30:H33)+SUM(J30:J33))/AVERAGE(AG30:AG33)</f>
        <v>0.000925109098448785</v>
      </c>
      <c r="BO8" s="52" t="n">
        <f aca="false">AL8-BN8</f>
        <v>-0.0386158795946962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0.269932524530913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0.0144797051463251</v>
      </c>
      <c r="BJ9" s="1" t="n">
        <f aca="false">BJ8+1</f>
        <v>2020</v>
      </c>
      <c r="BK9" s="51" t="n">
        <f aca="false">SUM(T34:T37)/AVERAGE(AG34:AG37)</f>
        <v>0.0603812399815912</v>
      </c>
      <c r="BL9" s="51" t="n">
        <f aca="false">SUM(P34:P37)/AVERAGE(AG34:AG37)</f>
        <v>-0.298199623601748</v>
      </c>
      <c r="BM9" s="51" t="n">
        <f aca="false">SUM(D34:D37)/AVERAGE(AG34:AG37)</f>
        <v>0.0886483390524256</v>
      </c>
      <c r="BN9" s="51" t="n">
        <f aca="false">(SUM(H34:H37)+SUM(J34:J37))/AVERAGE(AG34:AG37)</f>
        <v>0.318392923114588</v>
      </c>
      <c r="BO9" s="52" t="n">
        <f aca="false">AL9-BN9</f>
        <v>-0.0484603985836752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-0.0372867024046736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0.0172421409583082</v>
      </c>
      <c r="BJ10" s="1" t="n">
        <f aca="false">BJ9+1</f>
        <v>2021</v>
      </c>
      <c r="BK10" s="51" t="n">
        <f aca="false">SUM(T38:T41)/AVERAGE(AG38:AG41)</f>
        <v>0.061873892738094</v>
      </c>
      <c r="BL10" s="51" t="n">
        <f aca="false">SUM(P38:P41)/AVERAGE(AG38:AG41)</f>
        <v>0.0173887236908784</v>
      </c>
      <c r="BM10" s="51" t="n">
        <f aca="false">SUM(D38:D41)/AVERAGE(AG38:AG41)</f>
        <v>0.0817718714518892</v>
      </c>
      <c r="BN10" s="51" t="n">
        <f aca="false">(SUM(H38:H41)+SUM(J38:J41))/AVERAGE(AG38:AG41)</f>
        <v>0.00189827599071344</v>
      </c>
      <c r="BO10" s="52" t="n">
        <f aca="false">AL10-BN10</f>
        <v>-0.0391849783953871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-0.0415701471359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0.0141403531182127</v>
      </c>
      <c r="BJ11" s="1" t="n">
        <f aca="false">BJ10+1</f>
        <v>2022</v>
      </c>
      <c r="BK11" s="51" t="n">
        <f aca="false">SUM(T42:T45)/AVERAGE(AG42:AG45)</f>
        <v>0.0642773970919965</v>
      </c>
      <c r="BL11" s="51" t="n">
        <f aca="false">SUM(P42:P45)/AVERAGE(AG42:AG45)</f>
        <v>0.018652820245004</v>
      </c>
      <c r="BM11" s="51" t="n">
        <f aca="false">SUM(D42:D45)/AVERAGE(AG42:AG45)</f>
        <v>0.0871947239828925</v>
      </c>
      <c r="BN11" s="51" t="n">
        <f aca="false">(SUM(H42:H45)+SUM(J42:J45))/AVERAGE(AG42:AG45)</f>
        <v>0.00239717824654299</v>
      </c>
      <c r="BO11" s="52" t="n">
        <f aca="false">AL11-BN11</f>
        <v>-0.043967325382443</v>
      </c>
      <c r="BP11" s="32" t="n">
        <f aca="false">BM11+BN11</f>
        <v>0.0895919022294355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-0.0434215875482251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0.0163355338080554</v>
      </c>
      <c r="BJ12" s="1" t="n">
        <f aca="false">BJ11+1</f>
        <v>2023</v>
      </c>
      <c r="BK12" s="51" t="n">
        <f aca="false">SUM(T46:T49)/AVERAGE(AG46:AG49)</f>
        <v>0.0656090969217286</v>
      </c>
      <c r="BL12" s="51" t="n">
        <f aca="false">SUM(P46:P49)/AVERAGE(AG46:AG49)</f>
        <v>0.0188232670044796</v>
      </c>
      <c r="BM12" s="51" t="n">
        <f aca="false">SUM(D46:D49)/AVERAGE(AG46:AG49)</f>
        <v>0.0902074174654741</v>
      </c>
      <c r="BN12" s="51" t="n">
        <f aca="false">(SUM(H46:H49)+SUM(J46:J49))/AVERAGE(AG46:AG49)</f>
        <v>0.00276818052797807</v>
      </c>
      <c r="BO12" s="52" t="n">
        <f aca="false">AL12-BN12</f>
        <v>-0.0461897680762032</v>
      </c>
      <c r="BP12" s="32" t="n">
        <f aca="false">BM12+BN12</f>
        <v>0.0929755979934522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-0.045746270449314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0.0142937747011894</v>
      </c>
      <c r="BJ13" s="0" t="n">
        <f aca="false">BJ12+1</f>
        <v>2024</v>
      </c>
      <c r="BK13" s="32" t="n">
        <f aca="false">SUM(T50:T53)/AVERAGE(AG50:AG53)</f>
        <v>0.0669482261201615</v>
      </c>
      <c r="BL13" s="32" t="n">
        <f aca="false">SUM(P50:P53)/AVERAGE(AG50:AG53)</f>
        <v>0.0194909678808112</v>
      </c>
      <c r="BM13" s="32" t="n">
        <f aca="false">SUM(D50:D53)/AVERAGE(AG50:AG53)</f>
        <v>0.0932035286886643</v>
      </c>
      <c r="BN13" s="32" t="n">
        <f aca="false">(SUM(H50:H53)+SUM(J50:J53))/AVERAGE(AG50:AG53)</f>
        <v>0.00327283801782307</v>
      </c>
      <c r="BO13" s="59" t="n">
        <f aca="false">AL13-BN13</f>
        <v>-0.0490191084671371</v>
      </c>
      <c r="BP13" s="32" t="n">
        <f aca="false">BM13+BN13</f>
        <v>0.0964763667064874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93656284.2451943</v>
      </c>
      <c r="E14" s="6"/>
      <c r="F14" s="8" t="n">
        <f aca="false">'Central pensions'!I14</f>
        <v>17023138.2920745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2738201.56942499</v>
      </c>
      <c r="M14" s="8"/>
      <c r="N14" s="8" t="n">
        <f aca="false">'Central pensions'!L14</f>
        <v>691938.981791306</v>
      </c>
      <c r="O14" s="6"/>
      <c r="P14" s="6" t="n">
        <f aca="false">'Central pensions'!X14</f>
        <v>18015385.0834196</v>
      </c>
      <c r="Q14" s="8"/>
      <c r="R14" s="8" t="n">
        <f aca="false">'Central SIPA income'!G9</f>
        <v>17859307.8651191</v>
      </c>
      <c r="S14" s="8"/>
      <c r="T14" s="6" t="n">
        <f aca="false">'Central SIPA income'!J9</f>
        <v>68286611.5188562</v>
      </c>
      <c r="U14" s="6"/>
      <c r="V14" s="8" t="n">
        <f aca="false">'Central SIPA income'!F9</f>
        <v>134800.45223503</v>
      </c>
      <c r="W14" s="8"/>
      <c r="X14" s="8" t="n">
        <f aca="false">'Central SIPA income'!M9</f>
        <v>338579.871965612</v>
      </c>
      <c r="Y14" s="6"/>
      <c r="Z14" s="6" t="n">
        <f aca="false">R14+V14-N14-L14-F14</f>
        <v>-2459170.52593676</v>
      </c>
      <c r="AA14" s="6"/>
      <c r="AB14" s="6" t="n">
        <f aca="false">T14-P14-D14</f>
        <v>-43385057.8097576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-0.00835596202868794</v>
      </c>
      <c r="AK14" s="62" t="n">
        <f aca="false">AK13+1</f>
        <v>2025</v>
      </c>
      <c r="AL14" s="63" t="n">
        <f aca="false">SUM(AB54:AB57)/AVERAGE(AG54:AG57)</f>
        <v>-0.0486888175020223</v>
      </c>
      <c r="AM14" s="6" t="n">
        <v>13946867.9480024</v>
      </c>
      <c r="AN14" s="63" t="n">
        <f aca="false">AM14/AVERAGE(AG54:AG57)</f>
        <v>0.00256529331660875</v>
      </c>
      <c r="AO14" s="63" t="n">
        <f aca="false">'GDP evolution by scenario'!G53</f>
        <v>0.0363024095827384</v>
      </c>
      <c r="AP14" s="63"/>
      <c r="AQ14" s="6" t="n">
        <f aca="false">AQ13*(1+AO14)</f>
        <v>448628807.756865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350589149.15571</v>
      </c>
      <c r="AS14" s="64" t="n">
        <f aca="false">AQ14/AG57</f>
        <v>0.0811749857679818</v>
      </c>
      <c r="AT14" s="64" t="n">
        <f aca="false">AR14/AG57</f>
        <v>0.0634356704274485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6397.46477092316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0.0166062574872204</v>
      </c>
      <c r="BJ14" s="5" t="n">
        <f aca="false">BJ13+1</f>
        <v>2025</v>
      </c>
      <c r="BK14" s="61" t="n">
        <f aca="false">SUM(T54:T57)/AVERAGE(AG54:AG57)</f>
        <v>0.0674380082604132</v>
      </c>
      <c r="BL14" s="61" t="n">
        <f aca="false">SUM(P54:P57)/AVERAGE(AG54:AG57)</f>
        <v>0.0202342142625709</v>
      </c>
      <c r="BM14" s="61" t="n">
        <f aca="false">SUM(D54:D57)/AVERAGE(AG54:AG57)</f>
        <v>0.0958926114998646</v>
      </c>
      <c r="BN14" s="61" t="n">
        <f aca="false">(SUM(H54:H57)+SUM(J54:J57))/AVERAGE(AG54:AG57)</f>
        <v>0.00443994530718856</v>
      </c>
      <c r="BO14" s="63" t="n">
        <f aca="false">AL14-BN14</f>
        <v>-0.0531287628092109</v>
      </c>
      <c r="BP14" s="32" t="n">
        <f aca="false">BM14+BN14</f>
        <v>0.100332556807053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107958600.0941</v>
      </c>
      <c r="E15" s="9"/>
      <c r="F15" s="67" t="n">
        <f aca="false">'Central pensions'!I15</f>
        <v>19622753.497344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2478380.18575388</v>
      </c>
      <c r="M15" s="67"/>
      <c r="N15" s="67" t="n">
        <f aca="false">'Central pensions'!L15</f>
        <v>799975.434888143</v>
      </c>
      <c r="O15" s="9"/>
      <c r="P15" s="9" t="n">
        <f aca="false">'Central pensions'!X15</f>
        <v>17261555.3774431</v>
      </c>
      <c r="Q15" s="67"/>
      <c r="R15" s="67" t="n">
        <f aca="false">'Central SIPA income'!G10</f>
        <v>22046992.6075372</v>
      </c>
      <c r="S15" s="67"/>
      <c r="T15" s="9" t="n">
        <f aca="false">'Central SIPA income'!J10</f>
        <v>84298587.0852476</v>
      </c>
      <c r="U15" s="9"/>
      <c r="V15" s="67" t="n">
        <f aca="false">'Central SIPA income'!F10</f>
        <v>150985.42442227</v>
      </c>
      <c r="W15" s="67"/>
      <c r="X15" s="67" t="n">
        <f aca="false">'Central SIPA income'!M10</f>
        <v>379231.855842998</v>
      </c>
      <c r="Y15" s="9"/>
      <c r="Z15" s="9" t="n">
        <f aca="false">R15+V15-N15-L15-F15</f>
        <v>-703131.086026583</v>
      </c>
      <c r="AA15" s="9"/>
      <c r="AB15" s="9" t="n">
        <f aca="false">T15-P15-D15</f>
        <v>-40921568.3862952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-0.00770628000125494</v>
      </c>
      <c r="AK15" s="68" t="n">
        <f aca="false">AK14+1</f>
        <v>2026</v>
      </c>
      <c r="AL15" s="69" t="n">
        <f aca="false">SUM(AB58:AB61)/AVERAGE(AG58:AG61)</f>
        <v>-0.050503770375735</v>
      </c>
      <c r="AM15" s="9" t="n">
        <v>13032040.9288315</v>
      </c>
      <c r="AN15" s="69" t="n">
        <f aca="false">AM15/AVERAGE(AG58:AG61)</f>
        <v>0.00231931969310005</v>
      </c>
      <c r="AO15" s="69" t="n">
        <f aca="false">'GDP evolution by scenario'!G57</f>
        <v>0.0335039967470589</v>
      </c>
      <c r="AP15" s="69"/>
      <c r="AQ15" s="9" t="n">
        <f aca="false">AQ14*(1+AO15)</f>
        <v>463659665.872588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349104316.671488</v>
      </c>
      <c r="AS15" s="70" t="n">
        <f aca="false">AQ15/AG61</f>
        <v>0.0815927011172294</v>
      </c>
      <c r="AT15" s="70" t="n">
        <f aca="false">AR15/AG61</f>
        <v>0.0614337762490186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6777.63071943447</v>
      </c>
      <c r="BA15" s="40" t="n">
        <f aca="false">(AZ15-AZ14)/AZ14</f>
        <v>0.0594244692427508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0.0142530562166562</v>
      </c>
      <c r="BJ15" s="7" t="n">
        <f aca="false">BJ14+1</f>
        <v>2026</v>
      </c>
      <c r="BK15" s="40" t="n">
        <f aca="false">SUM(T58:T61)/AVERAGE(AG58:AG61)</f>
        <v>0.0682282651567806</v>
      </c>
      <c r="BL15" s="40" t="n">
        <f aca="false">SUM(P58:P61)/AVERAGE(AG58:AG61)</f>
        <v>0.0205523580364931</v>
      </c>
      <c r="BM15" s="40" t="n">
        <f aca="false">SUM(D58:D61)/AVERAGE(AG58:AG61)</f>
        <v>0.0981796774960225</v>
      </c>
      <c r="BN15" s="40" t="n">
        <f aca="false">(SUM(H58:H61)+SUM(J58:J61))/AVERAGE(AG58:AG61)</f>
        <v>0.00604060013763389</v>
      </c>
      <c r="BO15" s="69" t="n">
        <f aca="false">AL15-BN15</f>
        <v>-0.0565443705133689</v>
      </c>
      <c r="BP15" s="32" t="n">
        <f aca="false">BM15+BN15</f>
        <v>0.104220277633656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104676731.328013</v>
      </c>
      <c r="E16" s="9"/>
      <c r="F16" s="67" t="n">
        <f aca="false">'Central pensions'!I16</f>
        <v>19026235.0008887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2928803.65807541</v>
      </c>
      <c r="M16" s="67"/>
      <c r="N16" s="67" t="n">
        <f aca="false">'Central pensions'!L16</f>
        <v>777484.11491549</v>
      </c>
      <c r="O16" s="9"/>
      <c r="P16" s="9" t="n">
        <f aca="false">'Central pensions'!X16</f>
        <v>19475064.3100652</v>
      </c>
      <c r="Q16" s="67"/>
      <c r="R16" s="67" t="n">
        <f aca="false">'Central SIPA income'!G11</f>
        <v>20095275.7328081</v>
      </c>
      <c r="S16" s="67"/>
      <c r="T16" s="9" t="n">
        <f aca="false">'Central SIPA income'!J11</f>
        <v>76836028.4561015</v>
      </c>
      <c r="U16" s="9"/>
      <c r="V16" s="67" t="n">
        <f aca="false">'Central SIPA income'!F11</f>
        <v>148953.76127285</v>
      </c>
      <c r="W16" s="67"/>
      <c r="X16" s="67" t="n">
        <f aca="false">'Central SIPA income'!M11</f>
        <v>374128.903756394</v>
      </c>
      <c r="Y16" s="9"/>
      <c r="Z16" s="9" t="n">
        <f aca="false">R16+V16-N16-L16-F16</f>
        <v>-2488293.27979864</v>
      </c>
      <c r="AA16" s="9"/>
      <c r="AB16" s="9" t="n">
        <f aca="false">T16-P16-D16</f>
        <v>-47315767.1819767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-0.00891662897384936</v>
      </c>
      <c r="AK16" s="68" t="n">
        <f aca="false">AK15+1</f>
        <v>2027</v>
      </c>
      <c r="AL16" s="69" t="n">
        <f aca="false">SUM(AB62:AB65)/AVERAGE(AG62:AG65)</f>
        <v>-0.0491291013550369</v>
      </c>
      <c r="AM16" s="9" t="n">
        <v>12139889.4651339</v>
      </c>
      <c r="AN16" s="69" t="n">
        <f aca="false">AM16/AVERAGE(AG62:AG65)</f>
        <v>0.00210011219863705</v>
      </c>
      <c r="AO16" s="69" t="n">
        <f aca="false">'GDP evolution by scenario'!G61</f>
        <v>0.0287750311811745</v>
      </c>
      <c r="AP16" s="69"/>
      <c r="AQ16" s="9" t="n">
        <f aca="false">AQ15*(1+AO16)</f>
        <v>477001487.215524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346850627.275886</v>
      </c>
      <c r="AS16" s="70" t="n">
        <f aca="false">AQ16/AG65</f>
        <v>0.0819475625517316</v>
      </c>
      <c r="AT16" s="70" t="n">
        <f aca="false">AR16/AG65</f>
        <v>0.0595879975987482</v>
      </c>
      <c r="AU16" s="7"/>
      <c r="AV16" s="7"/>
      <c r="AW16" s="71" t="n">
        <f aca="false">workers_and_wage_central!C4</f>
        <v>11058727</v>
      </c>
      <c r="AX16" s="7"/>
      <c r="AY16" s="40" t="n">
        <f aca="false">(AW16-AW15)/AW15</f>
        <v>0.00335372843709305</v>
      </c>
      <c r="AZ16" s="39" t="n">
        <f aca="false">workers_and_wage_central!B4</f>
        <v>7079.05790141123</v>
      </c>
      <c r="BA16" s="40" t="n">
        <f aca="false">(AZ16-AZ15)/AZ15</f>
        <v>0.0444738278691465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0.0169627549277998</v>
      </c>
      <c r="BJ16" s="7" t="n">
        <f aca="false">BJ15+1</f>
        <v>2027</v>
      </c>
      <c r="BK16" s="40" t="n">
        <f aca="false">SUM(T62:T65)/AVERAGE(AG62:AG65)</f>
        <v>0.0687617696888419</v>
      </c>
      <c r="BL16" s="40" t="n">
        <f aca="false">SUM(P62:P65)/AVERAGE(AG62:AG65)</f>
        <v>0.0202500106348355</v>
      </c>
      <c r="BM16" s="40" t="n">
        <f aca="false">SUM(D62:D65)/AVERAGE(AG62:AG65)</f>
        <v>0.0976408604090433</v>
      </c>
      <c r="BN16" s="40" t="n">
        <f aca="false">(SUM(H62:H65)+SUM(J62:J65))/AVERAGE(AG62:AG65)</f>
        <v>0.00707401619172681</v>
      </c>
      <c r="BO16" s="69" t="n">
        <f aca="false">AL16-BN16</f>
        <v>-0.0562031175467637</v>
      </c>
      <c r="BP16" s="32" t="n">
        <f aca="false">BM16+BN16</f>
        <v>0.10471487660077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113257537.476319</v>
      </c>
      <c r="E17" s="9"/>
      <c r="F17" s="67" t="n">
        <f aca="false">'Central pensions'!I17</f>
        <v>20585898.0912764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2755329.1463707</v>
      </c>
      <c r="M17" s="67"/>
      <c r="N17" s="67" t="n">
        <f aca="false">'Central pensions'!L17</f>
        <v>842481.049146637</v>
      </c>
      <c r="O17" s="9"/>
      <c r="P17" s="9" t="n">
        <f aca="false">'Central pensions'!X17</f>
        <v>18932498.1991102</v>
      </c>
      <c r="Q17" s="67"/>
      <c r="R17" s="67" t="n">
        <f aca="false">'Central SIPA income'!G12</f>
        <v>23668978.7290828</v>
      </c>
      <c r="S17" s="67"/>
      <c r="T17" s="9" t="n">
        <f aca="false">'Central SIPA income'!J12</f>
        <v>90500391.6012717</v>
      </c>
      <c r="U17" s="9"/>
      <c r="V17" s="67" t="n">
        <f aca="false">'Central SIPA income'!F12</f>
        <v>147052.88056226</v>
      </c>
      <c r="W17" s="67"/>
      <c r="X17" s="67" t="n">
        <f aca="false">'Central SIPA income'!M12</f>
        <v>369354.439450508</v>
      </c>
      <c r="Y17" s="9"/>
      <c r="Z17" s="9" t="n">
        <f aca="false">R17+V17-N17-L17-F17</f>
        <v>-367676.677148737</v>
      </c>
      <c r="AA17" s="9"/>
      <c r="AB17" s="9" t="n">
        <f aca="false">T17-P17-D17</f>
        <v>-41689644.0741572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-0.00794271391438064</v>
      </c>
      <c r="AK17" s="68" t="n">
        <f aca="false">AK16+1</f>
        <v>2028</v>
      </c>
      <c r="AL17" s="69" t="n">
        <f aca="false">SUM(AB66:AB69)/AVERAGE(AG66:AG69)</f>
        <v>-0.0470206347846258</v>
      </c>
      <c r="AM17" s="9" t="n">
        <v>11273018.6820578</v>
      </c>
      <c r="AN17" s="69" t="n">
        <f aca="false">AM17/AVERAGE(AG66:AG69)</f>
        <v>0.00189367579523689</v>
      </c>
      <c r="AO17" s="69" t="n">
        <f aca="false">'GDP evolution by scenario'!G65</f>
        <v>0.0298224703206875</v>
      </c>
      <c r="AP17" s="69"/>
      <c r="AQ17" s="9" t="n">
        <f aca="false">AQ16*(1+AO17)</f>
        <v>491226849.910933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345768281.939372</v>
      </c>
      <c r="AS17" s="70" t="n">
        <f aca="false">AQ17/AG69</f>
        <v>0.0817529786696553</v>
      </c>
      <c r="AT17" s="70" t="n">
        <f aca="false">AR17/AG69</f>
        <v>0.0575448735816419</v>
      </c>
      <c r="AU17" s="7"/>
      <c r="AV17" s="7"/>
      <c r="AW17" s="71" t="n">
        <f aca="false">workers_and_wage_central!C5</f>
        <v>11048682</v>
      </c>
      <c r="AX17" s="7"/>
      <c r="AY17" s="40" t="n">
        <f aca="false">(AW17-AW16)/AW16</f>
        <v>-0.000908332396667356</v>
      </c>
      <c r="AZ17" s="39" t="n">
        <f aca="false">workers_and_wage_central!B5</f>
        <v>7133.1949600229</v>
      </c>
      <c r="BA17" s="40" t="n">
        <f aca="false">(AZ17-AZ16)/AZ16</f>
        <v>0.00764749481719509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0.014795100425814</v>
      </c>
      <c r="BJ17" s="7" t="n">
        <f aca="false">BJ16+1</f>
        <v>2028</v>
      </c>
      <c r="BK17" s="40" t="n">
        <f aca="false">SUM(T66:T69)/AVERAGE(AG66:AG69)</f>
        <v>0.0693558190282051</v>
      </c>
      <c r="BL17" s="40" t="n">
        <f aca="false">SUM(P66:P69)/AVERAGE(AG66:AG69)</f>
        <v>0.0196722462924235</v>
      </c>
      <c r="BM17" s="40" t="n">
        <f aca="false">SUM(D66:D69)/AVERAGE(AG66:AG69)</f>
        <v>0.0967042075204074</v>
      </c>
      <c r="BN17" s="40" t="n">
        <f aca="false">(SUM(H66:H69)+SUM(J66:J69))/AVERAGE(AG66:AG69)</f>
        <v>0.00826942429471093</v>
      </c>
      <c r="BO17" s="69" t="n">
        <f aca="false">AL17-BN17</f>
        <v>-0.0552900590793367</v>
      </c>
      <c r="BP17" s="32" t="n">
        <f aca="false">BM17+BN17</f>
        <v>0.104973631815118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99362340.8762828</v>
      </c>
      <c r="E18" s="6"/>
      <c r="F18" s="8" t="n">
        <f aca="false">'Central pensions'!I18</f>
        <v>18060281.6286512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2794262.86841673</v>
      </c>
      <c r="M18" s="8"/>
      <c r="N18" s="8" t="n">
        <f aca="false">'Central pensions'!L18</f>
        <v>737460.56128848</v>
      </c>
      <c r="O18" s="6"/>
      <c r="P18" s="6" t="n">
        <f aca="false">'Central pensions'!X18</f>
        <v>18556733.729748</v>
      </c>
      <c r="Q18" s="8"/>
      <c r="R18" s="8" t="n">
        <f aca="false">'Central SIPA income'!G13</f>
        <v>19249542.3038829</v>
      </c>
      <c r="S18" s="8"/>
      <c r="T18" s="6" t="n">
        <f aca="false">'Central SIPA income'!J13</f>
        <v>73602293.3894521</v>
      </c>
      <c r="U18" s="6"/>
      <c r="V18" s="8" t="n">
        <f aca="false">'Central SIPA income'!F13</f>
        <v>140981.8352241</v>
      </c>
      <c r="W18" s="8"/>
      <c r="X18" s="8" t="n">
        <f aca="false">'Central SIPA income'!M13</f>
        <v>354105.723891989</v>
      </c>
      <c r="Y18" s="6"/>
      <c r="Z18" s="6" t="n">
        <f aca="false">R18+V18-N18-L18-F18</f>
        <v>-2201480.91924934</v>
      </c>
      <c r="AA18" s="6"/>
      <c r="AB18" s="6" t="n">
        <f aca="false">T18-P18-D18</f>
        <v>-44316781.2165787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-0.00851406806237922</v>
      </c>
      <c r="AK18" s="62" t="n">
        <f aca="false">AK17+1</f>
        <v>2029</v>
      </c>
      <c r="AL18" s="63" t="n">
        <f aca="false">SUM(AB70:AB73)/AVERAGE(AG70:AG73)</f>
        <v>2.28199997794526</v>
      </c>
      <c r="AM18" s="6" t="n">
        <v>10452476.7322336</v>
      </c>
      <c r="AN18" s="63" t="n">
        <f aca="false">AM18/AVERAGE(AG70:AG73)</f>
        <v>0.00169296264819258</v>
      </c>
      <c r="AO18" s="63" t="n">
        <f aca="false">'GDP evolution by scenario'!G69</f>
        <v>0.0371396421920693</v>
      </c>
      <c r="AP18" s="63"/>
      <c r="AQ18" s="6" t="n">
        <f aca="false">AQ17*(1+AO18)</f>
        <v>509470839.351763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347980761.387875</v>
      </c>
      <c r="AS18" s="64" t="n">
        <f aca="false">AQ18/AG73</f>
        <v>0.0816811217128019</v>
      </c>
      <c r="AT18" s="64" t="n">
        <f aca="false">AR18/AG73</f>
        <v>0.0557901585904342</v>
      </c>
      <c r="AU18" s="5"/>
      <c r="AV18" s="5"/>
      <c r="AW18" s="65" t="n">
        <f aca="false">workers_and_wage_central!C6</f>
        <v>11063349</v>
      </c>
      <c r="AX18" s="5"/>
      <c r="AY18" s="61" t="n">
        <f aca="false">(AW18-AW17)/AW17</f>
        <v>0.00132748865430284</v>
      </c>
      <c r="AZ18" s="66" t="n">
        <f aca="false">workers_and_wage_central!B6</f>
        <v>6715.29850705261</v>
      </c>
      <c r="BA18" s="61" t="n">
        <f aca="false">(AZ18-AZ17)/AZ17</f>
        <v>-0.0585847513368613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0.0172082728297893</v>
      </c>
      <c r="BJ18" s="5" t="n">
        <f aca="false">BJ17+1</f>
        <v>2029</v>
      </c>
      <c r="BK18" s="61" t="n">
        <f aca="false">SUM(T70:T73)/AVERAGE(AG70:AG73)</f>
        <v>0.0696363295085261</v>
      </c>
      <c r="BL18" s="61" t="n">
        <f aca="false">SUM(P70:P73)/AVERAGE(AG70:AG73)</f>
        <v>-2.3072999380042</v>
      </c>
      <c r="BM18" s="61" t="n">
        <f aca="false">SUM(D70:D73)/AVERAGE(AG70:AG73)</f>
        <v>0.0949362895674643</v>
      </c>
      <c r="BN18" s="61" t="n">
        <f aca="false">(SUM(H70:H73)+SUM(J70:J73))/AVERAGE(AG70:AG73)</f>
        <v>2.3357015871144</v>
      </c>
      <c r="BO18" s="63" t="n">
        <f aca="false">AL18-BN18</f>
        <v>-0.053701609169142</v>
      </c>
      <c r="BP18" s="32" t="n">
        <f aca="false">BM18+BN18</f>
        <v>2.43063787668187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102443720.469003</v>
      </c>
      <c r="E19" s="9"/>
      <c r="F19" s="67" t="n">
        <f aca="false">'Central pensions'!I19</f>
        <v>18620358.8446116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2831568.55620218</v>
      </c>
      <c r="M19" s="67"/>
      <c r="N19" s="67" t="n">
        <f aca="false">'Central pensions'!L19</f>
        <v>762328.707920115</v>
      </c>
      <c r="O19" s="9"/>
      <c r="P19" s="9" t="n">
        <f aca="false">'Central pensions'!X19</f>
        <v>18887130.3264883</v>
      </c>
      <c r="Q19" s="67"/>
      <c r="R19" s="67" t="n">
        <f aca="false">'Central SIPA income'!G14</f>
        <v>21849436.9580719</v>
      </c>
      <c r="S19" s="67"/>
      <c r="T19" s="9" t="n">
        <f aca="false">'Central SIPA income'!J14</f>
        <v>83543215.9370332</v>
      </c>
      <c r="U19" s="9"/>
      <c r="V19" s="67" t="n">
        <f aca="false">'Central SIPA income'!F14</f>
        <v>141101.21607922</v>
      </c>
      <c r="W19" s="67"/>
      <c r="X19" s="67" t="n">
        <f aca="false">'Central SIPA income'!M14</f>
        <v>354405.574181595</v>
      </c>
      <c r="Y19" s="9"/>
      <c r="Z19" s="9" t="n">
        <f aca="false">R19+V19-N19-L19-F19</f>
        <v>-223717.934582766</v>
      </c>
      <c r="AA19" s="9"/>
      <c r="AB19" s="9" t="n">
        <f aca="false">T19-P19-D19</f>
        <v>-37787634.8584579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-0.00738876496234043</v>
      </c>
      <c r="AK19" s="68" t="n">
        <f aca="false">AK18+1</f>
        <v>2030</v>
      </c>
      <c r="AL19" s="69" t="n">
        <f aca="false">SUM(AB74:AB77)/AVERAGE(AG74:AG77)</f>
        <v>-0.043530476162119</v>
      </c>
      <c r="AM19" s="9" t="n">
        <v>9649081.86791266</v>
      </c>
      <c r="AN19" s="69" t="n">
        <f aca="false">AM19/AVERAGE(AG74:AG77)</f>
        <v>0.00153107937742692</v>
      </c>
      <c r="AO19" s="69" t="n">
        <f aca="false">'GDP evolution by scenario'!G73</f>
        <v>0.0207430961623374</v>
      </c>
      <c r="AP19" s="69"/>
      <c r="AQ19" s="9" t="n">
        <f aca="false">AQ18*(1+AO19)</f>
        <v>520038841.964343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345458481.720018</v>
      </c>
      <c r="AS19" s="70" t="n">
        <f aca="false">AQ19/AG77</f>
        <v>0.0820132931255783</v>
      </c>
      <c r="AT19" s="70" t="n">
        <f aca="false">AR19/AG77</f>
        <v>0.0544809068818819</v>
      </c>
      <c r="AU19" s="7"/>
      <c r="AV19" s="7"/>
      <c r="AW19" s="71" t="n">
        <f aca="false">workers_and_wage_central!C7</f>
        <v>11126062</v>
      </c>
      <c r="AX19" s="7"/>
      <c r="AY19" s="40" t="n">
        <f aca="false">(AW19-AW18)/AW18</f>
        <v>0.00566853671523876</v>
      </c>
      <c r="AZ19" s="39" t="n">
        <f aca="false">workers_and_wage_central!B7</f>
        <v>6494.19845136999</v>
      </c>
      <c r="BA19" s="40" t="n">
        <f aca="false">(AZ19-AZ18)/AZ18</f>
        <v>-0.0329248290973822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0.0137354100490555</v>
      </c>
      <c r="BJ19" s="7" t="n">
        <f aca="false">BJ18+1</f>
        <v>2030</v>
      </c>
      <c r="BK19" s="40" t="n">
        <f aca="false">SUM(T74:T77)/AVERAGE(AG74:AG77)</f>
        <v>0.0699049783068802</v>
      </c>
      <c r="BL19" s="40" t="n">
        <f aca="false">SUM(P74:P77)/AVERAGE(AG74:AG77)</f>
        <v>0.0187036409314718</v>
      </c>
      <c r="BM19" s="40" t="n">
        <f aca="false">SUM(D74:D77)/AVERAGE(AG74:AG77)</f>
        <v>0.0947318135375274</v>
      </c>
      <c r="BN19" s="40" t="n">
        <f aca="false">(SUM(H74:H77)+SUM(J74:J77))/AVERAGE(AG74:AG77)</f>
        <v>0.0102514801791754</v>
      </c>
      <c r="BO19" s="69" t="n">
        <f aca="false">AL19-BN19</f>
        <v>-0.0537819563412944</v>
      </c>
      <c r="BP19" s="32" t="n">
        <f aca="false">BM19+BN19</f>
        <v>0.104983293716703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97786937.3299011</v>
      </c>
      <c r="E20" s="9"/>
      <c r="F20" s="67" t="n">
        <f aca="false">'Central pensions'!I20</f>
        <v>17773933.38569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2475618.260377</v>
      </c>
      <c r="M20" s="67"/>
      <c r="N20" s="67" t="n">
        <f aca="false">'Central pensions'!L20</f>
        <v>730275.343403623</v>
      </c>
      <c r="O20" s="9"/>
      <c r="P20" s="9" t="n">
        <f aca="false">'Central pensions'!X20</f>
        <v>16863754.3950366</v>
      </c>
      <c r="Q20" s="67"/>
      <c r="R20" s="67" t="n">
        <f aca="false">'Central SIPA income'!G15</f>
        <v>19187288.0441104</v>
      </c>
      <c r="S20" s="67"/>
      <c r="T20" s="9" t="n">
        <f aca="false">'Central SIPA income'!J15</f>
        <v>73364258.8315292</v>
      </c>
      <c r="U20" s="9"/>
      <c r="V20" s="67" t="n">
        <f aca="false">'Central SIPA income'!F15</f>
        <v>145506.61086559</v>
      </c>
      <c r="W20" s="67"/>
      <c r="X20" s="67" t="n">
        <f aca="false">'Central SIPA income'!M15</f>
        <v>365470.655774397</v>
      </c>
      <c r="Y20" s="9"/>
      <c r="Z20" s="9" t="n">
        <f aca="false">R20+V20-N20-L20-F20</f>
        <v>-1647032.3344947</v>
      </c>
      <c r="AA20" s="9"/>
      <c r="AB20" s="9" t="n">
        <f aca="false">T20-P20-D20</f>
        <v>-41286432.8934086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-0.00804395736279881</v>
      </c>
      <c r="AK20" s="68" t="n">
        <f aca="false">AK19+1</f>
        <v>2031</v>
      </c>
      <c r="AL20" s="69" t="n">
        <f aca="false">SUM(AB78:AB81)/AVERAGE(AG78:AG81)</f>
        <v>-0.0425252068727546</v>
      </c>
      <c r="AM20" s="9" t="n">
        <v>8873587.4679367</v>
      </c>
      <c r="AN20" s="69" t="n">
        <f aca="false">AM20/AVERAGE(AG78:AG81)</f>
        <v>0.00137897430634931</v>
      </c>
      <c r="AO20" s="69" t="n">
        <f aca="false">'GDP evolution by scenario'!G77</f>
        <v>0.0210682591271178</v>
      </c>
      <c r="AP20" s="69"/>
      <c r="AQ20" s="9" t="n">
        <f aca="false">AQ19*(1+AO20)</f>
        <v>530995155.043014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343777739.72914</v>
      </c>
      <c r="AS20" s="70" t="n">
        <f aca="false">AQ20/AG81</f>
        <v>0.0816527899249483</v>
      </c>
      <c r="AT20" s="70" t="n">
        <f aca="false">AR20/AG81</f>
        <v>0.0528637809523952</v>
      </c>
      <c r="AU20" s="7"/>
      <c r="AV20" s="7"/>
      <c r="AW20" s="71" t="n">
        <f aca="false">workers_and_wage_central!C8</f>
        <v>11233049</v>
      </c>
      <c r="AX20" s="7"/>
      <c r="AY20" s="40" t="n">
        <f aca="false">(AW20-AW19)/AW19</f>
        <v>0.00961589104932185</v>
      </c>
      <c r="AZ20" s="39" t="n">
        <f aca="false">workers_and_wage_central!B8</f>
        <v>6577.27726379433</v>
      </c>
      <c r="BA20" s="40" t="n">
        <f aca="false">(AZ20-AZ19)/AZ19</f>
        <v>0.0127927738960325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0.0164286908112716</v>
      </c>
      <c r="BJ20" s="7" t="n">
        <f aca="false">BJ19+1</f>
        <v>2031</v>
      </c>
      <c r="BK20" s="40" t="n">
        <f aca="false">SUM(T78:T81)/AVERAGE(AG78:AG81)</f>
        <v>0.0704846325247917</v>
      </c>
      <c r="BL20" s="40" t="n">
        <f aca="false">SUM(P78:P81)/AVERAGE(AG78:AG81)</f>
        <v>0.018641737507253</v>
      </c>
      <c r="BM20" s="40" t="n">
        <f aca="false">SUM(D78:D81)/AVERAGE(AG78:AG81)</f>
        <v>0.0943681018902933</v>
      </c>
      <c r="BN20" s="40" t="n">
        <f aca="false">(SUM(H78:H81)+SUM(J78:J81))/AVERAGE(AG78:AG81)</f>
        <v>0.0112130216321428</v>
      </c>
      <c r="BO20" s="69" t="n">
        <f aca="false">AL20-BN20</f>
        <v>-0.0537382285048975</v>
      </c>
      <c r="BP20" s="32" t="n">
        <f aca="false">BM20+BN20</f>
        <v>0.105581123522436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106830098.318949</v>
      </c>
      <c r="E21" s="9"/>
      <c r="F21" s="67" t="n">
        <f aca="false">'Central pensions'!I21</f>
        <v>19417634.9413809</v>
      </c>
      <c r="G21" s="9" t="n">
        <f aca="false">'Central pensions'!K21</f>
        <v>36324.8809924</v>
      </c>
      <c r="H21" s="9" t="n">
        <f aca="false">'Central pensions'!V21</f>
        <v>199848.777647595</v>
      </c>
      <c r="I21" s="67" t="n">
        <f aca="false">'Central pensions'!M21</f>
        <v>1123.4499276</v>
      </c>
      <c r="J21" s="9" t="n">
        <f aca="false">'Central pensions'!W21</f>
        <v>6180.89003033799</v>
      </c>
      <c r="K21" s="9"/>
      <c r="L21" s="67" t="n">
        <f aca="false">'Central pensions'!N21</f>
        <v>3909362.92898448</v>
      </c>
      <c r="M21" s="67"/>
      <c r="N21" s="67" t="n">
        <f aca="false">'Central pensions'!L21</f>
        <v>800597.196934767</v>
      </c>
      <c r="O21" s="9"/>
      <c r="P21" s="9" t="n">
        <f aca="false">'Central pensions'!X21</f>
        <v>24690352.3860034</v>
      </c>
      <c r="Q21" s="67"/>
      <c r="R21" s="67" t="n">
        <f aca="false">'Central SIPA income'!G16</f>
        <v>22443140.2945981</v>
      </c>
      <c r="S21" s="67"/>
      <c r="T21" s="9" t="n">
        <f aca="false">'Central SIPA income'!J16</f>
        <v>85813292.1015184</v>
      </c>
      <c r="U21" s="9"/>
      <c r="V21" s="67" t="n">
        <f aca="false">'Central SIPA income'!F16</f>
        <v>151603.12978707</v>
      </c>
      <c r="W21" s="67"/>
      <c r="X21" s="67" t="n">
        <f aca="false">'Central SIPA income'!M16</f>
        <v>380783.353629977</v>
      </c>
      <c r="Y21" s="9"/>
      <c r="Z21" s="9" t="n">
        <f aca="false">R21+V21-N21-L21-F21</f>
        <v>-1532851.64291498</v>
      </c>
      <c r="AA21" s="9"/>
      <c r="AB21" s="9" t="n">
        <f aca="false">T21-P21-D21</f>
        <v>-45707158.6034338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-0.00884507313715347</v>
      </c>
      <c r="AK21" s="68" t="n">
        <f aca="false">AK20+1</f>
        <v>2032</v>
      </c>
      <c r="AL21" s="69" t="n">
        <f aca="false">SUM(AB82:AB85)/AVERAGE(AG82:AG85)</f>
        <v>-0.0412091976671316</v>
      </c>
      <c r="AM21" s="9" t="n">
        <v>8126011.66426731</v>
      </c>
      <c r="AN21" s="69" t="n">
        <f aca="false">AM21/AVERAGE(AG82:AG85)</f>
        <v>0.00123279866693302</v>
      </c>
      <c r="AO21" s="69" t="n">
        <f aca="false">'GDP evolution by scenario'!G81</f>
        <v>0.0243355020703553</v>
      </c>
      <c r="AP21" s="69"/>
      <c r="AQ21" s="9" t="n">
        <f aca="false">AQ20*(1+AO21)</f>
        <v>543917188.737912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343927489.754863</v>
      </c>
      <c r="AS21" s="70" t="n">
        <f aca="false">AQ21/AG85</f>
        <v>0.0821740481683344</v>
      </c>
      <c r="AT21" s="70" t="n">
        <f aca="false">AR21/AG85</f>
        <v>0.0519599576823605</v>
      </c>
      <c r="AU21" s="7"/>
      <c r="AV21" s="7"/>
      <c r="AW21" s="71" t="n">
        <f aca="false">workers_and_wage_central!C9</f>
        <v>11147419</v>
      </c>
      <c r="AX21" s="7"/>
      <c r="AY21" s="40" t="n">
        <f aca="false">(AW21-AW20)/AW20</f>
        <v>-0.00762304161586048</v>
      </c>
      <c r="AZ21" s="39" t="n">
        <f aca="false">workers_and_wage_central!B9</f>
        <v>6656.18272566072</v>
      </c>
      <c r="BA21" s="40" t="n">
        <f aca="false">(AZ21-AZ20)/AZ20</f>
        <v>0.0119966756306193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0.0135647592144995</v>
      </c>
      <c r="BJ21" s="7" t="n">
        <f aca="false">BJ20+1</f>
        <v>2032</v>
      </c>
      <c r="BK21" s="40" t="n">
        <f aca="false">SUM(T82:T85)/AVERAGE(AG82:AG85)</f>
        <v>0.0707041983402619</v>
      </c>
      <c r="BL21" s="40" t="n">
        <f aca="false">SUM(P82:P85)/AVERAGE(AG82:AG85)</f>
        <v>0.0182356719973122</v>
      </c>
      <c r="BM21" s="40" t="n">
        <f aca="false">SUM(D82:D85)/AVERAGE(AG82:AG85)</f>
        <v>0.0936777240100812</v>
      </c>
      <c r="BN21" s="40" t="n">
        <f aca="false">(SUM(H82:H85)+SUM(J82:J85))/AVERAGE(AG82:AG85)</f>
        <v>0.0125101915538884</v>
      </c>
      <c r="BO21" s="69" t="n">
        <f aca="false">AL21-BN21</f>
        <v>-0.05371938922102</v>
      </c>
      <c r="BP21" s="32" t="n">
        <f aca="false">BM21+BN21</f>
        <v>0.10618791556397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102027481.691415</v>
      </c>
      <c r="E22" s="6"/>
      <c r="F22" s="8" t="n">
        <f aca="false">'Central pensions'!I22</f>
        <v>18544702.5196729</v>
      </c>
      <c r="G22" s="6" t="n">
        <f aca="false">'Central pensions'!K22</f>
        <v>66682.20437424</v>
      </c>
      <c r="H22" s="6" t="n">
        <f aca="false">'Central pensions'!V22</f>
        <v>366865.814036037</v>
      </c>
      <c r="I22" s="8" t="n">
        <f aca="false">'Central pensions'!M22</f>
        <v>2062.33621775999</v>
      </c>
      <c r="J22" s="6" t="n">
        <f aca="false">'Central pensions'!W22</f>
        <v>11346.3653825578</v>
      </c>
      <c r="K22" s="6"/>
      <c r="L22" s="8" t="n">
        <f aca="false">'Central pensions'!N22</f>
        <v>4295570.05693194</v>
      </c>
      <c r="M22" s="8"/>
      <c r="N22" s="8" t="n">
        <f aca="false">'Central pensions'!L22</f>
        <v>765075.181730375</v>
      </c>
      <c r="O22" s="6"/>
      <c r="P22" s="6" t="n">
        <f aca="false">'Central pensions'!X22</f>
        <v>26498951.3619086</v>
      </c>
      <c r="Q22" s="8"/>
      <c r="R22" s="8" t="n">
        <f aca="false">'Central SIPA income'!G17</f>
        <v>19463655.6183423</v>
      </c>
      <c r="S22" s="8"/>
      <c r="T22" s="6" t="n">
        <f aca="false">'Central SIPA income'!J17</f>
        <v>74420974.2048526</v>
      </c>
      <c r="U22" s="6"/>
      <c r="V22" s="8" t="n">
        <f aca="false">'Central SIPA income'!F17</f>
        <v>123540.00252154</v>
      </c>
      <c r="W22" s="8"/>
      <c r="X22" s="8" t="n">
        <f aca="false">'Central SIPA income'!M17</f>
        <v>310296.868763062</v>
      </c>
      <c r="Y22" s="6"/>
      <c r="Z22" s="6" t="n">
        <f aca="false">R22+V22-N22-L22-F22</f>
        <v>-4018152.13747131</v>
      </c>
      <c r="AA22" s="6"/>
      <c r="AB22" s="6" t="n">
        <f aca="false">T22-P22-D22</f>
        <v>-54105458.8484706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-0.0103622420269923</v>
      </c>
      <c r="AK22" s="62" t="n">
        <f aca="false">AK21+1</f>
        <v>2033</v>
      </c>
      <c r="AL22" s="63" t="n">
        <f aca="false">SUM(AB86:AB89)/AVERAGE(AG86:AG89)</f>
        <v>-0.0388350356197209</v>
      </c>
      <c r="AM22" s="6" t="n">
        <v>7406781.38079157</v>
      </c>
      <c r="AN22" s="63" t="n">
        <f aca="false">AM22/AVERAGE(AG86:AG89)</f>
        <v>0.00109973093310293</v>
      </c>
      <c r="AO22" s="63" t="n">
        <f aca="false">'GDP evolution by scenario'!G85</f>
        <v>0.0217809462150491</v>
      </c>
      <c r="AP22" s="63"/>
      <c r="AQ22" s="6" t="n">
        <f aca="false">AQ21*(1+AO22)</f>
        <v>555764219.771253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343938120.786389</v>
      </c>
      <c r="AS22" s="64" t="n">
        <f aca="false">AQ22/AG89</f>
        <v>0.0817305808887182</v>
      </c>
      <c r="AT22" s="64" t="n">
        <f aca="false">AR22/AG89</f>
        <v>0.0505794748953353</v>
      </c>
      <c r="AU22" s="5"/>
      <c r="AV22" s="5"/>
      <c r="AW22" s="65" t="n">
        <f aca="false">workers_and_wage_central!C10</f>
        <v>11051125</v>
      </c>
      <c r="AX22" s="5"/>
      <c r="AY22" s="61" t="n">
        <f aca="false">(AW22-AW21)/AW21</f>
        <v>-0.00863823276042643</v>
      </c>
      <c r="AZ22" s="66" t="n">
        <f aca="false">workers_and_wage_central!B10</f>
        <v>6757.52002348176</v>
      </c>
      <c r="BA22" s="61" t="n">
        <f aca="false">(AZ22-AZ21)/AZ21</f>
        <v>0.0152245366447603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0.0150521124208371</v>
      </c>
      <c r="BJ22" s="5" t="n">
        <f aca="false">BJ21+1</f>
        <v>2033</v>
      </c>
      <c r="BK22" s="61" t="n">
        <f aca="false">SUM(T86:T89)/AVERAGE(AG86:AG89)</f>
        <v>0.0712790332086912</v>
      </c>
      <c r="BL22" s="61" t="n">
        <f aca="false">SUM(P86:P89)/AVERAGE(AG86:AG89)</f>
        <v>0.0179696003506334</v>
      </c>
      <c r="BM22" s="61" t="n">
        <f aca="false">SUM(D86:D89)/AVERAGE(AG86:AG89)</f>
        <v>0.0921444684777787</v>
      </c>
      <c r="BN22" s="61" t="n">
        <f aca="false">(SUM(H86:H89)+SUM(J86:J89))/AVERAGE(AG86:AG89)</f>
        <v>0.0137725110231651</v>
      </c>
      <c r="BO22" s="63" t="n">
        <f aca="false">AL22-BN22</f>
        <v>-0.052607546642886</v>
      </c>
      <c r="BP22" s="32" t="n">
        <f aca="false">BM22+BN22</f>
        <v>0.105916979500944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108834255.783317</v>
      </c>
      <c r="E23" s="9"/>
      <c r="F23" s="67" t="n">
        <f aca="false">'Central pensions'!I23</f>
        <v>19781914.2841927</v>
      </c>
      <c r="G23" s="9" t="n">
        <f aca="false">'Central pensions'!K23</f>
        <v>102244.16422584</v>
      </c>
      <c r="H23" s="9" t="n">
        <f aca="false">'Central pensions'!V23</f>
        <v>562517.224665078</v>
      </c>
      <c r="I23" s="67" t="n">
        <f aca="false">'Central pensions'!M23</f>
        <v>3162.19064616002</v>
      </c>
      <c r="J23" s="9" t="n">
        <f aca="false">'Central pensions'!W23</f>
        <v>17397.4399380953</v>
      </c>
      <c r="K23" s="9"/>
      <c r="L23" s="67" t="n">
        <f aca="false">'Central pensions'!N23</f>
        <v>3925203.38797061</v>
      </c>
      <c r="M23" s="67"/>
      <c r="N23" s="67" t="n">
        <f aca="false">'Central pensions'!L23</f>
        <v>818365.858170416</v>
      </c>
      <c r="O23" s="9"/>
      <c r="P23" s="9" t="n">
        <f aca="false">'Central pensions'!X23</f>
        <v>24870306.5345008</v>
      </c>
      <c r="Q23" s="67"/>
      <c r="R23" s="67" t="n">
        <f aca="false">'Central SIPA income'!G18</f>
        <v>23332259.4807871</v>
      </c>
      <c r="S23" s="67"/>
      <c r="T23" s="9" t="n">
        <f aca="false">'Central SIPA income'!J18</f>
        <v>89212916.3713835</v>
      </c>
      <c r="U23" s="9"/>
      <c r="V23" s="67" t="n">
        <f aca="false">'Central SIPA income'!F18</f>
        <v>132057.1620075</v>
      </c>
      <c r="W23" s="67"/>
      <c r="X23" s="67" t="n">
        <f aca="false">'Central SIPA income'!M18</f>
        <v>331689.517826576</v>
      </c>
      <c r="Y23" s="9"/>
      <c r="Z23" s="9" t="n">
        <f aca="false">R23+V23-N23-L23-F23</f>
        <v>-1061166.8875391</v>
      </c>
      <c r="AA23" s="9"/>
      <c r="AB23" s="9" t="n">
        <f aca="false">T23-P23-D23</f>
        <v>-44491645.9464342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-0.00845954730794883</v>
      </c>
      <c r="AK23" s="68" t="n">
        <f aca="false">AK22+1</f>
        <v>2034</v>
      </c>
      <c r="AL23" s="69" t="n">
        <f aca="false">SUM(AB90:AB93)/AVERAGE(AG90:AG93)</f>
        <v>-0.0372640327755322</v>
      </c>
      <c r="AM23" s="9" t="n">
        <v>6738583.40306814</v>
      </c>
      <c r="AN23" s="69" t="n">
        <f aca="false">AM23/AVERAGE(AG90:AG93)</f>
        <v>0.000977032399165333</v>
      </c>
      <c r="AO23" s="69" t="n">
        <f aca="false">'GDP evolution by scenario'!G89</f>
        <v>0.0240391426000104</v>
      </c>
      <c r="AP23" s="69"/>
      <c r="AQ23" s="9" t="n">
        <f aca="false">AQ22*(1+AO23)</f>
        <v>569124315.102318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345393588.043451</v>
      </c>
      <c r="AS23" s="70" t="n">
        <f aca="false">AQ23/AG93</f>
        <v>0.0818359695363512</v>
      </c>
      <c r="AT23" s="70" t="n">
        <f aca="false">AR23/AG93</f>
        <v>0.0496651054947341</v>
      </c>
      <c r="AU23" s="7"/>
      <c r="AV23" s="7"/>
      <c r="AW23" s="71" t="n">
        <f aca="false">workers_and_wage_central!C11</f>
        <v>11251919</v>
      </c>
      <c r="AX23" s="7"/>
      <c r="AY23" s="40" t="n">
        <f aca="false">(AW23-AW22)/AW22</f>
        <v>0.0181695528735762</v>
      </c>
      <c r="AZ23" s="39" t="n">
        <f aca="false">workers_and_wage_central!B11</f>
        <v>6766.13718734771</v>
      </c>
      <c r="BA23" s="40" t="n">
        <f aca="false">(AZ23-AZ22)/AZ22</f>
        <v>0.00127519620156501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0.0119629626890507</v>
      </c>
      <c r="BJ23" s="7" t="n">
        <f aca="false">BJ22+1</f>
        <v>2034</v>
      </c>
      <c r="BK23" s="40" t="n">
        <f aca="false">SUM(T90:T93)/AVERAGE(AG90:AG93)</f>
        <v>0.0712581885094433</v>
      </c>
      <c r="BL23" s="40" t="n">
        <f aca="false">SUM(P90:P93)/AVERAGE(AG90:AG93)</f>
        <v>0.0174750146356077</v>
      </c>
      <c r="BM23" s="40" t="n">
        <f aca="false">SUM(D90:D93)/AVERAGE(AG90:AG93)</f>
        <v>0.0910472066493678</v>
      </c>
      <c r="BN23" s="40" t="n">
        <f aca="false">(SUM(H90:H93)+SUM(J90:J93))/AVERAGE(AG90:AG93)</f>
        <v>0.0143896938758991</v>
      </c>
      <c r="BO23" s="69" t="n">
        <f aca="false">AL23-BN23</f>
        <v>-0.0516537266514313</v>
      </c>
      <c r="BP23" s="32" t="n">
        <f aca="false">BM23+BN23</f>
        <v>0.105436900525267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104384536.565501</v>
      </c>
      <c r="E24" s="9"/>
      <c r="F24" s="67" t="n">
        <f aca="false">'Central pensions'!I24</f>
        <v>18973125.1440271</v>
      </c>
      <c r="G24" s="9" t="n">
        <f aca="false">'Central pensions'!K24</f>
        <v>145148.62685856</v>
      </c>
      <c r="H24" s="9" t="n">
        <f aca="false">'Central pensions'!V24</f>
        <v>798564.919207284</v>
      </c>
      <c r="I24" s="67" t="n">
        <f aca="false">'Central pensions'!M24</f>
        <v>4489.13278944002</v>
      </c>
      <c r="J24" s="9" t="n">
        <f aca="false">'Central pensions'!W24</f>
        <v>24697.8840991945</v>
      </c>
      <c r="K24" s="9"/>
      <c r="L24" s="67" t="n">
        <f aca="false">'Central pensions'!N24</f>
        <v>3606968.22790808</v>
      </c>
      <c r="M24" s="67"/>
      <c r="N24" s="67" t="n">
        <f aca="false">'Central pensions'!L24</f>
        <v>786109.667393398</v>
      </c>
      <c r="O24" s="9"/>
      <c r="P24" s="9" t="n">
        <f aca="false">'Central pensions'!X24</f>
        <v>23041518.7315697</v>
      </c>
      <c r="Q24" s="67"/>
      <c r="R24" s="67" t="n">
        <f aca="false">'Central SIPA income'!G19</f>
        <v>20620756.0315016</v>
      </c>
      <c r="S24" s="67"/>
      <c r="T24" s="9" t="n">
        <f aca="false">'Central SIPA income'!J19</f>
        <v>78845247.9224268</v>
      </c>
      <c r="U24" s="9"/>
      <c r="V24" s="67" t="n">
        <f aca="false">'Central SIPA income'!F19</f>
        <v>137626.92618592</v>
      </c>
      <c r="W24" s="67"/>
      <c r="X24" s="67" t="n">
        <f aca="false">'Central SIPA income'!M19</f>
        <v>345679.159635196</v>
      </c>
      <c r="Y24" s="9"/>
      <c r="Z24" s="9" t="n">
        <f aca="false">R24+V24-N24-L24-F24</f>
        <v>-2607820.08164106</v>
      </c>
      <c r="AA24" s="9"/>
      <c r="AB24" s="9" t="n">
        <f aca="false">T24-P24-D24</f>
        <v>-48580807.3746444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-0.00911605889783176</v>
      </c>
      <c r="AK24" s="68" t="n">
        <f aca="false">AK23+1</f>
        <v>2035</v>
      </c>
      <c r="AL24" s="69" t="n">
        <f aca="false">SUM(AB94:AB97)/AVERAGE(AG94:AG97)</f>
        <v>-0.0366272811116802</v>
      </c>
      <c r="AM24" s="9" t="n">
        <v>6098422.29766839</v>
      </c>
      <c r="AN24" s="69" t="n">
        <f aca="false">AM24/AVERAGE(AG94:AG97)</f>
        <v>0.000870219105737924</v>
      </c>
      <c r="AO24" s="69" t="n">
        <f aca="false">'GDP evolution by scenario'!G93</f>
        <v>0.0160831237430501</v>
      </c>
      <c r="AP24" s="69"/>
      <c r="AQ24" s="9" t="n">
        <f aca="false">AQ23*(1+AO24)</f>
        <v>578277611.887287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344805348.961709</v>
      </c>
      <c r="AS24" s="70" t="n">
        <f aca="false">AQ24/AG97</f>
        <v>0.0820963509337077</v>
      </c>
      <c r="AT24" s="70" t="n">
        <f aca="false">AR24/AG97</f>
        <v>0.0489509888508315</v>
      </c>
      <c r="AU24" s="7"/>
      <c r="AV24" s="7"/>
      <c r="AW24" s="71" t="n">
        <f aca="false">workers_and_wage_central!C12</f>
        <v>11470333</v>
      </c>
      <c r="AX24" s="7"/>
      <c r="AY24" s="40" t="n">
        <f aca="false">(AW24-AW23)/AW23</f>
        <v>0.0194112666470493</v>
      </c>
      <c r="AZ24" s="39" t="n">
        <f aca="false">workers_and_wage_central!B12</f>
        <v>6864.75148877251</v>
      </c>
      <c r="BA24" s="40" t="n">
        <f aca="false">(AZ24-AZ23)/AZ23</f>
        <v>0.0145746825247956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0.0141683953498136</v>
      </c>
      <c r="BJ24" s="7" t="n">
        <f aca="false">BJ23+1</f>
        <v>2035</v>
      </c>
      <c r="BK24" s="40" t="n">
        <f aca="false">SUM(T94:T97)/AVERAGE(AG94:AG97)</f>
        <v>0.0713434040204043</v>
      </c>
      <c r="BL24" s="40" t="n">
        <f aca="false">SUM(P94:P97)/AVERAGE(AG94:AG97)</f>
        <v>0.0169389963761493</v>
      </c>
      <c r="BM24" s="40" t="n">
        <f aca="false">SUM(D94:D97)/AVERAGE(AG94:AG97)</f>
        <v>0.0910316887559352</v>
      </c>
      <c r="BN24" s="40" t="n">
        <f aca="false">(SUM(H94:H97)+SUM(J94:J97))/AVERAGE(AG94:AG97)</f>
        <v>0.0150818133853511</v>
      </c>
      <c r="BO24" s="69" t="n">
        <f aca="false">AL24-BN24</f>
        <v>-0.0517090944970312</v>
      </c>
      <c r="BP24" s="32" t="n">
        <f aca="false">BM24+BN24</f>
        <v>0.106113502141286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113379484.238208</v>
      </c>
      <c r="E25" s="9"/>
      <c r="F25" s="67" t="n">
        <f aca="false">'Central pensions'!I25</f>
        <v>20608063.3587611</v>
      </c>
      <c r="G25" s="9" t="n">
        <f aca="false">'Central pensions'!K25</f>
        <v>186829.3346744</v>
      </c>
      <c r="H25" s="9" t="n">
        <f aca="false">'Central pensions'!V25</f>
        <v>1027879.87581306</v>
      </c>
      <c r="I25" s="67" t="n">
        <f aca="false">'Central pensions'!M25</f>
        <v>5778.22684560003</v>
      </c>
      <c r="J25" s="9" t="n">
        <f aca="false">'Central pensions'!W25</f>
        <v>31790.0992519505</v>
      </c>
      <c r="K25" s="9"/>
      <c r="L25" s="67" t="n">
        <f aca="false">'Central pensions'!N25</f>
        <v>3998482.37084136</v>
      </c>
      <c r="M25" s="67"/>
      <c r="N25" s="67" t="n">
        <f aca="false">'Central pensions'!L25</f>
        <v>855461.247742891</v>
      </c>
      <c r="O25" s="9"/>
      <c r="P25" s="9" t="n">
        <f aca="false">'Central pensions'!X25</f>
        <v>25454639.4134891</v>
      </c>
      <c r="Q25" s="67"/>
      <c r="R25" s="67" t="n">
        <f aca="false">'Central SIPA income'!G20</f>
        <v>24261264.0203288</v>
      </c>
      <c r="S25" s="67"/>
      <c r="T25" s="9" t="n">
        <f aca="false">'Central SIPA income'!J20</f>
        <v>92765045.7467239</v>
      </c>
      <c r="U25" s="9"/>
      <c r="V25" s="67" t="n">
        <f aca="false">'Central SIPA income'!F20</f>
        <v>142937.52449446</v>
      </c>
      <c r="W25" s="67"/>
      <c r="X25" s="67" t="n">
        <f aca="false">'Central SIPA income'!M20</f>
        <v>359017.851498272</v>
      </c>
      <c r="Y25" s="9"/>
      <c r="Z25" s="9" t="n">
        <f aca="false">R25+V25-N25-L25-F25</f>
        <v>-1057805.43252211</v>
      </c>
      <c r="AA25" s="9"/>
      <c r="AB25" s="9" t="n">
        <f aca="false">T25-P25-D25</f>
        <v>-46069077.9049734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-0.0085459911675147</v>
      </c>
      <c r="AK25" s="68" t="n">
        <f aca="false">AK24+1</f>
        <v>2036</v>
      </c>
      <c r="AL25" s="69" t="n">
        <f aca="false">SUM(AB98:AB101)/AVERAGE(AG98:AG101)</f>
        <v>-0.0354590195860884</v>
      </c>
      <c r="AM25" s="9" t="n">
        <v>5493111.4769607</v>
      </c>
      <c r="AN25" s="69" t="n">
        <f aca="false">AM25/AVERAGE(AG98:AG101)</f>
        <v>0.000769813435076255</v>
      </c>
      <c r="AO25" s="69" t="n">
        <f aca="false">'GDP evolution by scenario'!G97</f>
        <v>0.0182256796040823</v>
      </c>
      <c r="AP25" s="69"/>
      <c r="AQ25" s="9" t="n">
        <f aca="false">AQ24*(1+AO25)</f>
        <v>588817114.363759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345550812.582929</v>
      </c>
      <c r="AS25" s="70" t="n">
        <f aca="false">AQ25/AG101</f>
        <v>0.0821075738257444</v>
      </c>
      <c r="AT25" s="70" t="n">
        <f aca="false">AR25/AG101</f>
        <v>0.0481853162256608</v>
      </c>
      <c r="AU25" s="7"/>
      <c r="AV25" s="7"/>
      <c r="AW25" s="71" t="n">
        <f aca="false">workers_and_wage_central!C13</f>
        <v>11561305</v>
      </c>
      <c r="AX25" s="7"/>
      <c r="AY25" s="40" t="n">
        <f aca="false">(AW25-AW24)/AW24</f>
        <v>0.00793106878414079</v>
      </c>
      <c r="AZ25" s="39" t="n">
        <f aca="false">workers_and_wage_central!B13</f>
        <v>6866.68224078342</v>
      </c>
      <c r="BA25" s="40" t="n">
        <f aca="false">(AZ25-AZ24)/AZ24</f>
        <v>0.000281255922237632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0.0119051256772435</v>
      </c>
      <c r="BJ25" s="7" t="n">
        <f aca="false">BJ24+1</f>
        <v>2036</v>
      </c>
      <c r="BK25" s="40" t="n">
        <f aca="false">SUM(T98:T101)/AVERAGE(AG98:AG101)</f>
        <v>0.0716377076014228</v>
      </c>
      <c r="BL25" s="40" t="n">
        <f aca="false">SUM(P98:P101)/AVERAGE(AG98:AG101)</f>
        <v>0.0167636589068416</v>
      </c>
      <c r="BM25" s="40" t="n">
        <f aca="false">SUM(D98:D101)/AVERAGE(AG98:AG101)</f>
        <v>0.0903330682806697</v>
      </c>
      <c r="BN25" s="40" t="n">
        <f aca="false">(SUM(H98:H101)+SUM(J98:J101))/AVERAGE(AG98:AG101)</f>
        <v>0.0158505250329688</v>
      </c>
      <c r="BO25" s="69" t="n">
        <f aca="false">AL25-BN25</f>
        <v>-0.0513095446190572</v>
      </c>
      <c r="BP25" s="32" t="n">
        <f aca="false">BM25+BN25</f>
        <v>0.106183593313638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8527406.91288579</v>
      </c>
      <c r="D26" s="6" t="n">
        <f aca="false">'Central pensions'!Q26</f>
        <v>105276628.554145</v>
      </c>
      <c r="E26" s="6"/>
      <c r="F26" s="8" t="n">
        <f aca="false">'Central pensions'!I26</f>
        <v>19135273.4228567</v>
      </c>
      <c r="G26" s="6" t="n">
        <f aca="false">'Central pensions'!K26</f>
        <v>200476.64732</v>
      </c>
      <c r="H26" s="6" t="n">
        <f aca="false">'Central pensions'!V26</f>
        <v>1102963.36338094</v>
      </c>
      <c r="I26" s="8" t="n">
        <f aca="false">'Central pensions'!M26</f>
        <v>206476479.35268</v>
      </c>
      <c r="J26" s="6" t="n">
        <f aca="false">'Central pensions'!W26</f>
        <v>1135972668.98811</v>
      </c>
      <c r="K26" s="6"/>
      <c r="L26" s="8" t="n">
        <f aca="false">'Central pensions'!N26</f>
        <v>4262271.2627623</v>
      </c>
      <c r="M26" s="8"/>
      <c r="N26" s="8" t="n">
        <f aca="false">'Central pensions'!L26</f>
        <v>-205675956.451752</v>
      </c>
      <c r="O26" s="6"/>
      <c r="P26" s="6" t="n">
        <f aca="false">'Central pensions'!X26</f>
        <v>-1109451482.33519</v>
      </c>
      <c r="Q26" s="8"/>
      <c r="R26" s="8" t="n">
        <f aca="false">'Central SIPA income'!G21</f>
        <v>19342399.5972577</v>
      </c>
      <c r="S26" s="8"/>
      <c r="T26" s="6" t="n">
        <f aca="false">'Central SIPA income'!J21</f>
        <v>73957341.2987698</v>
      </c>
      <c r="U26" s="6"/>
      <c r="V26" s="8" t="n">
        <f aca="false">'Central SIPA income'!F21</f>
        <v>126096.40071194</v>
      </c>
      <c r="W26" s="8"/>
      <c r="X26" s="8" t="n">
        <f aca="false">'Central SIPA income'!M21</f>
        <v>316717.803987297</v>
      </c>
      <c r="Y26" s="6"/>
      <c r="Z26" s="6" t="n">
        <f aca="false">R26+V26-N26-L26-F26</f>
        <v>201746907.764103</v>
      </c>
      <c r="AA26" s="6"/>
      <c r="AB26" s="6" t="n">
        <f aca="false">T26-P26-D26</f>
        <v>1078132195.07981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0.200231478396261</v>
      </c>
      <c r="AK26" s="62" t="n">
        <f aca="false">AK25+1</f>
        <v>2037</v>
      </c>
      <c r="AL26" s="63" t="n">
        <f aca="false">SUM(AB102:AB105)/AVERAGE(AG102:AG105)</f>
        <v>-0.03394750734178</v>
      </c>
      <c r="AM26" s="6" t="n">
        <v>4920541.96276278</v>
      </c>
      <c r="AN26" s="63" t="n">
        <f aca="false">AM26/AVERAGE(AG102:AG105)</f>
        <v>0.000677401668329284</v>
      </c>
      <c r="AO26" s="63" t="n">
        <f aca="false">'GDP evolution by scenario'!G101</f>
        <v>0.0179671221635327</v>
      </c>
      <c r="AP26" s="63"/>
      <c r="AQ26" s="6" t="n">
        <f aca="false">AQ25*(1+AO26)</f>
        <v>599396463.389511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346798434.242928</v>
      </c>
      <c r="AS26" s="64" t="n">
        <f aca="false">AQ26/AG105</f>
        <v>0.0816879139793086</v>
      </c>
      <c r="AT26" s="64" t="n">
        <f aca="false">AR26/AG105</f>
        <v>0.0472629426346578</v>
      </c>
      <c r="AU26" s="61" t="n">
        <f aca="false">AVERAGE(AH26:AH29)</f>
        <v>-0.0157471676160662</v>
      </c>
      <c r="AV26" s="5"/>
      <c r="AW26" s="65" t="n">
        <f aca="false">workers_and_wage_central!C14</f>
        <v>11457903</v>
      </c>
      <c r="AX26" s="5"/>
      <c r="AY26" s="61" t="n">
        <f aca="false">(AW26-AW25)/AW25</f>
        <v>-0.00894380002949494</v>
      </c>
      <c r="AZ26" s="66" t="n">
        <f aca="false">workers_and_wage_central!B14</f>
        <v>6814.1585913969</v>
      </c>
      <c r="BA26" s="61" t="n">
        <f aca="false">(AZ26-AZ25)/AZ25</f>
        <v>-0.00764905780473869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0.0136555468569397</v>
      </c>
      <c r="BJ26" s="5" t="n">
        <f aca="false">BJ25+1</f>
        <v>2037</v>
      </c>
      <c r="BK26" s="61" t="n">
        <f aca="false">SUM(T102:T105)/AVERAGE(AG102:AG105)</f>
        <v>0.0719775647205178</v>
      </c>
      <c r="BL26" s="61" t="n">
        <f aca="false">SUM(P102:P105)/AVERAGE(AG102:AG105)</f>
        <v>0.0165727649156984</v>
      </c>
      <c r="BM26" s="61" t="n">
        <f aca="false">SUM(D102:D105)/AVERAGE(AG102:AG105)</f>
        <v>0.0893523071465995</v>
      </c>
      <c r="BN26" s="61" t="n">
        <f aca="false">(SUM(H102:H105)+SUM(J102:J105))/AVERAGE(AG102:AG105)</f>
        <v>0.016944565337079</v>
      </c>
      <c r="BO26" s="63" t="n">
        <f aca="false">AL26-BN26</f>
        <v>-0.050892072678859</v>
      </c>
      <c r="BP26" s="32" t="n">
        <f aca="false">BM26+BN26</f>
        <v>0.106296872483678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8583814.64718772</v>
      </c>
      <c r="D27" s="9" t="n">
        <f aca="false">'Central pensions'!Q27</f>
        <v>105973020.335651</v>
      </c>
      <c r="E27" s="9"/>
      <c r="F27" s="67" t="n">
        <f aca="false">'Central pensions'!I27</f>
        <v>19261850.8724916</v>
      </c>
      <c r="G27" s="9" t="n">
        <f aca="false">'Central pensions'!K27</f>
        <v>219333.36950272</v>
      </c>
      <c r="H27" s="9" t="n">
        <f aca="false">'Central pensions'!V27</f>
        <v>1206707.48519776</v>
      </c>
      <c r="I27" s="67" t="n">
        <f aca="false">'Central pensions'!M27</f>
        <v>6783.50627328007</v>
      </c>
      <c r="J27" s="9" t="n">
        <f aca="false">'Central pensions'!W27</f>
        <v>37320.8500576631</v>
      </c>
      <c r="K27" s="9"/>
      <c r="L27" s="67" t="n">
        <f aca="false">'Central pensions'!N27</f>
        <v>3604709.76214017</v>
      </c>
      <c r="M27" s="67"/>
      <c r="N27" s="67" t="n">
        <f aca="false">'Central pensions'!L27</f>
        <v>788466.282030262</v>
      </c>
      <c r="O27" s="9"/>
      <c r="P27" s="9" t="n">
        <f aca="false">'Central pensions'!X27</f>
        <v>23042764.9403821</v>
      </c>
      <c r="Q27" s="67"/>
      <c r="R27" s="67" t="n">
        <f aca="false">'Central SIPA income'!G22</f>
        <v>21958415.4119273</v>
      </c>
      <c r="S27" s="67"/>
      <c r="T27" s="9" t="n">
        <f aca="false">'Central SIPA income'!J22</f>
        <v>83959904.5006973</v>
      </c>
      <c r="U27" s="9"/>
      <c r="V27" s="67" t="n">
        <f aca="false">'Central SIPA income'!F22</f>
        <v>127601.4446999</v>
      </c>
      <c r="W27" s="67"/>
      <c r="X27" s="67" t="n">
        <f aca="false">'Central SIPA income'!M22</f>
        <v>320498.04056883</v>
      </c>
      <c r="Y27" s="9"/>
      <c r="Z27" s="9" t="n">
        <f aca="false">R27+V27-N27-L27-F27</f>
        <v>-1569010.06003474</v>
      </c>
      <c r="AA27" s="9"/>
      <c r="AB27" s="9" t="n">
        <f aca="false">T27-P27-D27</f>
        <v>-45055880.7753356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-0.00881622172975859</v>
      </c>
      <c r="AK27" s="68" t="n">
        <f aca="false">AK26+1</f>
        <v>2038</v>
      </c>
      <c r="AL27" s="69" t="n">
        <f aca="false">SUM(AB106:AB109)/AVERAGE(AG106:AG109)</f>
        <v>-0.0315252648480876</v>
      </c>
      <c r="AM27" s="9" t="n">
        <v>4379286.21321994</v>
      </c>
      <c r="AN27" s="69" t="n">
        <f aca="false">AM27/AVERAGE(AG106:AG109)</f>
        <v>0.000587041934775987</v>
      </c>
      <c r="AO27" s="69" t="n">
        <f aca="false">'GDP evolution by scenario'!G105</f>
        <v>0.0269931011277913</v>
      </c>
      <c r="AP27" s="69"/>
      <c r="AQ27" s="9" t="n">
        <f aca="false">AQ26*(1+AO27)</f>
        <v>615576032.741425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351726393.971534</v>
      </c>
      <c r="AS27" s="70" t="n">
        <f aca="false">AQ27/AG109</f>
        <v>0.0816934117551224</v>
      </c>
      <c r="AT27" s="70" t="n">
        <f aca="false">AR27/AG109</f>
        <v>0.0466777905564278</v>
      </c>
      <c r="AU27" s="7"/>
      <c r="AV27" s="7"/>
      <c r="AW27" s="71" t="n">
        <f aca="false">workers_and_wage_central!C15</f>
        <v>11450584</v>
      </c>
      <c r="AX27" s="7"/>
      <c r="AY27" s="40" t="n">
        <f aca="false">(AW27-AW26)/AW26</f>
        <v>-0.000638773080903198</v>
      </c>
      <c r="AZ27" s="39" t="n">
        <f aca="false">workers_and_wage_central!B15</f>
        <v>6713.77408651153</v>
      </c>
      <c r="BA27" s="40" t="n">
        <f aca="false">(AZ27-AZ26)/AZ26</f>
        <v>-0.0147317535303785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0.0131106145672893</v>
      </c>
      <c r="BJ27" s="7" t="n">
        <f aca="false">BJ26+1</f>
        <v>2038</v>
      </c>
      <c r="BK27" s="40" t="n">
        <f aca="false">SUM(T106:T109)/AVERAGE(AG106:AG109)</f>
        <v>0.0722033566442423</v>
      </c>
      <c r="BL27" s="40" t="n">
        <f aca="false">SUM(P106:P109)/AVERAGE(AG106:AG109)</f>
        <v>0.0160539533111313</v>
      </c>
      <c r="BM27" s="40" t="n">
        <f aca="false">SUM(D106:D109)/AVERAGE(AG106:AG109)</f>
        <v>0.0876746681811986</v>
      </c>
      <c r="BN27" s="40" t="n">
        <f aca="false">(SUM(H106:H109)+SUM(J106:J109))/AVERAGE(AG106:AG109)</f>
        <v>0.0175867999082696</v>
      </c>
      <c r="BO27" s="69" t="n">
        <f aca="false">AL27-BN27</f>
        <v>-0.0491120647563572</v>
      </c>
      <c r="BP27" s="32" t="n">
        <f aca="false">BM27+BN27</f>
        <v>0.105261468089468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8015849.85710566</v>
      </c>
      <c r="D28" s="9" t="n">
        <f aca="false">'Central pensions'!Q28</f>
        <v>98961109.3469834</v>
      </c>
      <c r="E28" s="9"/>
      <c r="F28" s="67" t="n">
        <f aca="false">'Central pensions'!I28</f>
        <v>17987353.0487331</v>
      </c>
      <c r="G28" s="9" t="n">
        <f aca="false">'Central pensions'!K28</f>
        <v>234212.56832</v>
      </c>
      <c r="H28" s="9" t="n">
        <f aca="false">'Central pensions'!V28</f>
        <v>1288568.44701705</v>
      </c>
      <c r="I28" s="67" t="n">
        <f aca="false">'Central pensions'!M28</f>
        <v>7243.68767999995</v>
      </c>
      <c r="J28" s="9" t="n">
        <f aca="false">'Central pensions'!W28</f>
        <v>39852.6323819702</v>
      </c>
      <c r="K28" s="9"/>
      <c r="L28" s="67" t="n">
        <f aca="false">'Central pensions'!N28</f>
        <v>3296148.07519164</v>
      </c>
      <c r="M28" s="67"/>
      <c r="N28" s="67" t="n">
        <f aca="false">'Central pensions'!L28</f>
        <v>747614.46748104</v>
      </c>
      <c r="O28" s="9"/>
      <c r="P28" s="9" t="n">
        <f aca="false">'Central pensions'!X28</f>
        <v>21216882.2495497</v>
      </c>
      <c r="Q28" s="67"/>
      <c r="R28" s="67" t="n">
        <f aca="false">'Central SIPA income'!G23</f>
        <v>18118416.428094</v>
      </c>
      <c r="S28" s="67"/>
      <c r="T28" s="9" t="n">
        <f aca="false">'Central SIPA income'!J23</f>
        <v>69277335.5667707</v>
      </c>
      <c r="U28" s="9"/>
      <c r="V28" s="67" t="n">
        <f aca="false">'Central SIPA income'!F23</f>
        <v>117218.58313405</v>
      </c>
      <c r="W28" s="67"/>
      <c r="X28" s="67" t="n">
        <f aca="false">'Central SIPA income'!M23</f>
        <v>294419.285777467</v>
      </c>
      <c r="Y28" s="9"/>
      <c r="Z28" s="9" t="n">
        <f aca="false">R28+V28-N28-L28-F28</f>
        <v>-3795480.58017769</v>
      </c>
      <c r="AA28" s="9"/>
      <c r="AB28" s="9" t="n">
        <f aca="false">T28-P28-D28</f>
        <v>-50900656.0297624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-0.00996653721242375</v>
      </c>
      <c r="AK28" s="68" t="n">
        <f aca="false">AK27+1</f>
        <v>2039</v>
      </c>
      <c r="AL28" s="69" t="n">
        <f aca="false">SUM(AB110:AB113)/AVERAGE(AG110:AG113)</f>
        <v>-0.0294300114553968</v>
      </c>
      <c r="AM28" s="9" t="n">
        <v>3887732.69163583</v>
      </c>
      <c r="AN28" s="69" t="n">
        <f aca="false">AM28/AVERAGE(AG110:AG113)</f>
        <v>0.000507268592833696</v>
      </c>
      <c r="AO28" s="69" t="n">
        <f aca="false">'GDP evolution by scenario'!G109</f>
        <v>0.0273637037749084</v>
      </c>
      <c r="AP28" s="69"/>
      <c r="AQ28" s="9" t="n">
        <f aca="false">AQ27*(1+AO28)</f>
        <v>632420472.952294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357414677.027687</v>
      </c>
      <c r="AS28" s="70" t="n">
        <f aca="false">AQ28/AG113</f>
        <v>0.0819685323476834</v>
      </c>
      <c r="AT28" s="70" t="n">
        <f aca="false">AR28/AG113</f>
        <v>0.0463248072579249</v>
      </c>
      <c r="AU28" s="9"/>
      <c r="AW28" s="71" t="n">
        <f aca="false">workers_and_wage_central!C16</f>
        <v>11588487</v>
      </c>
      <c r="AY28" s="40" t="n">
        <f aca="false">(AW28-AW27)/AW27</f>
        <v>0.0120433158693041</v>
      </c>
      <c r="AZ28" s="39" t="n">
        <f aca="false">workers_and_wage_central!B16</f>
        <v>6329.95429344107</v>
      </c>
      <c r="BA28" s="40" t="n">
        <f aca="false">(AZ28-AZ27)/AZ27</f>
        <v>-0.0571690063032628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0.0178520259697168</v>
      </c>
      <c r="BJ28" s="7" t="n">
        <f aca="false">BJ27+1</f>
        <v>2039</v>
      </c>
      <c r="BK28" s="40" t="n">
        <f aca="false">SUM(T110:T113)/AVERAGE(AG110:AG113)</f>
        <v>0.0725031820983202</v>
      </c>
      <c r="BL28" s="40" t="n">
        <f aca="false">SUM(P110:P113)/AVERAGE(AG110:AG113)</f>
        <v>0.0155976422263847</v>
      </c>
      <c r="BM28" s="40" t="n">
        <f aca="false">SUM(D110:D113)/AVERAGE(AG110:AG113)</f>
        <v>0.0863355513273323</v>
      </c>
      <c r="BN28" s="40" t="n">
        <f aca="false">(SUM(H110:H113)+SUM(J110:J113))/AVERAGE(AG110:AG113)</f>
        <v>0.0183546136616305</v>
      </c>
      <c r="BO28" s="69" t="n">
        <f aca="false">AL28-BN28</f>
        <v>-0.0477846251170273</v>
      </c>
      <c r="BP28" s="32" t="n">
        <f aca="false">BM28+BN28</f>
        <v>0.104690164988963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7353780.46864182</v>
      </c>
      <c r="D29" s="9" t="n">
        <f aca="false">'Central pensions'!Q29</f>
        <v>90787413.1931089</v>
      </c>
      <c r="E29" s="9"/>
      <c r="F29" s="67" t="n">
        <f aca="false">'Central pensions'!I29</f>
        <v>16501687.0188858</v>
      </c>
      <c r="G29" s="9" t="n">
        <f aca="false">'Central pensions'!K29</f>
        <v>235965.4844976</v>
      </c>
      <c r="H29" s="9" t="n">
        <f aca="false">'Central pensions'!V29</f>
        <v>1298212.47463232</v>
      </c>
      <c r="I29" s="67" t="n">
        <f aca="false">'Central pensions'!M29</f>
        <v>7297.90158240002</v>
      </c>
      <c r="J29" s="9" t="n">
        <f aca="false">'Central pensions'!W29</f>
        <v>40150.9012772882</v>
      </c>
      <c r="K29" s="9"/>
      <c r="L29" s="67" t="n">
        <f aca="false">'Central pensions'!N29</f>
        <v>3042878.91011014</v>
      </c>
      <c r="M29" s="67"/>
      <c r="N29" s="67" t="n">
        <f aca="false">'Central pensions'!L29</f>
        <v>684073.437472342</v>
      </c>
      <c r="O29" s="9"/>
      <c r="P29" s="9" t="n">
        <f aca="false">'Central pensions'!X29</f>
        <v>19553083.3484778</v>
      </c>
      <c r="Q29" s="67"/>
      <c r="R29" s="67" t="n">
        <f aca="false">'Central SIPA income'!G24</f>
        <v>19898157.1148871</v>
      </c>
      <c r="S29" s="67"/>
      <c r="T29" s="9" t="n">
        <f aca="false">'Central SIPA income'!J24</f>
        <v>76082328.3358747</v>
      </c>
      <c r="U29" s="9"/>
      <c r="V29" s="67" t="n">
        <f aca="false">'Central SIPA income'!F24</f>
        <v>114342.3652257</v>
      </c>
      <c r="W29" s="67"/>
      <c r="X29" s="67" t="n">
        <f aca="false">'Central SIPA income'!M24</f>
        <v>287195.055628325</v>
      </c>
      <c r="Y29" s="9"/>
      <c r="Z29" s="9" t="n">
        <f aca="false">R29+V29-N29-L29-F29</f>
        <v>-216139.886355566</v>
      </c>
      <c r="AA29" s="9"/>
      <c r="AB29" s="9" t="n">
        <f aca="false">T29-P29-D29</f>
        <v>-34258168.2057119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-0.0067776290558287</v>
      </c>
      <c r="AK29" s="68" t="n">
        <f aca="false">AK28+1</f>
        <v>2040</v>
      </c>
      <c r="AL29" s="69" t="n">
        <f aca="false">SUM(AB114:AB117)/AVERAGE(AG114:AG117)</f>
        <v>-0.0289884903947525</v>
      </c>
      <c r="AM29" s="9" t="n">
        <v>3427469.19706586</v>
      </c>
      <c r="AN29" s="69" t="n">
        <f aca="false">AM29/AVERAGE(AG114:AG117)</f>
        <v>0.000441537256133532</v>
      </c>
      <c r="AO29" s="69" t="n">
        <f aca="false">'GDP evolution by scenario'!G113</f>
        <v>0.0128561828949303</v>
      </c>
      <c r="AP29" s="69"/>
      <c r="AQ29" s="9" t="n">
        <f aca="false">AQ28*(1+AO29)</f>
        <v>640550986.219067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358562046.790841</v>
      </c>
      <c r="AS29" s="70" t="n">
        <f aca="false">AQ29/AG117</f>
        <v>0.0819141717315107</v>
      </c>
      <c r="AT29" s="70" t="n">
        <f aca="false">AR29/AG117</f>
        <v>0.0458532009303346</v>
      </c>
      <c r="AW29" s="71" t="n">
        <f aca="false">workers_and_wage_central!C17</f>
        <v>11565298</v>
      </c>
      <c r="AY29" s="40" t="n">
        <f aca="false">(AW29-AW28)/AW28</f>
        <v>-0.00200103775410888</v>
      </c>
      <c r="AZ29" s="39" t="n">
        <f aca="false">workers_and_wage_central!B17</f>
        <v>6023.28196504967</v>
      </c>
      <c r="BA29" s="40" t="n">
        <f aca="false">(AZ29-AZ28)/AZ28</f>
        <v>-0.0484477950668873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0.0139037622273564</v>
      </c>
      <c r="BJ29" s="7" t="n">
        <f aca="false">BJ28+1</f>
        <v>2040</v>
      </c>
      <c r="BK29" s="40" t="n">
        <f aca="false">SUM(T114:T117)/AVERAGE(AG114:AG117)</f>
        <v>0.0728274108610696</v>
      </c>
      <c r="BL29" s="40" t="n">
        <f aca="false">SUM(P114:P117)/AVERAGE(AG114:AG117)</f>
        <v>0.0156135297834474</v>
      </c>
      <c r="BM29" s="40" t="n">
        <f aca="false">SUM(D114:D117)/AVERAGE(AG114:AG117)</f>
        <v>0.0862023714723748</v>
      </c>
      <c r="BN29" s="40" t="n">
        <f aca="false">(SUM(H114:H117)+SUM(J114:J117))/AVERAGE(AG114:AG117)</f>
        <v>0.0190999654798068</v>
      </c>
      <c r="BO29" s="69" t="n">
        <f aca="false">AL29-BN29</f>
        <v>-0.0480884558745594</v>
      </c>
      <c r="BP29" s="32" t="n">
        <f aca="false">BM29+BN29</f>
        <v>0.105302336952182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90432354.1820016</v>
      </c>
      <c r="E30" s="6"/>
      <c r="F30" s="8" t="n">
        <f aca="false">'Central pensions'!I30</f>
        <v>16437150.8407037</v>
      </c>
      <c r="G30" s="6" t="n">
        <f aca="false">'Central pensions'!K30</f>
        <v>191413.386170551</v>
      </c>
      <c r="H30" s="6" t="n">
        <f aca="false">'Central pensions'!V30</f>
        <v>1053099.97463103</v>
      </c>
      <c r="I30" s="8" t="n">
        <f aca="false">'Central pensions'!M30</f>
        <v>5920.00163414079</v>
      </c>
      <c r="J30" s="6" t="n">
        <f aca="false">'Central pensions'!W30</f>
        <v>32570.1023081765</v>
      </c>
      <c r="K30" s="6"/>
      <c r="L30" s="8" t="n">
        <f aca="false">'Central pensions'!N30</f>
        <v>3524319.27649951</v>
      </c>
      <c r="M30" s="8"/>
      <c r="N30" s="8" t="n">
        <f aca="false">'Central pensions'!L30</f>
        <v>682134.901809523</v>
      </c>
      <c r="O30" s="6"/>
      <c r="P30" s="6" t="n">
        <f aca="false">'Central pensions'!X30</f>
        <v>22040614.4470871</v>
      </c>
      <c r="Q30" s="8"/>
      <c r="R30" s="8" t="n">
        <f aca="false">'Central SIPA income'!G25</f>
        <v>15836297.8946945</v>
      </c>
      <c r="S30" s="8"/>
      <c r="T30" s="6" t="n">
        <f aca="false">'Central SIPA income'!J25</f>
        <v>60551457.5592245</v>
      </c>
      <c r="U30" s="6"/>
      <c r="V30" s="8" t="n">
        <f aca="false">'Central SIPA income'!F25</f>
        <v>112353.81625417</v>
      </c>
      <c r="W30" s="8"/>
      <c r="X30" s="8" t="n">
        <f aca="false">'Central SIPA income'!M25</f>
        <v>282200.393926418</v>
      </c>
      <c r="Y30" s="6"/>
      <c r="Z30" s="6" t="n">
        <f aca="false">R30+V30-N30-L30-F30</f>
        <v>-4694953.30806409</v>
      </c>
      <c r="AA30" s="6"/>
      <c r="AB30" s="6" t="n">
        <f aca="false">T30-P30-D30</f>
        <v>-51921511.0698641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-0.0102579710666815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-0.382508760157754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11487615</v>
      </c>
      <c r="AX30" s="5"/>
      <c r="AY30" s="61" t="n">
        <f aca="false">(AW30-AW29)/AW29</f>
        <v>-0.00671690431150153</v>
      </c>
      <c r="AZ30" s="66" t="n">
        <f aca="false">workers_and_wage_central!B18</f>
        <v>5994.2310379228</v>
      </c>
      <c r="BA30" s="61" t="n">
        <f aca="false">(AZ30-AZ29)/AZ29</f>
        <v>-0.00482310595709121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0.0159145652319359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91462536.5320901</v>
      </c>
      <c r="E31" s="9"/>
      <c r="F31" s="67" t="n">
        <f aca="false">'Central pensions'!I31</f>
        <v>16624398.6773326</v>
      </c>
      <c r="G31" s="9" t="n">
        <f aca="false">'Central pensions'!K31</f>
        <v>191129.61039758</v>
      </c>
      <c r="H31" s="9" t="n">
        <f aca="false">'Central pensions'!V31</f>
        <v>1051538.72405553</v>
      </c>
      <c r="I31" s="67" t="n">
        <f aca="false">'Central pensions'!M31</f>
        <v>5911.22506384263</v>
      </c>
      <c r="J31" s="9" t="n">
        <f aca="false">'Central pensions'!W31</f>
        <v>32521.8162079029</v>
      </c>
      <c r="K31" s="9"/>
      <c r="L31" s="67" t="n">
        <f aca="false">'Central pensions'!N31</f>
        <v>3284350.69605247</v>
      </c>
      <c r="M31" s="67"/>
      <c r="N31" s="67" t="n">
        <f aca="false">'Central pensions'!L31</f>
        <v>691529.028190384</v>
      </c>
      <c r="O31" s="9"/>
      <c r="P31" s="9" t="n">
        <f aca="false">'Central pensions'!X31</f>
        <v>20847100.0540168</v>
      </c>
      <c r="Q31" s="67"/>
      <c r="R31" s="67" t="n">
        <f aca="false">'Central SIPA income'!G26</f>
        <v>18685073.5510865</v>
      </c>
      <c r="S31" s="67"/>
      <c r="T31" s="9" t="n">
        <f aca="false">'Central SIPA income'!J26</f>
        <v>71443998.1896684</v>
      </c>
      <c r="U31" s="9"/>
      <c r="V31" s="67" t="n">
        <f aca="false">'Central SIPA income'!F26</f>
        <v>108531.51612634</v>
      </c>
      <c r="W31" s="67"/>
      <c r="X31" s="67" t="n">
        <f aca="false">'Central SIPA income'!M26</f>
        <v>272599.878005015</v>
      </c>
      <c r="Y31" s="9"/>
      <c r="Z31" s="9" t="n">
        <f aca="false">R31+V31-N31-L31-F31</f>
        <v>-1806673.3343626</v>
      </c>
      <c r="AA31" s="9"/>
      <c r="AB31" s="9" t="n">
        <f aca="false">T31-P31-D31</f>
        <v>-40865638.3964385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-0.00810425698021744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358562046.790841</v>
      </c>
      <c r="AS31" s="7"/>
      <c r="AT31" s="7"/>
      <c r="AU31" s="7"/>
      <c r="AV31" s="7"/>
      <c r="AW31" s="71" t="n">
        <f aca="false">workers_and_wage_central!C19</f>
        <v>11579738</v>
      </c>
      <c r="AX31" s="7"/>
      <c r="AY31" s="40" t="n">
        <f aca="false">(AW31-AW30)/AW30</f>
        <v>0.00801933212420507</v>
      </c>
      <c r="AZ31" s="39" t="n">
        <f aca="false">workers_and_wage_central!B19</f>
        <v>5929.14008515109</v>
      </c>
      <c r="BA31" s="40" t="n">
        <f aca="false">(AZ31-AZ30)/AZ30</f>
        <v>-0.0108589329239902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0.0137845679312831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32480851.885821</v>
      </c>
      <c r="D32" s="9" t="n">
        <f aca="false">'Central pensions'!Q32</f>
        <v>93342552.4113143</v>
      </c>
      <c r="E32" s="9"/>
      <c r="F32" s="67" t="n">
        <f aca="false">'Central pensions'!I32</f>
        <v>16966113.8175525</v>
      </c>
      <c r="G32" s="9" t="n">
        <f aca="false">'Central pensions'!K32</f>
        <v>213474.017828334</v>
      </c>
      <c r="H32" s="9" t="n">
        <f aca="false">'Central pensions'!V32</f>
        <v>1174471.06107353</v>
      </c>
      <c r="I32" s="67" t="n">
        <f aca="false">'Central pensions'!M32</f>
        <v>6602.28921118562</v>
      </c>
      <c r="J32" s="9" t="n">
        <f aca="false">'Central pensions'!W32</f>
        <v>36323.8472496968</v>
      </c>
      <c r="K32" s="9"/>
      <c r="L32" s="67" t="n">
        <f aca="false">'Central pensions'!N32</f>
        <v>3179038.21497582</v>
      </c>
      <c r="M32" s="67"/>
      <c r="N32" s="67" t="n">
        <f aca="false">'Central pensions'!L32</f>
        <v>707043.080500476</v>
      </c>
      <c r="O32" s="9"/>
      <c r="P32" s="9" t="n">
        <f aca="false">'Central pensions'!X32</f>
        <v>20385986.8275003</v>
      </c>
      <c r="Q32" s="67"/>
      <c r="R32" s="67" t="n">
        <f aca="false">'Central SIPA income'!G27</f>
        <v>15828400.563487</v>
      </c>
      <c r="S32" s="67"/>
      <c r="T32" s="9" t="n">
        <f aca="false">'Central SIPA income'!J27</f>
        <v>60521261.4288776</v>
      </c>
      <c r="U32" s="9"/>
      <c r="V32" s="67" t="n">
        <f aca="false">'Central SIPA income'!F27</f>
        <v>102276.26657909</v>
      </c>
      <c r="W32" s="67"/>
      <c r="X32" s="67" t="n">
        <f aca="false">'Central SIPA income'!M27</f>
        <v>256888.494580809</v>
      </c>
      <c r="Y32" s="9"/>
      <c r="Z32" s="9" t="n">
        <f aca="false">R32+V32-N32-L32-F32</f>
        <v>-4921518.28296277</v>
      </c>
      <c r="AA32" s="9"/>
      <c r="AB32" s="9" t="n">
        <f aca="false">T32-P32-D32</f>
        <v>-53207277.809937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-0.010466393368481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362009665.484887</v>
      </c>
      <c r="AS32" s="7"/>
      <c r="AT32" s="7"/>
      <c r="AU32" s="9"/>
      <c r="AW32" s="71" t="n">
        <f aca="false">workers_and_wage_central!C20</f>
        <v>11684255</v>
      </c>
      <c r="AY32" s="40" t="n">
        <f aca="false">(AW32-AW31)/AW31</f>
        <v>0.00902585188024116</v>
      </c>
      <c r="AZ32" s="39" t="n">
        <f aca="false">workers_and_wage_central!B20</f>
        <v>5834.02642488595</v>
      </c>
      <c r="BA32" s="40" t="n">
        <f aca="false">(AZ32-AZ31)/AZ31</f>
        <v>-0.0160417293063036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0.0164979421172657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92121015.5874932</v>
      </c>
      <c r="E33" s="9"/>
      <c r="F33" s="67" t="n">
        <f aca="false">'Central pensions'!I33</f>
        <v>16744085.0402168</v>
      </c>
      <c r="G33" s="9" t="n">
        <f aca="false">'Central pensions'!K33</f>
        <v>228700.365223416</v>
      </c>
      <c r="H33" s="9" t="n">
        <f aca="false">'Central pensions'!V33</f>
        <v>1258241.93194249</v>
      </c>
      <c r="I33" s="67" t="n">
        <f aca="false">'Central pensions'!M33</f>
        <v>7073.20717185823</v>
      </c>
      <c r="J33" s="9" t="n">
        <f aca="false">'Central pensions'!W33</f>
        <v>38914.6989260563</v>
      </c>
      <c r="K33" s="9"/>
      <c r="L33" s="67" t="n">
        <f aca="false">'Central pensions'!N33</f>
        <v>3355477.57448064</v>
      </c>
      <c r="M33" s="67"/>
      <c r="N33" s="67" t="n">
        <f aca="false">'Central pensions'!L33</f>
        <v>698682.430122325</v>
      </c>
      <c r="O33" s="9"/>
      <c r="P33" s="9" t="n">
        <f aca="false">'Central pensions'!X33</f>
        <v>21255533.6711383</v>
      </c>
      <c r="Q33" s="67"/>
      <c r="R33" s="67" t="n">
        <f aca="false">'Central SIPA income'!G28</f>
        <v>17991739.0042944</v>
      </c>
      <c r="S33" s="67"/>
      <c r="T33" s="9" t="n">
        <f aca="false">'Central SIPA income'!J28</f>
        <v>68792973.457525</v>
      </c>
      <c r="U33" s="9"/>
      <c r="V33" s="67" t="n">
        <f aca="false">'Central SIPA income'!F28</f>
        <v>105441.9473842</v>
      </c>
      <c r="W33" s="67"/>
      <c r="X33" s="67" t="n">
        <f aca="false">'Central SIPA income'!M28</f>
        <v>264839.772072144</v>
      </c>
      <c r="Y33" s="9"/>
      <c r="Z33" s="9" t="n">
        <f aca="false">R33+V33-N33-L33-F33</f>
        <v>-2701064.0931412</v>
      </c>
      <c r="AA33" s="9"/>
      <c r="AB33" s="9" t="n">
        <f aca="false">T33-P33-D33</f>
        <v>-44583575.8011065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-0.00884993158171649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11731225</v>
      </c>
      <c r="AY33" s="40" t="n">
        <f aca="false">(AW33-AW32)/AW32</f>
        <v>0.0040199396538333</v>
      </c>
      <c r="AZ33" s="39" t="n">
        <f aca="false">workers_and_wage_central!B21</f>
        <v>5669.14592339185</v>
      </c>
      <c r="BA33" s="40" t="n">
        <f aca="false">(AZ33-AZ32)/AZ32</f>
        <v>-0.0282618708737364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0.0144029360001946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105578090.271031</v>
      </c>
      <c r="E34" s="6"/>
      <c r="F34" s="8" t="n">
        <f aca="false">'Central pensions'!I34</f>
        <v>19190067.6583709</v>
      </c>
      <c r="G34" s="6" t="n">
        <f aca="false">'Central pensions'!K34</f>
        <v>248447.21841</v>
      </c>
      <c r="H34" s="6" t="n">
        <f aca="false">'Central pensions'!V34</f>
        <v>1366883.29191146</v>
      </c>
      <c r="I34" s="8" t="n">
        <f aca="false">'Central pensions'!M34</f>
        <v>255882705.78159</v>
      </c>
      <c r="J34" s="6" t="n">
        <f aca="false">'Central pensions'!W34</f>
        <v>1407791149.6065</v>
      </c>
      <c r="K34" s="6"/>
      <c r="L34" s="8" t="n">
        <f aca="false">'Central pensions'!N34</f>
        <v>3815224.09642579</v>
      </c>
      <c r="M34" s="8"/>
      <c r="N34" s="8" t="n">
        <f aca="false">'Central pensions'!L34</f>
        <v>-255159466.702712</v>
      </c>
      <c r="O34" s="6"/>
      <c r="P34" s="6" t="n">
        <f aca="false">'Central pensions'!X34</f>
        <v>-1384014885.61137</v>
      </c>
      <c r="Q34" s="8"/>
      <c r="R34" s="8" t="n">
        <f aca="false">'Central SIPA income'!G29</f>
        <v>16436983.1165929</v>
      </c>
      <c r="S34" s="8"/>
      <c r="T34" s="6" t="n">
        <f aca="false">'Central SIPA income'!J29</f>
        <v>62848229.5675625</v>
      </c>
      <c r="U34" s="6"/>
      <c r="V34" s="8" t="n">
        <f aca="false">'Central SIPA income'!F29</f>
        <v>113099.3429667</v>
      </c>
      <c r="W34" s="8"/>
      <c r="X34" s="8" t="n">
        <f aca="false">'Central SIPA income'!M29</f>
        <v>284072.942086978</v>
      </c>
      <c r="Y34" s="6"/>
      <c r="Z34" s="6" t="n">
        <f aca="false">R34+V34-N34-L34-F34</f>
        <v>248704257.407475</v>
      </c>
      <c r="AA34" s="6"/>
      <c r="AB34" s="6" t="n">
        <f aca="false">T34-P34-D34</f>
        <v>1341285024.9079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0.279802169566931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11536977</v>
      </c>
      <c r="AX34" s="5"/>
      <c r="AY34" s="61" t="n">
        <f aca="false">(AW34-AW33)/AW33</f>
        <v>-0.0165582025747524</v>
      </c>
      <c r="AZ34" s="66" t="n">
        <f aca="false">workers_and_wage_central!B22</f>
        <v>5960.59700581122</v>
      </c>
      <c r="BA34" s="61" t="n">
        <f aca="false">(AZ34-AZ33)/AZ33</f>
        <v>0.0514100512418968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0.0171630778988084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97317742.7929089</v>
      </c>
      <c r="E35" s="9"/>
      <c r="F35" s="67" t="n">
        <f aca="false">'Central pensions'!I35</f>
        <v>17688651.7246304</v>
      </c>
      <c r="G35" s="9" t="n">
        <f aca="false">'Central pensions'!K35</f>
        <v>287472.31593488</v>
      </c>
      <c r="H35" s="9" t="n">
        <f aca="false">'Central pensions'!V35</f>
        <v>1581587.86422808</v>
      </c>
      <c r="I35" s="67" t="n">
        <f aca="false">'Central pensions'!M35</f>
        <v>8890.89636911999</v>
      </c>
      <c r="J35" s="9" t="n">
        <f aca="false">'Central pensions'!W35</f>
        <v>48915.0885843735</v>
      </c>
      <c r="K35" s="9"/>
      <c r="L35" s="67" t="n">
        <f aca="false">'Central pensions'!N35</f>
        <v>3065620.24261988</v>
      </c>
      <c r="M35" s="67"/>
      <c r="N35" s="67" t="n">
        <f aca="false">'Central pensions'!L35</f>
        <v>729626.397229318</v>
      </c>
      <c r="O35" s="9"/>
      <c r="P35" s="9" t="n">
        <f aca="false">'Central pensions'!X35</f>
        <v>19921707.1752654</v>
      </c>
      <c r="Q35" s="67"/>
      <c r="R35" s="67" t="n">
        <f aca="false">'Central SIPA income'!G30</f>
        <v>18768828.6102243</v>
      </c>
      <c r="S35" s="67"/>
      <c r="T35" s="9" t="n">
        <f aca="false">'Central SIPA income'!J30</f>
        <v>71764242.9174752</v>
      </c>
      <c r="U35" s="9"/>
      <c r="V35" s="67" t="n">
        <f aca="false">'Central SIPA income'!F30</f>
        <v>94756.6584691</v>
      </c>
      <c r="W35" s="67"/>
      <c r="X35" s="67" t="n">
        <f aca="false">'Central SIPA income'!M30</f>
        <v>238001.406971689</v>
      </c>
      <c r="Y35" s="9"/>
      <c r="Z35" s="9" t="n">
        <f aca="false">R35+V35-N35-L35-F35</f>
        <v>-2620313.0957862</v>
      </c>
      <c r="AA35" s="9"/>
      <c r="AB35" s="9" t="n">
        <f aca="false">T35-P35-D35</f>
        <v>-45475207.0506991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-0.0113123826608313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9989233</v>
      </c>
      <c r="AX35" s="7"/>
      <c r="AY35" s="40" t="n">
        <f aca="false">(AW35-AW34)/AW34</f>
        <v>-0.134155073725119</v>
      </c>
      <c r="AZ35" s="39" t="n">
        <f aca="false">workers_and_wage_central!B23</f>
        <v>6310.18695216693</v>
      </c>
      <c r="BA35" s="40" t="n">
        <f aca="false">(AZ35-AZ34)/AZ34</f>
        <v>0.0586501563542849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0.0148326045124522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96259363.3197167</v>
      </c>
      <c r="E36" s="9"/>
      <c r="F36" s="67" t="n">
        <f aca="false">'Central pensions'!I36</f>
        <v>17496278.7271017</v>
      </c>
      <c r="G36" s="9" t="n">
        <f aca="false">'Central pensions'!K36</f>
        <v>301601.97469928</v>
      </c>
      <c r="H36" s="9" t="n">
        <f aca="false">'Central pensions'!V36</f>
        <v>1659325.07782649</v>
      </c>
      <c r="I36" s="67" t="n">
        <f aca="false">'Central pensions'!M36</f>
        <v>9327.89612471999</v>
      </c>
      <c r="J36" s="9" t="n">
        <f aca="false">'Central pensions'!W36</f>
        <v>51319.332303912</v>
      </c>
      <c r="K36" s="9"/>
      <c r="L36" s="67" t="n">
        <f aca="false">'Central pensions'!N36</f>
        <v>3073096.45283503</v>
      </c>
      <c r="M36" s="67"/>
      <c r="N36" s="67" t="n">
        <f aca="false">'Central pensions'!L36</f>
        <v>722865.321199894</v>
      </c>
      <c r="O36" s="9"/>
      <c r="P36" s="9" t="n">
        <f aca="false">'Central pensions'!X36</f>
        <v>19923303.8201383</v>
      </c>
      <c r="Q36" s="67"/>
      <c r="R36" s="67" t="n">
        <f aca="false">'Central SIPA income'!G31</f>
        <v>16102967.3262892</v>
      </c>
      <c r="S36" s="67"/>
      <c r="T36" s="9" t="n">
        <f aca="false">'Central SIPA income'!J31</f>
        <v>61571091.2436199</v>
      </c>
      <c r="U36" s="9"/>
      <c r="V36" s="67" t="n">
        <f aca="false">'Central SIPA income'!F31</f>
        <v>91451.88517719</v>
      </c>
      <c r="W36" s="67"/>
      <c r="X36" s="67" t="n">
        <f aca="false">'Central SIPA income'!M31</f>
        <v>229700.76925499</v>
      </c>
      <c r="Y36" s="9"/>
      <c r="Z36" s="9" t="n">
        <f aca="false">R36+V36-N36-L36-F36</f>
        <v>-5097821.28967028</v>
      </c>
      <c r="AA36" s="9"/>
      <c r="AB36" s="9" t="n">
        <f aca="false">T36-P36-D36</f>
        <v>-54611575.8962351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-0.0123321895192358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10116795</v>
      </c>
      <c r="AY36" s="40" t="n">
        <f aca="false">(AW36-AW35)/AW35</f>
        <v>0.0127699494045239</v>
      </c>
      <c r="AZ36" s="39" t="n">
        <f aca="false">workers_and_wage_central!B24</f>
        <v>6175.22296191738</v>
      </c>
      <c r="BA36" s="40" t="n">
        <f aca="false">(AZ36-AZ35)/AZ35</f>
        <v>-0.0213882712624241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0.0172703461666806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94643527.5594651</v>
      </c>
      <c r="E37" s="9"/>
      <c r="F37" s="67" t="n">
        <f aca="false">'Central pensions'!I37</f>
        <v>17202581.4506645</v>
      </c>
      <c r="G37" s="9" t="n">
        <f aca="false">'Central pensions'!K37</f>
        <v>332180.285328</v>
      </c>
      <c r="H37" s="9" t="n">
        <f aca="false">'Central pensions'!V37</f>
        <v>1827557.92084548</v>
      </c>
      <c r="I37" s="67" t="n">
        <f aca="false">'Central pensions'!M37</f>
        <v>10273.6170720001</v>
      </c>
      <c r="J37" s="9" t="n">
        <f aca="false">'Central pensions'!W37</f>
        <v>56522.4099230565</v>
      </c>
      <c r="K37" s="9"/>
      <c r="L37" s="67" t="n">
        <f aca="false">'Central pensions'!N37</f>
        <v>3000194.08728157</v>
      </c>
      <c r="M37" s="67"/>
      <c r="N37" s="67" t="n">
        <f aca="false">'Central pensions'!L37</f>
        <v>712946.836556744</v>
      </c>
      <c r="O37" s="9"/>
      <c r="P37" s="9" t="n">
        <f aca="false">'Central pensions'!X37</f>
        <v>19490444.5226376</v>
      </c>
      <c r="Q37" s="67"/>
      <c r="R37" s="67" t="n">
        <f aca="false">'Central SIPA income'!G32</f>
        <v>18842370.1475566</v>
      </c>
      <c r="S37" s="67"/>
      <c r="T37" s="9" t="n">
        <f aca="false">'Central SIPA income'!J32</f>
        <v>72045435.3594355</v>
      </c>
      <c r="U37" s="9"/>
      <c r="V37" s="67" t="n">
        <f aca="false">'Central SIPA income'!F32</f>
        <v>95329.12741414</v>
      </c>
      <c r="W37" s="67"/>
      <c r="X37" s="67" t="n">
        <f aca="false">'Central SIPA income'!M32</f>
        <v>239439.283914253</v>
      </c>
      <c r="Y37" s="9"/>
      <c r="Z37" s="9" t="n">
        <f aca="false">R37+V37-N37-L37-F37</f>
        <v>-1978023.09953207</v>
      </c>
      <c r="AA37" s="9"/>
      <c r="AB37" s="9" t="n">
        <f aca="false">T37-P37-D37</f>
        <v>-42088536.7226672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-0.00929719918892676</v>
      </c>
      <c r="AK37" s="73"/>
      <c r="AW37" s="71" t="n">
        <f aca="false">workers_and_wage_central!C25</f>
        <v>10362450</v>
      </c>
      <c r="AY37" s="40" t="n">
        <f aca="false">(AW37-AW36)/AW36</f>
        <v>0.0242818995541572</v>
      </c>
      <c r="AZ37" s="39" t="n">
        <f aca="false">workers_and_wage_central!B25</f>
        <v>6110.5943796932</v>
      </c>
      <c r="BA37" s="40" t="n">
        <f aca="false">(AZ37-AZ36)/AZ36</f>
        <v>-0.0104657892715355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0.0149151318080289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89484535.2968785</v>
      </c>
      <c r="E38" s="6"/>
      <c r="F38" s="8" t="n">
        <f aca="false">'Central pensions'!I38</f>
        <v>16264873.5387872</v>
      </c>
      <c r="G38" s="6" t="n">
        <f aca="false">'Central pensions'!K38</f>
        <v>337499.4047984</v>
      </c>
      <c r="H38" s="6" t="n">
        <f aca="false">'Central pensions'!V38</f>
        <v>1856822.14677766</v>
      </c>
      <c r="I38" s="8" t="n">
        <f aca="false">'Central pensions'!M38</f>
        <v>10438.1259216</v>
      </c>
      <c r="J38" s="6" t="n">
        <f aca="false">'Central pensions'!W38</f>
        <v>57427.4890755979</v>
      </c>
      <c r="K38" s="6"/>
      <c r="L38" s="8" t="n">
        <f aca="false">'Central pensions'!N38</f>
        <v>3277981.43941777</v>
      </c>
      <c r="M38" s="8"/>
      <c r="N38" s="8" t="n">
        <f aca="false">'Central pensions'!L38</f>
        <v>677632.508936876</v>
      </c>
      <c r="O38" s="6"/>
      <c r="P38" s="6" t="n">
        <f aca="false">'Central pensions'!X38</f>
        <v>20737595.4022644</v>
      </c>
      <c r="Q38" s="8"/>
      <c r="R38" s="8" t="n">
        <f aca="false">'Central SIPA income'!G33</f>
        <v>16763471.1490712</v>
      </c>
      <c r="S38" s="8"/>
      <c r="T38" s="6" t="n">
        <f aca="false">'Central SIPA income'!J33</f>
        <v>64096584.8570162</v>
      </c>
      <c r="U38" s="6"/>
      <c r="V38" s="8" t="n">
        <f aca="false">'Central SIPA income'!F33</f>
        <v>101745.3984145</v>
      </c>
      <c r="W38" s="8"/>
      <c r="X38" s="8" t="n">
        <f aca="false">'Central SIPA income'!M33</f>
        <v>255555.106804898</v>
      </c>
      <c r="Y38" s="6"/>
      <c r="Z38" s="6" t="n">
        <f aca="false">R38+V38-N38-L38-F38</f>
        <v>-3355270.93965608</v>
      </c>
      <c r="AA38" s="6"/>
      <c r="AB38" s="6" t="n">
        <f aca="false">T38-P38-D38</f>
        <v>-46125545.8421268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-0.00991972850732483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10684582</v>
      </c>
      <c r="AX38" s="5"/>
      <c r="AY38" s="61" t="n">
        <f aca="false">(AW38-AW37)/AW37</f>
        <v>0.0310864708635506</v>
      </c>
      <c r="AZ38" s="66" t="n">
        <f aca="false">workers_and_wage_central!B26</f>
        <v>6142.77220027328</v>
      </c>
      <c r="BA38" s="61" t="n">
        <f aca="false">(AZ38-AZ37)/AZ37</f>
        <v>0.00526590681374768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0.0172217967831584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97175859.1789254</v>
      </c>
      <c r="E39" s="9"/>
      <c r="F39" s="67" t="n">
        <f aca="false">'Central pensions'!I39</f>
        <v>17662862.6982806</v>
      </c>
      <c r="G39" s="9" t="n">
        <f aca="false">'Central pensions'!K39</f>
        <v>376760.36437272</v>
      </c>
      <c r="H39" s="9" t="n">
        <f aca="false">'Central pensions'!V39</f>
        <v>2072824.36249975</v>
      </c>
      <c r="I39" s="67" t="n">
        <f aca="false">'Central pensions'!M39</f>
        <v>11652.38240328</v>
      </c>
      <c r="J39" s="9" t="n">
        <f aca="false">'Central pensions'!W39</f>
        <v>64107.969974219</v>
      </c>
      <c r="K39" s="9"/>
      <c r="L39" s="67" t="n">
        <f aca="false">'Central pensions'!N39</f>
        <v>3090370.68778146</v>
      </c>
      <c r="M39" s="67"/>
      <c r="N39" s="67" t="n">
        <f aca="false">'Central pensions'!L39</f>
        <v>736500.707551446</v>
      </c>
      <c r="O39" s="9"/>
      <c r="P39" s="9" t="n">
        <f aca="false">'Central pensions'!X39</f>
        <v>20087957.7800104</v>
      </c>
      <c r="Q39" s="67"/>
      <c r="R39" s="67" t="n">
        <f aca="false">'Central SIPA income'!G34</f>
        <v>20120437.6642142</v>
      </c>
      <c r="S39" s="67"/>
      <c r="T39" s="9" t="n">
        <f aca="false">'Central SIPA income'!J34</f>
        <v>76932237.2816599</v>
      </c>
      <c r="U39" s="9"/>
      <c r="V39" s="67" t="n">
        <f aca="false">'Central SIPA income'!F34</f>
        <v>99468.02943976</v>
      </c>
      <c r="W39" s="67"/>
      <c r="X39" s="67" t="n">
        <f aca="false">'Central SIPA income'!M34</f>
        <v>249835.012524045</v>
      </c>
      <c r="Y39" s="9"/>
      <c r="Z39" s="9" t="n">
        <f aca="false">R39+V39-N39-L39-F39</f>
        <v>-1269828.39995959</v>
      </c>
      <c r="AA39" s="9"/>
      <c r="AB39" s="9" t="n">
        <f aca="false">T39-P39-D39</f>
        <v>-40331579.6772758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-0.00864901490616355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11003539</v>
      </c>
      <c r="AX39" s="7"/>
      <c r="AY39" s="40" t="n">
        <f aca="false">(AW39-AW38)/AW38</f>
        <v>0.0298520803153553</v>
      </c>
      <c r="AZ39" s="39" t="n">
        <f aca="false">workers_and_wage_central!B27</f>
        <v>6180.11476326826</v>
      </c>
      <c r="BA39" s="40" t="n">
        <f aca="false">(AZ39-AZ38)/AZ38</f>
        <v>0.00607910594394518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0.0151016374330782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91050907.6765179</v>
      </c>
      <c r="E40" s="9"/>
      <c r="F40" s="67" t="n">
        <f aca="false">'Central pensions'!I40</f>
        <v>16549580.2602889</v>
      </c>
      <c r="G40" s="9" t="n">
        <f aca="false">'Central pensions'!K40</f>
        <v>377270.44517384</v>
      </c>
      <c r="H40" s="9" t="n">
        <f aca="false">'Central pensions'!V40</f>
        <v>2075630.67656934</v>
      </c>
      <c r="I40" s="67" t="n">
        <f aca="false">'Central pensions'!M40</f>
        <v>11668.1580981601</v>
      </c>
      <c r="J40" s="9" t="n">
        <f aca="false">'Central pensions'!W40</f>
        <v>64194.7631928665</v>
      </c>
      <c r="K40" s="9"/>
      <c r="L40" s="67" t="n">
        <f aca="false">'Central pensions'!N40</f>
        <v>2784829.19947361</v>
      </c>
      <c r="M40" s="67"/>
      <c r="N40" s="67" t="n">
        <f aca="false">'Central pensions'!L40</f>
        <v>692125.812809665</v>
      </c>
      <c r="O40" s="9"/>
      <c r="P40" s="9" t="n">
        <f aca="false">'Central pensions'!X40</f>
        <v>18258363.9665392</v>
      </c>
      <c r="Q40" s="67"/>
      <c r="R40" s="67" t="n">
        <f aca="false">'Central SIPA income'!G35</f>
        <v>17681962.9293486</v>
      </c>
      <c r="S40" s="67"/>
      <c r="T40" s="9" t="n">
        <f aca="false">'Central SIPA income'!J35</f>
        <v>67608517.786151</v>
      </c>
      <c r="U40" s="9"/>
      <c r="V40" s="67" t="n">
        <f aca="false">'Central SIPA income'!F35</f>
        <v>111625.91061351</v>
      </c>
      <c r="W40" s="67"/>
      <c r="X40" s="67" t="n">
        <f aca="false">'Central SIPA income'!M35</f>
        <v>280372.1048181</v>
      </c>
      <c r="Y40" s="9"/>
      <c r="Z40" s="9" t="n">
        <f aca="false">R40+V40-N40-L40-F40</f>
        <v>-2232946.43261005</v>
      </c>
      <c r="AA40" s="9"/>
      <c r="AB40" s="9" t="n">
        <f aca="false">T40-P40-D40</f>
        <v>-41700753.8569062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-0.00888369259714664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11391209</v>
      </c>
      <c r="AY40" s="40" t="n">
        <f aca="false">(AW40-AW39)/AW39</f>
        <v>0.0352313923729447</v>
      </c>
      <c r="AZ40" s="39" t="n">
        <f aca="false">workers_and_wage_central!B28</f>
        <v>6144.07668966148</v>
      </c>
      <c r="BA40" s="40" t="n">
        <f aca="false">(AZ40-AZ39)/AZ39</f>
        <v>-0.00583129520845985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0.0175012756532912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105519226.700279</v>
      </c>
      <c r="E41" s="9"/>
      <c r="F41" s="67" t="n">
        <f aca="false">'Central pensions'!I41</f>
        <v>19179368.5076053</v>
      </c>
      <c r="G41" s="9" t="n">
        <f aca="false">'Central pensions'!K41</f>
        <v>476989.40099664</v>
      </c>
      <c r="H41" s="9" t="n">
        <f aca="false">'Central pensions'!V41</f>
        <v>2624254.94965782</v>
      </c>
      <c r="I41" s="67" t="n">
        <f aca="false">'Central pensions'!M41</f>
        <v>14752.24951536</v>
      </c>
      <c r="J41" s="9" t="n">
        <f aca="false">'Central pensions'!W41</f>
        <v>81162.5242162216</v>
      </c>
      <c r="K41" s="9"/>
      <c r="L41" s="67" t="n">
        <f aca="false">'Central pensions'!N41</f>
        <v>3467900.7640429</v>
      </c>
      <c r="M41" s="67"/>
      <c r="N41" s="67" t="n">
        <f aca="false">'Central pensions'!L41</f>
        <v>802441.740150291</v>
      </c>
      <c r="O41" s="9"/>
      <c r="P41" s="9" t="n">
        <f aca="false">'Central pensions'!X41</f>
        <v>22409751.2460423</v>
      </c>
      <c r="Q41" s="67"/>
      <c r="R41" s="67" t="n">
        <f aca="false">'Central SIPA income'!G36</f>
        <v>21273139.5123887</v>
      </c>
      <c r="S41" s="67"/>
      <c r="T41" s="9" t="n">
        <f aca="false">'Central SIPA income'!J36</f>
        <v>81339692.704784</v>
      </c>
      <c r="U41" s="9"/>
      <c r="V41" s="67" t="n">
        <f aca="false">'Central SIPA income'!F36</f>
        <v>106286.40589691</v>
      </c>
      <c r="W41" s="67"/>
      <c r="X41" s="67" t="n">
        <f aca="false">'Central SIPA income'!M36</f>
        <v>266960.808391927</v>
      </c>
      <c r="Y41" s="9"/>
      <c r="Z41" s="9" t="n">
        <f aca="false">R41+V41-N41-L41-F41</f>
        <v>-2070285.09351288</v>
      </c>
      <c r="AA41" s="9"/>
      <c r="AB41" s="9" t="n">
        <f aca="false">T41-P41-D41</f>
        <v>-46589285.241537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-0.00983056986399551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11493659</v>
      </c>
      <c r="AY41" s="40" t="n">
        <f aca="false">(AW41-AW40)/AW40</f>
        <v>0.00899377757005424</v>
      </c>
      <c r="AZ41" s="39" t="n">
        <f aca="false">workers_and_wage_central!B29</f>
        <v>6262.17145355992</v>
      </c>
      <c r="BA41" s="40" t="n">
        <f aca="false">(AZ41-AZ40)/AZ40</f>
        <v>0.019220913062032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0.0152179272530551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99784506.4776949</v>
      </c>
      <c r="E42" s="6"/>
      <c r="F42" s="8" t="n">
        <f aca="false">'Central pensions'!I42</f>
        <v>18137015.223977</v>
      </c>
      <c r="G42" s="6" t="n">
        <f aca="false">'Central pensions'!K42</f>
        <v>455061.99839152</v>
      </c>
      <c r="H42" s="6" t="n">
        <f aca="false">'Central pensions'!V42</f>
        <v>2503616.85015416</v>
      </c>
      <c r="I42" s="8" t="n">
        <f aca="false">'Central pensions'!M42</f>
        <v>14074.0824244799</v>
      </c>
      <c r="J42" s="6" t="n">
        <f aca="false">'Central pensions'!W42</f>
        <v>77431.4489738397</v>
      </c>
      <c r="K42" s="6"/>
      <c r="L42" s="8" t="n">
        <f aca="false">'Central pensions'!N42</f>
        <v>3761846.47811564</v>
      </c>
      <c r="M42" s="8"/>
      <c r="N42" s="8" t="n">
        <f aca="false">'Central pensions'!L42</f>
        <v>762049.569030441</v>
      </c>
      <c r="O42" s="6"/>
      <c r="P42" s="6" t="n">
        <f aca="false">'Central pensions'!X42</f>
        <v>23712811.1458407</v>
      </c>
      <c r="Q42" s="8"/>
      <c r="R42" s="8" t="n">
        <f aca="false">'Central SIPA income'!G37</f>
        <v>18579132.6373869</v>
      </c>
      <c r="S42" s="8"/>
      <c r="T42" s="6" t="n">
        <f aca="false">'Central SIPA income'!J37</f>
        <v>71038923.9240592</v>
      </c>
      <c r="U42" s="6"/>
      <c r="V42" s="8" t="n">
        <f aca="false">'Central SIPA income'!F37</f>
        <v>113581.44674726</v>
      </c>
      <c r="W42" s="8"/>
      <c r="X42" s="8" t="n">
        <f aca="false">'Central SIPA income'!M37</f>
        <v>285283.847789368</v>
      </c>
      <c r="Y42" s="6"/>
      <c r="Z42" s="6" t="n">
        <f aca="false">R42+V42-N42-L42-F42</f>
        <v>-3968197.1869889</v>
      </c>
      <c r="AA42" s="6"/>
      <c r="AB42" s="6" t="n">
        <f aca="false">T42-P42-D42</f>
        <v>-52458393.6994764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-0.0109530742320173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11507907</v>
      </c>
      <c r="AX42" s="5"/>
      <c r="AY42" s="61" t="n">
        <f aca="false">(AW42-AW41)/AW41</f>
        <v>0.00123964004848238</v>
      </c>
      <c r="AZ42" s="66" t="n">
        <f aca="false">workers_and_wage_central!B30</f>
        <v>6328.03804514148</v>
      </c>
      <c r="BA42" s="61" t="n">
        <f aca="false">(AZ42-AZ41)/AZ41</f>
        <v>0.0105181712238365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0.0177697470898865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109929264.516965</v>
      </c>
      <c r="E43" s="9"/>
      <c r="F43" s="67" t="n">
        <f aca="false">'Central pensions'!I43</f>
        <v>19980945.083398</v>
      </c>
      <c r="G43" s="9" t="n">
        <f aca="false">'Central pensions'!K43</f>
        <v>526366.93022928</v>
      </c>
      <c r="H43" s="9" t="n">
        <f aca="false">'Central pensions'!V43</f>
        <v>2895915.54676938</v>
      </c>
      <c r="I43" s="67" t="n">
        <f aca="false">'Central pensions'!M43</f>
        <v>16279.38959472</v>
      </c>
      <c r="J43" s="9" t="n">
        <f aca="false">'Central pensions'!W43</f>
        <v>89564.398353692</v>
      </c>
      <c r="K43" s="9"/>
      <c r="L43" s="67" t="n">
        <f aca="false">'Central pensions'!N43</f>
        <v>3560131.03663217</v>
      </c>
      <c r="M43" s="67"/>
      <c r="N43" s="67" t="n">
        <f aca="false">'Central pensions'!L43</f>
        <v>840564.825117625</v>
      </c>
      <c r="O43" s="9"/>
      <c r="P43" s="9" t="n">
        <f aca="false">'Central pensions'!X43</f>
        <v>23098076.5343141</v>
      </c>
      <c r="Q43" s="67"/>
      <c r="R43" s="67" t="n">
        <f aca="false">'Central SIPA income'!G38</f>
        <v>21904938.0739029</v>
      </c>
      <c r="S43" s="67"/>
      <c r="T43" s="9" t="n">
        <f aca="false">'Central SIPA income'!J38</f>
        <v>83755429.2637888</v>
      </c>
      <c r="U43" s="9"/>
      <c r="V43" s="67" t="n">
        <f aca="false">'Central SIPA income'!F38</f>
        <v>112706.59363918</v>
      </c>
      <c r="W43" s="67"/>
      <c r="X43" s="67" t="n">
        <f aca="false">'Central SIPA income'!M38</f>
        <v>283086.469009021</v>
      </c>
      <c r="Y43" s="9"/>
      <c r="Z43" s="9" t="n">
        <f aca="false">R43+V43-N43-L43-F43</f>
        <v>-2363996.2776058</v>
      </c>
      <c r="AA43" s="9"/>
      <c r="AB43" s="9" t="n">
        <f aca="false">T43-P43-D43</f>
        <v>-49271911.7874906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-0.0101598544756311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11555972</v>
      </c>
      <c r="AX43" s="7"/>
      <c r="AY43" s="40" t="n">
        <f aca="false">(AW43-AW42)/AW42</f>
        <v>0.00417669346823884</v>
      </c>
      <c r="AZ43" s="39" t="n">
        <f aca="false">workers_and_wage_central!B31</f>
        <v>6384.77722434944</v>
      </c>
      <c r="BA43" s="40" t="n">
        <f aca="false">(AZ43-AZ42)/AZ42</f>
        <v>0.0089663144885032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0.0153781741653133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104655329.208168</v>
      </c>
      <c r="E44" s="9"/>
      <c r="F44" s="67" t="n">
        <f aca="false">'Central pensions'!I44</f>
        <v>19022344.9122651</v>
      </c>
      <c r="G44" s="9" t="n">
        <f aca="false">'Central pensions'!K44</f>
        <v>508265.48725576</v>
      </c>
      <c r="H44" s="9" t="n">
        <f aca="false">'Central pensions'!V44</f>
        <v>2796326.74831819</v>
      </c>
      <c r="I44" s="67" t="n">
        <f aca="false">'Central pensions'!M44</f>
        <v>15719.5511522401</v>
      </c>
      <c r="J44" s="9" t="n">
        <f aca="false">'Central pensions'!W44</f>
        <v>86484.3324222124</v>
      </c>
      <c r="K44" s="9"/>
      <c r="L44" s="67" t="n">
        <f aca="false">'Central pensions'!N44</f>
        <v>3233612.95677156</v>
      </c>
      <c r="M44" s="67"/>
      <c r="N44" s="67" t="n">
        <f aca="false">'Central pensions'!L44</f>
        <v>803882.336578906</v>
      </c>
      <c r="O44" s="9"/>
      <c r="P44" s="9" t="n">
        <f aca="false">'Central pensions'!X44</f>
        <v>21201956.4368596</v>
      </c>
      <c r="Q44" s="67"/>
      <c r="R44" s="67" t="n">
        <f aca="false">'Central SIPA income'!G39</f>
        <v>19226305.5322867</v>
      </c>
      <c r="S44" s="67"/>
      <c r="T44" s="9" t="n">
        <f aca="false">'Central SIPA income'!J39</f>
        <v>73513445.5792833</v>
      </c>
      <c r="U44" s="9"/>
      <c r="V44" s="67" t="n">
        <f aca="false">'Central SIPA income'!F39</f>
        <v>113815.69275199</v>
      </c>
      <c r="W44" s="67"/>
      <c r="X44" s="67" t="n">
        <f aca="false">'Central SIPA income'!M39</f>
        <v>285872.206218253</v>
      </c>
      <c r="Y44" s="9"/>
      <c r="Z44" s="9" t="n">
        <f aca="false">R44+V44-N44-L44-F44</f>
        <v>-3719718.9805769</v>
      </c>
      <c r="AA44" s="9"/>
      <c r="AB44" s="9" t="n">
        <f aca="false">T44-P44-D44</f>
        <v>-52343840.0657438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-0.0106200337607215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11585145</v>
      </c>
      <c r="AY44" s="40" t="n">
        <f aca="false">(AW44-AW43)/AW43</f>
        <v>0.00252449555952541</v>
      </c>
      <c r="AZ44" s="39" t="n">
        <f aca="false">workers_and_wage_central!B32</f>
        <v>6434.78159521863</v>
      </c>
      <c r="BA44" s="40" t="n">
        <f aca="false">(AZ44-AZ43)/AZ43</f>
        <v>0.00783181137135015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0.0179697004114507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112665100.842648</v>
      </c>
      <c r="E45" s="9"/>
      <c r="F45" s="67" t="n">
        <f aca="false">'Central pensions'!I45</f>
        <v>20478215.720301</v>
      </c>
      <c r="G45" s="9" t="n">
        <f aca="false">'Central pensions'!K45</f>
        <v>580195.35249632</v>
      </c>
      <c r="H45" s="9" t="n">
        <f aca="false">'Central pensions'!V45</f>
        <v>3192063.64413045</v>
      </c>
      <c r="I45" s="67" t="n">
        <f aca="false">'Central pensions'!M45</f>
        <v>17944.18615968</v>
      </c>
      <c r="J45" s="9" t="n">
        <f aca="false">'Central pensions'!W45</f>
        <v>98723.6178597047</v>
      </c>
      <c r="K45" s="9"/>
      <c r="L45" s="67" t="n">
        <f aca="false">'Central pensions'!N45</f>
        <v>3578867.62856158</v>
      </c>
      <c r="M45" s="67"/>
      <c r="N45" s="67" t="n">
        <f aca="false">'Central pensions'!L45</f>
        <v>866670.009201393</v>
      </c>
      <c r="O45" s="9"/>
      <c r="P45" s="9" t="n">
        <f aca="false">'Central pensions'!X45</f>
        <v>23338923.8194602</v>
      </c>
      <c r="Q45" s="67"/>
      <c r="R45" s="67" t="n">
        <f aca="false">'Central SIPA income'!G40</f>
        <v>22619942.0367675</v>
      </c>
      <c r="S45" s="73" t="n">
        <f aca="false">SUM(T42:T45)/AVERAGE(AG42:AG45)</f>
        <v>0.0642773970919965</v>
      </c>
      <c r="T45" s="9" t="n">
        <f aca="false">'Central SIPA income'!J40</f>
        <v>86489308.8864107</v>
      </c>
      <c r="U45" s="9"/>
      <c r="V45" s="67" t="n">
        <f aca="false">'Central SIPA income'!F40</f>
        <v>107785.74933056</v>
      </c>
      <c r="W45" s="67"/>
      <c r="X45" s="67" t="n">
        <f aca="false">'Central SIPA income'!M40</f>
        <v>270726.726824549</v>
      </c>
      <c r="Y45" s="9"/>
      <c r="Z45" s="9" t="n">
        <f aca="false">R45+V45-N45-L45-F45</f>
        <v>-2196025.57196593</v>
      </c>
      <c r="AA45" s="9"/>
      <c r="AB45" s="9" t="n">
        <f aca="false">T45-P45-D45</f>
        <v>-49514715.7756972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-0.00985939630971991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11640257</v>
      </c>
      <c r="AY45" s="40" t="n">
        <f aca="false">(AW45-AW44)/AW44</f>
        <v>0.00475712647532681</v>
      </c>
      <c r="AZ45" s="39" t="n">
        <f aca="false">workers_and_wage_central!B33</f>
        <v>6502.57448577662</v>
      </c>
      <c r="BA45" s="40" t="n">
        <f aca="false">(AZ45-AZ44)/AZ44</f>
        <v>0.0105353833000896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0.0155895486598971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107716352.2013</v>
      </c>
      <c r="E46" s="6"/>
      <c r="F46" s="8" t="n">
        <f aca="false">'Central pensions'!I46</f>
        <v>19578722.0752848</v>
      </c>
      <c r="G46" s="6" t="n">
        <f aca="false">'Central pensions'!K46</f>
        <v>561236.37195136</v>
      </c>
      <c r="H46" s="6" t="n">
        <f aca="false">'Central pensions'!V46</f>
        <v>3087756.92697568</v>
      </c>
      <c r="I46" s="8" t="n">
        <f aca="false">'Central pensions'!M46</f>
        <v>17357.82593664</v>
      </c>
      <c r="J46" s="6" t="n">
        <f aca="false">'Central pensions'!W46</f>
        <v>95497.6369167738</v>
      </c>
      <c r="K46" s="6"/>
      <c r="L46" s="8" t="n">
        <f aca="false">'Central pensions'!N46</f>
        <v>3939184.70479117</v>
      </c>
      <c r="M46" s="8"/>
      <c r="N46" s="8" t="n">
        <f aca="false">'Central pensions'!L46</f>
        <v>831612.956612691</v>
      </c>
      <c r="O46" s="6"/>
      <c r="P46" s="6" t="n">
        <f aca="false">'Central pensions'!X46</f>
        <v>25015737.2810505</v>
      </c>
      <c r="Q46" s="8"/>
      <c r="R46" s="8" t="n">
        <f aca="false">'Central SIPA income'!G41</f>
        <v>19861925.8613083</v>
      </c>
      <c r="S46" s="8"/>
      <c r="T46" s="6" t="n">
        <f aca="false">'Central SIPA income'!J41</f>
        <v>75943794.9975919</v>
      </c>
      <c r="U46" s="6"/>
      <c r="V46" s="8" t="n">
        <f aca="false">'Central SIPA income'!F41</f>
        <v>110910.11846553</v>
      </c>
      <c r="W46" s="8"/>
      <c r="X46" s="8" t="n">
        <f aca="false">'Central SIPA income'!M41</f>
        <v>278574.241310977</v>
      </c>
      <c r="Y46" s="6"/>
      <c r="Z46" s="6" t="n">
        <f aca="false">R46+V46-N46-L46-F46</f>
        <v>-4376683.75691486</v>
      </c>
      <c r="AA46" s="6"/>
      <c r="AB46" s="6" t="n">
        <f aca="false">T46-P46-D46</f>
        <v>-56788294.4847584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-0.0112925122293255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11707876</v>
      </c>
      <c r="AX46" s="5"/>
      <c r="AY46" s="61" t="n">
        <f aca="false">(AW46-AW45)/AW45</f>
        <v>0.0058090641813149</v>
      </c>
      <c r="AZ46" s="66" t="n">
        <f aca="false">workers_and_wage_central!B34</f>
        <v>6530.39850515925</v>
      </c>
      <c r="BA46" s="61" t="n">
        <f aca="false">(AZ46-AZ45)/AZ45</f>
        <v>0.0042789235930305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0.017993699925475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117295719.713674</v>
      </c>
      <c r="E47" s="9"/>
      <c r="F47" s="67" t="n">
        <f aca="false">'Central pensions'!I47</f>
        <v>21319885.5137876</v>
      </c>
      <c r="G47" s="9" t="n">
        <f aca="false">'Central pensions'!K47</f>
        <v>610260.0149976</v>
      </c>
      <c r="H47" s="9" t="n">
        <f aca="false">'Central pensions'!V47</f>
        <v>3357470.54670297</v>
      </c>
      <c r="I47" s="67" t="n">
        <f aca="false">'Central pensions'!M47</f>
        <v>18874.0210823999</v>
      </c>
      <c r="J47" s="9" t="n">
        <f aca="false">'Central pensions'!W47</f>
        <v>103839.295258854</v>
      </c>
      <c r="K47" s="9"/>
      <c r="L47" s="67" t="n">
        <f aca="false">'Central pensions'!N47</f>
        <v>3647419.04690518</v>
      </c>
      <c r="M47" s="67"/>
      <c r="N47" s="67" t="n">
        <f aca="false">'Central pensions'!L47</f>
        <v>905620.708531406</v>
      </c>
      <c r="O47" s="9"/>
      <c r="P47" s="9" t="n">
        <f aca="false">'Central pensions'!X47</f>
        <v>23908932.7105243</v>
      </c>
      <c r="Q47" s="67"/>
      <c r="R47" s="67" t="n">
        <f aca="false">'Central SIPA income'!G42</f>
        <v>23085752.3021072</v>
      </c>
      <c r="S47" s="67"/>
      <c r="T47" s="9" t="n">
        <f aca="false">'Central SIPA income'!J42</f>
        <v>88270374.8085047</v>
      </c>
      <c r="U47" s="9"/>
      <c r="V47" s="67" t="n">
        <f aca="false">'Central SIPA income'!F42</f>
        <v>109158.1642337</v>
      </c>
      <c r="W47" s="67"/>
      <c r="X47" s="67" t="n">
        <f aca="false">'Central SIPA income'!M42</f>
        <v>274173.83738304</v>
      </c>
      <c r="Y47" s="9"/>
      <c r="Z47" s="9" t="n">
        <f aca="false">R47+V47-N47-L47-F47</f>
        <v>-2678014.8028833</v>
      </c>
      <c r="AA47" s="9"/>
      <c r="AB47" s="9" t="n">
        <f aca="false">T47-P47-D47</f>
        <v>-52934277.615694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-0.0104952243158578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11693838</v>
      </c>
      <c r="AX47" s="7"/>
      <c r="AY47" s="40" t="n">
        <f aca="false">(AW47-AW46)/AW46</f>
        <v>-0.00119902192336168</v>
      </c>
      <c r="AZ47" s="39" t="n">
        <f aca="false">workers_and_wage_central!B35</f>
        <v>6564.49368171388</v>
      </c>
      <c r="BA47" s="40" t="n">
        <f aca="false">(AZ47-AZ46)/AZ46</f>
        <v>0.00522099478733114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0.0155757557190903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111657610.251558</v>
      </c>
      <c r="E48" s="9"/>
      <c r="F48" s="67" t="n">
        <f aca="false">'Central pensions'!I48</f>
        <v>20295092.3794776</v>
      </c>
      <c r="G48" s="9" t="n">
        <f aca="false">'Central pensions'!K48</f>
        <v>619983.58705296</v>
      </c>
      <c r="H48" s="9" t="n">
        <f aca="false">'Central pensions'!V48</f>
        <v>3410966.77123399</v>
      </c>
      <c r="I48" s="67" t="n">
        <f aca="false">'Central pensions'!M48</f>
        <v>19174.7501150398</v>
      </c>
      <c r="J48" s="9" t="n">
        <f aca="false">'Central pensions'!W48</f>
        <v>105493.817667029</v>
      </c>
      <c r="K48" s="9"/>
      <c r="L48" s="67" t="n">
        <f aca="false">'Central pensions'!N48</f>
        <v>3326166.47015971</v>
      </c>
      <c r="M48" s="67"/>
      <c r="N48" s="67" t="n">
        <f aca="false">'Central pensions'!L48</f>
        <v>863133.377995316</v>
      </c>
      <c r="O48" s="9"/>
      <c r="P48" s="9" t="n">
        <f aca="false">'Central pensions'!X48</f>
        <v>22008198.8058011</v>
      </c>
      <c r="Q48" s="67"/>
      <c r="R48" s="67" t="n">
        <f aca="false">'Central SIPA income'!G43</f>
        <v>20205121.7771462</v>
      </c>
      <c r="S48" s="67"/>
      <c r="T48" s="9" t="n">
        <f aca="false">'Central SIPA income'!J43</f>
        <v>77256034.3271716</v>
      </c>
      <c r="U48" s="9"/>
      <c r="V48" s="67" t="n">
        <f aca="false">'Central SIPA income'!F43</f>
        <v>115815.10328089</v>
      </c>
      <c r="W48" s="67"/>
      <c r="X48" s="67" t="n">
        <f aca="false">'Central SIPA income'!M43</f>
        <v>290894.149020799</v>
      </c>
      <c r="Y48" s="9"/>
      <c r="Z48" s="9" t="n">
        <f aca="false">R48+V48-N48-L48-F48</f>
        <v>-4163455.34720556</v>
      </c>
      <c r="AA48" s="9"/>
      <c r="AB48" s="9" t="n">
        <f aca="false">T48-P48-D48</f>
        <v>-56409774.7301875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-0.0111116219681924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11738984</v>
      </c>
      <c r="AY48" s="40" t="n">
        <f aca="false">(AW48-AW47)/AW47</f>
        <v>0.00386066576260078</v>
      </c>
      <c r="AZ48" s="39" t="n">
        <f aca="false">workers_and_wage_central!B36</f>
        <v>6602.6350547944</v>
      </c>
      <c r="BA48" s="40" t="n">
        <f aca="false">(AZ48-AZ47)/AZ47</f>
        <v>0.00581025360520373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0.0180171886810163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120581725.489371</v>
      </c>
      <c r="E49" s="9"/>
      <c r="F49" s="67" t="n">
        <f aca="false">'Central pensions'!I49</f>
        <v>21917155.9607102</v>
      </c>
      <c r="G49" s="9" t="n">
        <f aca="false">'Central pensions'!K49</f>
        <v>682417.2256488</v>
      </c>
      <c r="H49" s="9" t="n">
        <f aca="false">'Central pensions'!V49</f>
        <v>3754458.22988683</v>
      </c>
      <c r="I49" s="67" t="n">
        <f aca="false">'Central pensions'!M49</f>
        <v>21105.6873912001</v>
      </c>
      <c r="J49" s="9" t="n">
        <f aca="false">'Central pensions'!W49</f>
        <v>116117.264841861</v>
      </c>
      <c r="K49" s="9"/>
      <c r="L49" s="67" t="n">
        <f aca="false">'Central pensions'!N49</f>
        <v>3726829.12044311</v>
      </c>
      <c r="M49" s="67"/>
      <c r="N49" s="67" t="n">
        <f aca="false">'Central pensions'!L49</f>
        <v>934556.248249922</v>
      </c>
      <c r="O49" s="9"/>
      <c r="P49" s="9" t="n">
        <f aca="false">'Central pensions'!X49</f>
        <v>24480186.7617791</v>
      </c>
      <c r="Q49" s="67"/>
      <c r="R49" s="67" t="n">
        <f aca="false">'Central SIPA income'!G44</f>
        <v>23824500.1476492</v>
      </c>
      <c r="S49" s="67"/>
      <c r="T49" s="9" t="n">
        <f aca="false">'Central SIPA income'!J44</f>
        <v>91095041.224466</v>
      </c>
      <c r="U49" s="9"/>
      <c r="V49" s="67" t="n">
        <f aca="false">'Central SIPA income'!F44</f>
        <v>111118.1803037</v>
      </c>
      <c r="W49" s="67"/>
      <c r="X49" s="67" t="n">
        <f aca="false">'Central SIPA income'!M44</f>
        <v>279096.832662567</v>
      </c>
      <c r="Y49" s="9"/>
      <c r="Z49" s="9" t="n">
        <f aca="false">R49+V49-N49-L49-F49</f>
        <v>-2642923.00145036</v>
      </c>
      <c r="AA49" s="9"/>
      <c r="AB49" s="9" t="n">
        <f aca="false">T49-P49-D49</f>
        <v>-53966871.0266838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-0.0105272212020157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11805314</v>
      </c>
      <c r="AY49" s="40" t="n">
        <f aca="false">(AW49-AW48)/AW48</f>
        <v>0.00565040381688909</v>
      </c>
      <c r="AZ49" s="39" t="n">
        <f aca="false">workers_and_wage_central!B37</f>
        <v>6642.6733254091</v>
      </c>
      <c r="BA49" s="40" t="n">
        <f aca="false">(AZ49-AZ48)/AZ48</f>
        <v>0.00606398358873811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0.0157007584147678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115718878.311896</v>
      </c>
      <c r="E50" s="6"/>
      <c r="F50" s="8" t="n">
        <f aca="false">'Central pensions'!I50</f>
        <v>21033275.9235879</v>
      </c>
      <c r="G50" s="6" t="n">
        <f aca="false">'Central pensions'!K50</f>
        <v>681314.39333664</v>
      </c>
      <c r="H50" s="6" t="n">
        <f aca="false">'Central pensions'!V50</f>
        <v>3748390.77189346</v>
      </c>
      <c r="I50" s="8" t="n">
        <f aca="false">'Central pensions'!M50</f>
        <v>21071.5791753599</v>
      </c>
      <c r="J50" s="6" t="n">
        <f aca="false">'Central pensions'!W50</f>
        <v>115929.611501859</v>
      </c>
      <c r="K50" s="6"/>
      <c r="L50" s="8" t="n">
        <f aca="false">'Central pensions'!N50</f>
        <v>4228011.99227448</v>
      </c>
      <c r="M50" s="8"/>
      <c r="N50" s="8" t="n">
        <f aca="false">'Central pensions'!L50</f>
        <v>897058.766860731</v>
      </c>
      <c r="O50" s="6"/>
      <c r="P50" s="6" t="n">
        <f aca="false">'Central pensions'!X50</f>
        <v>26874526.9871775</v>
      </c>
      <c r="Q50" s="8"/>
      <c r="R50" s="8" t="n">
        <f aca="false">'Central SIPA income'!G45</f>
        <v>20933528.6974694</v>
      </c>
      <c r="S50" s="8"/>
      <c r="T50" s="6" t="n">
        <f aca="false">'Central SIPA income'!J45</f>
        <v>80041161.3192933</v>
      </c>
      <c r="U50" s="6"/>
      <c r="V50" s="8" t="n">
        <f aca="false">'Central SIPA income'!F45</f>
        <v>113394.13395448</v>
      </c>
      <c r="W50" s="8"/>
      <c r="X50" s="8" t="n">
        <f aca="false">'Central SIPA income'!M45</f>
        <v>284813.372057682</v>
      </c>
      <c r="Y50" s="6"/>
      <c r="Z50" s="6" t="n">
        <f aca="false">R50+V50-N50-L50-F50</f>
        <v>-5111423.85129929</v>
      </c>
      <c r="AA50" s="6"/>
      <c r="AB50" s="6" t="n">
        <f aca="false">T50-P50-D50</f>
        <v>-62552243.9797802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-0.0120180577904779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11847341</v>
      </c>
      <c r="AX50" s="5"/>
      <c r="AY50" s="61" t="n">
        <f aca="false">(AW50-AW49)/AW49</f>
        <v>0.00356000695957769</v>
      </c>
      <c r="AZ50" s="66" t="n">
        <f aca="false">workers_and_wage_central!B38</f>
        <v>6704.5906177852</v>
      </c>
      <c r="BA50" s="61" t="n">
        <f aca="false">(AZ50-AZ49)/AZ49</f>
        <v>0.00932114065270349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0.0181150940892031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124432843.185125</v>
      </c>
      <c r="E51" s="9"/>
      <c r="F51" s="67" t="n">
        <f aca="false">'Central pensions'!I51</f>
        <v>22617142.1884603</v>
      </c>
      <c r="G51" s="9" t="n">
        <f aca="false">'Central pensions'!K51</f>
        <v>746735.3588736</v>
      </c>
      <c r="H51" s="9" t="n">
        <f aca="false">'Central pensions'!V51</f>
        <v>4108317.6219724</v>
      </c>
      <c r="I51" s="67" t="n">
        <f aca="false">'Central pensions'!M51</f>
        <v>23094.9080064001</v>
      </c>
      <c r="J51" s="9" t="n">
        <f aca="false">'Central pensions'!W51</f>
        <v>127061.369751724</v>
      </c>
      <c r="K51" s="9"/>
      <c r="L51" s="67" t="n">
        <f aca="false">'Central pensions'!N51</f>
        <v>3843513.85654651</v>
      </c>
      <c r="M51" s="67"/>
      <c r="N51" s="67" t="n">
        <f aca="false">'Central pensions'!L51</f>
        <v>966292.976618406</v>
      </c>
      <c r="O51" s="9"/>
      <c r="P51" s="9" t="n">
        <f aca="false">'Central pensions'!X51</f>
        <v>25260270.5277502</v>
      </c>
      <c r="Q51" s="67"/>
      <c r="R51" s="67" t="n">
        <f aca="false">'Central SIPA income'!G46</f>
        <v>24533274.2018461</v>
      </c>
      <c r="S51" s="67"/>
      <c r="T51" s="9" t="n">
        <f aca="false">'Central SIPA income'!J46</f>
        <v>93805100.2513404</v>
      </c>
      <c r="U51" s="9"/>
      <c r="V51" s="67" t="n">
        <f aca="false">'Central SIPA income'!F46</f>
        <v>111199.18817157</v>
      </c>
      <c r="W51" s="67"/>
      <c r="X51" s="67" t="n">
        <f aca="false">'Central SIPA income'!M46</f>
        <v>279300.30107144</v>
      </c>
      <c r="Y51" s="9"/>
      <c r="Z51" s="9" t="n">
        <f aca="false">R51+V51-N51-L51-F51</f>
        <v>-2782475.63160752</v>
      </c>
      <c r="AA51" s="9"/>
      <c r="AB51" s="9" t="n">
        <f aca="false">T51-P51-D51</f>
        <v>-55888013.4615352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-0.0107061434378731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11908716</v>
      </c>
      <c r="AX51" s="7"/>
      <c r="AY51" s="40" t="n">
        <f aca="false">(AW51-AW50)/AW50</f>
        <v>0.0051804873346686</v>
      </c>
      <c r="AZ51" s="39" t="n">
        <f aca="false">workers_and_wage_central!B39</f>
        <v>6725.49017719491</v>
      </c>
      <c r="BA51" s="40" t="n">
        <f aca="false">(AZ51-AZ50)/AZ50</f>
        <v>0.00311720142230208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0.0158017722003588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120727996.232857</v>
      </c>
      <c r="E52" s="9"/>
      <c r="F52" s="67" t="n">
        <f aca="false">'Central pensions'!I52</f>
        <v>21943742.3997786</v>
      </c>
      <c r="G52" s="9" t="n">
        <f aca="false">'Central pensions'!K52</f>
        <v>745307.348464</v>
      </c>
      <c r="H52" s="9" t="n">
        <f aca="false">'Central pensions'!V52</f>
        <v>4100461.13002997</v>
      </c>
      <c r="I52" s="67" t="n">
        <f aca="false">'Central pensions'!M52</f>
        <v>23050.7427359999</v>
      </c>
      <c r="J52" s="9" t="n">
        <f aca="false">'Central pensions'!W52</f>
        <v>126818.385464844</v>
      </c>
      <c r="K52" s="9"/>
      <c r="L52" s="67" t="n">
        <f aca="false">'Central pensions'!N52</f>
        <v>3600857.5287169</v>
      </c>
      <c r="M52" s="67"/>
      <c r="N52" s="67" t="n">
        <f aca="false">'Central pensions'!L52</f>
        <v>940273.905345086</v>
      </c>
      <c r="O52" s="9"/>
      <c r="P52" s="9" t="n">
        <f aca="false">'Central pensions'!X52</f>
        <v>23857976.435824</v>
      </c>
      <c r="Q52" s="67"/>
      <c r="R52" s="67" t="n">
        <f aca="false">'Central SIPA income'!G47</f>
        <v>21422978.9131011</v>
      </c>
      <c r="S52" s="67"/>
      <c r="T52" s="9" t="n">
        <f aca="false">'Central SIPA income'!J47</f>
        <v>81912616.6402436</v>
      </c>
      <c r="U52" s="9"/>
      <c r="V52" s="67" t="n">
        <f aca="false">'Central SIPA income'!F47</f>
        <v>117560.95946278</v>
      </c>
      <c r="W52" s="67"/>
      <c r="X52" s="67" t="n">
        <f aca="false">'Central SIPA income'!M47</f>
        <v>295279.236405403</v>
      </c>
      <c r="Y52" s="9"/>
      <c r="Z52" s="9" t="n">
        <f aca="false">R52+V52-N52-L52-F52</f>
        <v>-4944333.96127669</v>
      </c>
      <c r="AA52" s="9"/>
      <c r="AB52" s="9" t="n">
        <f aca="false">T52-P52-D52</f>
        <v>-62673356.0284379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-0.011927946799399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11950850</v>
      </c>
      <c r="AY52" s="40" t="n">
        <f aca="false">(AW52-AW51)/AW51</f>
        <v>0.00353808084767493</v>
      </c>
      <c r="AZ52" s="39" t="n">
        <f aca="false">workers_and_wage_central!B40</f>
        <v>6763.11724293804</v>
      </c>
      <c r="BA52" s="40" t="n">
        <f aca="false">(AZ52-AZ51)/AZ51</f>
        <v>0.00559469492212111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0.0182787089345713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128093988.589448</v>
      </c>
      <c r="E53" s="9"/>
      <c r="F53" s="67" t="n">
        <f aca="false">'Central pensions'!I53</f>
        <v>23282598.7034979</v>
      </c>
      <c r="G53" s="9" t="n">
        <f aca="false">'Central pensions'!K53</f>
        <v>853919.47712032</v>
      </c>
      <c r="H53" s="9" t="n">
        <f aca="false">'Central pensions'!V53</f>
        <v>4698013.01613829</v>
      </c>
      <c r="I53" s="67" t="n">
        <f aca="false">'Central pensions'!M53</f>
        <v>26409.8807356799</v>
      </c>
      <c r="J53" s="9" t="n">
        <f aca="false">'Central pensions'!W53</f>
        <v>145299.371633142</v>
      </c>
      <c r="K53" s="9"/>
      <c r="L53" s="67" t="n">
        <f aca="false">'Central pensions'!N53</f>
        <v>4001156.99412176</v>
      </c>
      <c r="M53" s="67"/>
      <c r="N53" s="67" t="n">
        <f aca="false">'Central pensions'!L53</f>
        <v>999812.837441981</v>
      </c>
      <c r="O53" s="9"/>
      <c r="P53" s="9" t="n">
        <f aca="false">'Central pensions'!X53</f>
        <v>26262697.9023256</v>
      </c>
      <c r="Q53" s="67"/>
      <c r="R53" s="67" t="n">
        <f aca="false">'Central SIPA income'!G48</f>
        <v>24969127.9237368</v>
      </c>
      <c r="S53" s="67"/>
      <c r="T53" s="9" t="n">
        <f aca="false">'Central SIPA income'!J48</f>
        <v>95471624.7331724</v>
      </c>
      <c r="U53" s="9"/>
      <c r="V53" s="67" t="n">
        <f aca="false">'Central SIPA income'!F48</f>
        <v>114871.11229222</v>
      </c>
      <c r="W53" s="67"/>
      <c r="X53" s="67" t="n">
        <f aca="false">'Central SIPA income'!M48</f>
        <v>288523.115817414</v>
      </c>
      <c r="Y53" s="9"/>
      <c r="Z53" s="9" t="n">
        <f aca="false">R53+V53-N53-L53-F53</f>
        <v>-3199569.4990326</v>
      </c>
      <c r="AA53" s="9"/>
      <c r="AB53" s="9" t="n">
        <f aca="false">T53-P53-D53</f>
        <v>-58885061.7586011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-0.0110981680089621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12020728</v>
      </c>
      <c r="AY53" s="40" t="n">
        <f aca="false">(AW53-AW52)/AW52</f>
        <v>0.00584711547714179</v>
      </c>
      <c r="AZ53" s="39" t="n">
        <f aca="false">workers_and_wage_central!B41</f>
        <v>6785.5858767402</v>
      </c>
      <c r="BA53" s="40" t="n">
        <f aca="false">(AZ53-AZ52)/AZ52</f>
        <v>0.00332223041462518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0.0158345957970851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124494069.098112</v>
      </c>
      <c r="E54" s="6"/>
      <c r="F54" s="8" t="n">
        <f aca="false">'Central pensions'!I54</f>
        <v>22628270.7228905</v>
      </c>
      <c r="G54" s="6" t="n">
        <f aca="false">'Central pensions'!K54</f>
        <v>899173.48428336</v>
      </c>
      <c r="H54" s="6" t="n">
        <f aca="false">'Central pensions'!V54</f>
        <v>4946987.21145861</v>
      </c>
      <c r="I54" s="8" t="n">
        <f aca="false">'Central pensions'!M54</f>
        <v>27809.4892046399</v>
      </c>
      <c r="J54" s="6" t="n">
        <f aca="false">'Central pensions'!W54</f>
        <v>152999.604478101</v>
      </c>
      <c r="K54" s="6"/>
      <c r="L54" s="8" t="n">
        <f aca="false">'Central pensions'!N54</f>
        <v>4570613.56722088</v>
      </c>
      <c r="M54" s="8"/>
      <c r="N54" s="8" t="n">
        <f aca="false">'Central pensions'!L54</f>
        <v>974754.033331472</v>
      </c>
      <c r="O54" s="6"/>
      <c r="P54" s="6" t="n">
        <f aca="false">'Central pensions'!X54</f>
        <v>29079744.6205461</v>
      </c>
      <c r="Q54" s="8"/>
      <c r="R54" s="8" t="n">
        <f aca="false">'Central SIPA income'!G49</f>
        <v>21774610.7413986</v>
      </c>
      <c r="S54" s="8"/>
      <c r="T54" s="6" t="n">
        <f aca="false">'Central SIPA income'!J49</f>
        <v>83257111.4122672</v>
      </c>
      <c r="U54" s="6"/>
      <c r="V54" s="8" t="n">
        <f aca="false">'Central SIPA income'!F49</f>
        <v>117995.93461007</v>
      </c>
      <c r="W54" s="8"/>
      <c r="X54" s="8" t="n">
        <f aca="false">'Central SIPA income'!M49</f>
        <v>296371.76856858</v>
      </c>
      <c r="Y54" s="6"/>
      <c r="Z54" s="6" t="n">
        <f aca="false">R54+V54-N54-L54-F54</f>
        <v>-6281031.64743421</v>
      </c>
      <c r="AA54" s="6"/>
      <c r="AB54" s="6" t="n">
        <f aca="false">T54-P54-D54</f>
        <v>-70316702.3063906</v>
      </c>
      <c r="AC54" s="50"/>
      <c r="AD54" s="6"/>
      <c r="AE54" s="6"/>
      <c r="AF54" s="6"/>
      <c r="AG54" s="6" t="n">
        <f aca="false">BF54/100*$AG$53</f>
        <v>5345301564.41937</v>
      </c>
      <c r="AH54" s="61" t="n">
        <f aca="false">(AG54-AG53)/AG53</f>
        <v>0.00743810142695741</v>
      </c>
      <c r="AI54" s="61"/>
      <c r="AJ54" s="61" t="n">
        <f aca="false">AB54/AG54</f>
        <v>-0.0131548616030289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0.0102488320143811</v>
      </c>
      <c r="AV54" s="5"/>
      <c r="AW54" s="65" t="n">
        <f aca="false">workers_and_wage_central!C42</f>
        <v>12031993</v>
      </c>
      <c r="AX54" s="5"/>
      <c r="AY54" s="61" t="n">
        <f aca="false">(AW54-AW53)/AW53</f>
        <v>0.000937131261933553</v>
      </c>
      <c r="AZ54" s="66" t="n">
        <f aca="false">workers_and_wage_central!B42</f>
        <v>6829.65746721191</v>
      </c>
      <c r="BA54" s="61" t="n">
        <f aca="false">(AZ54-AZ53)/AZ53</f>
        <v>0.00649488360655348</v>
      </c>
      <c r="BB54" s="5"/>
      <c r="BC54" s="5"/>
      <c r="BD54" s="5"/>
      <c r="BE54" s="5"/>
      <c r="BF54" s="5" t="n">
        <f aca="false">BF53*(1+AY54)*(1+BA54)*(1-BE54)</f>
        <v>100.743810142696</v>
      </c>
      <c r="BG54" s="5"/>
      <c r="BH54" s="5" t="n">
        <f aca="false">BH53+1</f>
        <v>23</v>
      </c>
      <c r="BI54" s="61" t="n">
        <f aca="false">T61/AG61</f>
        <v>0.0182967604711387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132210321.621873</v>
      </c>
      <c r="E55" s="9"/>
      <c r="F55" s="67" t="n">
        <f aca="false">'Central pensions'!I55</f>
        <v>24030790.9581016</v>
      </c>
      <c r="G55" s="9" t="n">
        <f aca="false">'Central pensions'!K55</f>
        <v>1056708.86356224</v>
      </c>
      <c r="H55" s="9" t="n">
        <f aca="false">'Central pensions'!V55</f>
        <v>5813700.38779968</v>
      </c>
      <c r="I55" s="67" t="n">
        <f aca="false">'Central pensions'!M55</f>
        <v>32681.7174297604</v>
      </c>
      <c r="J55" s="9" t="n">
        <f aca="false">'Central pensions'!W55</f>
        <v>179805.166632982</v>
      </c>
      <c r="K55" s="9"/>
      <c r="L55" s="67" t="n">
        <f aca="false">'Central pensions'!N55</f>
        <v>4161841.18629298</v>
      </c>
      <c r="M55" s="67"/>
      <c r="N55" s="67" t="n">
        <f aca="false">'Central pensions'!L55</f>
        <v>1037235.08347952</v>
      </c>
      <c r="O55" s="9"/>
      <c r="P55" s="9" t="n">
        <f aca="false">'Central pensions'!X55</f>
        <v>27302375.0957135</v>
      </c>
      <c r="Q55" s="67"/>
      <c r="R55" s="67" t="n">
        <f aca="false">'Central SIPA income'!G50</f>
        <v>25476738.389493</v>
      </c>
      <c r="S55" s="67"/>
      <c r="T55" s="9" t="n">
        <f aca="false">'Central SIPA income'!J50</f>
        <v>97412517.344453</v>
      </c>
      <c r="U55" s="9"/>
      <c r="V55" s="67" t="n">
        <f aca="false">'Central SIPA income'!F50</f>
        <v>118016.97465004</v>
      </c>
      <c r="W55" s="67"/>
      <c r="X55" s="67" t="n">
        <f aca="false">'Central SIPA income'!M50</f>
        <v>296424.615082973</v>
      </c>
      <c r="Y55" s="9"/>
      <c r="Z55" s="9" t="n">
        <f aca="false">R55+V55-N55-L55-F55</f>
        <v>-3635111.86373105</v>
      </c>
      <c r="AA55" s="9"/>
      <c r="AB55" s="9" t="n">
        <f aca="false">T55-P55-D55</f>
        <v>-62100179.3731339</v>
      </c>
      <c r="AC55" s="50"/>
      <c r="AD55" s="9"/>
      <c r="AE55" s="9"/>
      <c r="AF55" s="9"/>
      <c r="AG55" s="9" t="n">
        <f aca="false">BF55/100*$AG$53</f>
        <v>5406643570.70817</v>
      </c>
      <c r="AH55" s="40" t="n">
        <f aca="false">(AG55-AG54)/AG54</f>
        <v>0.0114758738210626</v>
      </c>
      <c r="AI55" s="40"/>
      <c r="AJ55" s="40" t="n">
        <f aca="false">AB55/AG55</f>
        <v>-0.0114859022165946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12120264</v>
      </c>
      <c r="AX55" s="7"/>
      <c r="AY55" s="40" t="n">
        <f aca="false">(AW55-AW54)/AW54</f>
        <v>0.00733635732667065</v>
      </c>
      <c r="AZ55" s="39" t="n">
        <f aca="false">workers_and_wage_central!B43</f>
        <v>6857.72304782055</v>
      </c>
      <c r="BA55" s="40" t="n">
        <f aca="false">(AZ55-AZ54)/AZ54</f>
        <v>0.00410936869724166</v>
      </c>
      <c r="BB55" s="7"/>
      <c r="BC55" s="7"/>
      <c r="BD55" s="7"/>
      <c r="BE55" s="7"/>
      <c r="BF55" s="7" t="n">
        <f aca="false">BF54*(1+AY55)*(1+BA55)*(1-BE55)</f>
        <v>101.899933396146</v>
      </c>
      <c r="BG55" s="7"/>
      <c r="BH55" s="7" t="n">
        <f aca="false">BH54+1</f>
        <v>24</v>
      </c>
      <c r="BI55" s="40" t="n">
        <f aca="false">T62/AG62</f>
        <v>0.0159219720893783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129269805.18419</v>
      </c>
      <c r="E56" s="9"/>
      <c r="F56" s="67" t="n">
        <f aca="false">'Central pensions'!I56</f>
        <v>23496317.287998</v>
      </c>
      <c r="G56" s="9" t="n">
        <f aca="false">'Central pensions'!K56</f>
        <v>1077820.2806256</v>
      </c>
      <c r="H56" s="9" t="n">
        <f aca="false">'Central pensions'!V56</f>
        <v>5929849.17560724</v>
      </c>
      <c r="I56" s="67" t="n">
        <f aca="false">'Central pensions'!M56</f>
        <v>33334.6478543999</v>
      </c>
      <c r="J56" s="9" t="n">
        <f aca="false">'Central pensions'!W56</f>
        <v>183397.397183728</v>
      </c>
      <c r="K56" s="9"/>
      <c r="L56" s="67" t="n">
        <f aca="false">'Central pensions'!N56</f>
        <v>3981319.22012218</v>
      </c>
      <c r="M56" s="67"/>
      <c r="N56" s="67" t="n">
        <f aca="false">'Central pensions'!L56</f>
        <v>1015552.55776531</v>
      </c>
      <c r="O56" s="9"/>
      <c r="P56" s="9" t="n">
        <f aca="false">'Central pensions'!X56</f>
        <v>26246354.8959876</v>
      </c>
      <c r="Q56" s="67"/>
      <c r="R56" s="67" t="n">
        <f aca="false">'Central SIPA income'!G51</f>
        <v>22454765.5264501</v>
      </c>
      <c r="S56" s="67"/>
      <c r="T56" s="9" t="n">
        <f aca="false">'Central SIPA income'!J51</f>
        <v>85857742.1830831</v>
      </c>
      <c r="U56" s="9"/>
      <c r="V56" s="67" t="n">
        <f aca="false">'Central SIPA income'!F51</f>
        <v>119762.07098417</v>
      </c>
      <c r="W56" s="67"/>
      <c r="X56" s="67" t="n">
        <f aca="false">'Central SIPA income'!M51</f>
        <v>300807.793949074</v>
      </c>
      <c r="Y56" s="9"/>
      <c r="Z56" s="9" t="n">
        <f aca="false">R56+V56-N56-L56-F56</f>
        <v>-5918661.46845121</v>
      </c>
      <c r="AA56" s="9"/>
      <c r="AB56" s="9" t="n">
        <f aca="false">T56-P56-D56</f>
        <v>-69658417.897095</v>
      </c>
      <c r="AC56" s="50"/>
      <c r="AD56" s="9"/>
      <c r="AE56" s="9"/>
      <c r="AF56" s="9"/>
      <c r="AG56" s="9" t="n">
        <f aca="false">BF56/100*$AG$53</f>
        <v>5468381839.58854</v>
      </c>
      <c r="AH56" s="40" t="n">
        <f aca="false">(AG56-AG55)/AG55</f>
        <v>0.0114189641083147</v>
      </c>
      <c r="AI56" s="40"/>
      <c r="AJ56" s="40" t="n">
        <f aca="false">AB56/AG56</f>
        <v>-0.0127383968311796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12134590</v>
      </c>
      <c r="AY56" s="40" t="n">
        <f aca="false">(AW56-AW55)/AW55</f>
        <v>0.00118198745505873</v>
      </c>
      <c r="AZ56" s="39" t="n">
        <f aca="false">workers_and_wage_central!B44</f>
        <v>6927.84251822121</v>
      </c>
      <c r="BA56" s="40" t="n">
        <f aca="false">(AZ56-AZ55)/AZ55</f>
        <v>0.0102248909604115</v>
      </c>
      <c r="BB56" s="7"/>
      <c r="BC56" s="7"/>
      <c r="BD56" s="7"/>
      <c r="BE56" s="7"/>
      <c r="BF56" s="7" t="n">
        <f aca="false">BF55*(1+AY56)*(1+BA56)*(1-BE56)</f>
        <v>103.063525078237</v>
      </c>
      <c r="BG56" s="7"/>
      <c r="BH56" s="0" t="n">
        <f aca="false">BH55+1</f>
        <v>25</v>
      </c>
      <c r="BI56" s="40" t="n">
        <f aca="false">T63/AG63</f>
        <v>0.0184167724990859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135370315.118726</v>
      </c>
      <c r="E57" s="9"/>
      <c r="F57" s="67" t="n">
        <f aca="false">'Central pensions'!I57</f>
        <v>24605157.1817086</v>
      </c>
      <c r="G57" s="9" t="n">
        <f aca="false">'Central pensions'!K57</f>
        <v>1222200.3391508</v>
      </c>
      <c r="H57" s="9" t="n">
        <f aca="false">'Central pensions'!V57</f>
        <v>6724185.6586087</v>
      </c>
      <c r="I57" s="67" t="n">
        <f aca="false">'Central pensions'!M57</f>
        <v>37800.0104892002</v>
      </c>
      <c r="J57" s="9" t="n">
        <f aca="false">'Central pensions'!W57</f>
        <v>207964.504905425</v>
      </c>
      <c r="K57" s="9"/>
      <c r="L57" s="67" t="n">
        <f aca="false">'Central pensions'!N57</f>
        <v>4146313.23254109</v>
      </c>
      <c r="M57" s="67"/>
      <c r="N57" s="67" t="n">
        <f aca="false">'Central pensions'!L57</f>
        <v>1065983.31964977</v>
      </c>
      <c r="O57" s="9"/>
      <c r="P57" s="9" t="n">
        <f aca="false">'Central pensions'!X57</f>
        <v>27379964.7831859</v>
      </c>
      <c r="Q57" s="67"/>
      <c r="R57" s="67" t="n">
        <f aca="false">'Central SIPA income'!G52</f>
        <v>26183915.5334431</v>
      </c>
      <c r="S57" s="67"/>
      <c r="T57" s="9" t="n">
        <f aca="false">'Central SIPA income'!J52</f>
        <v>100116470.446591</v>
      </c>
      <c r="U57" s="9"/>
      <c r="V57" s="67" t="n">
        <f aca="false">'Central SIPA income'!F52</f>
        <v>116365.14647604</v>
      </c>
      <c r="W57" s="67"/>
      <c r="X57" s="67" t="n">
        <f aca="false">'Central SIPA income'!M52</f>
        <v>292275.698945162</v>
      </c>
      <c r="Y57" s="9"/>
      <c r="Z57" s="9" t="n">
        <f aca="false">R57+V57-N57-L57-F57</f>
        <v>-3517173.05398035</v>
      </c>
      <c r="AA57" s="9"/>
      <c r="AB57" s="9" t="n">
        <f aca="false">T57-P57-D57</f>
        <v>-62633809.4553205</v>
      </c>
      <c r="AC57" s="50"/>
      <c r="AD57" s="9"/>
      <c r="AE57" s="9"/>
      <c r="AF57" s="9"/>
      <c r="AG57" s="9" t="n">
        <f aca="false">BF57/100*$AG$53</f>
        <v>5526687852.32876</v>
      </c>
      <c r="AH57" s="40" t="n">
        <f aca="false">(AG57-AG56)/AG56</f>
        <v>0.0106623887011896</v>
      </c>
      <c r="AI57" s="40" t="n">
        <f aca="false">(AG57-AG53)/AG53</f>
        <v>0.0416242844353562</v>
      </c>
      <c r="AJ57" s="40" t="n">
        <f aca="false">AB57/AG57</f>
        <v>-0.0113329739491129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12217841</v>
      </c>
      <c r="AY57" s="40" t="n">
        <f aca="false">(AW57-AW56)/AW56</f>
        <v>0.00686063558801739</v>
      </c>
      <c r="AZ57" s="39" t="n">
        <f aca="false">workers_and_wage_central!B45</f>
        <v>6954.00100126275</v>
      </c>
      <c r="BA57" s="40" t="n">
        <f aca="false">(AZ57-AZ56)/AZ56</f>
        <v>0.00377584839331041</v>
      </c>
      <c r="BB57" s="7"/>
      <c r="BC57" s="7"/>
      <c r="BD57" s="7"/>
      <c r="BE57" s="7"/>
      <c r="BF57" s="7" t="n">
        <f aca="false">BF56*(1+AY57)*(1+BA57)*(1-BE57)</f>
        <v>104.162428443536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0.0159917831659399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133304619.842226</v>
      </c>
      <c r="E58" s="6"/>
      <c r="F58" s="8" t="n">
        <f aca="false">'Central pensions'!I58</f>
        <v>24229692.6131049</v>
      </c>
      <c r="G58" s="6" t="n">
        <f aca="false">'Central pensions'!K58</f>
        <v>1326572.6792328</v>
      </c>
      <c r="H58" s="6" t="n">
        <f aca="false">'Central pensions'!V58</f>
        <v>7298411.47892097</v>
      </c>
      <c r="I58" s="8" t="n">
        <f aca="false">'Central pensions'!M58</f>
        <v>41028.0210072</v>
      </c>
      <c r="J58" s="6" t="n">
        <f aca="false">'Central pensions'!W58</f>
        <v>225724.066358381</v>
      </c>
      <c r="K58" s="6"/>
      <c r="L58" s="8" t="n">
        <f aca="false">'Central pensions'!N58</f>
        <v>4866178.31331247</v>
      </c>
      <c r="M58" s="8"/>
      <c r="N58" s="8" t="n">
        <f aca="false">'Central pensions'!L58</f>
        <v>1053308.59821103</v>
      </c>
      <c r="O58" s="6"/>
      <c r="P58" s="6" t="n">
        <f aca="false">'Central pensions'!X58</f>
        <v>31045615.5316947</v>
      </c>
      <c r="Q58" s="8"/>
      <c r="R58" s="8" t="n">
        <f aca="false">'Central SIPA income'!G53</f>
        <v>23028972.1929419</v>
      </c>
      <c r="S58" s="8"/>
      <c r="T58" s="6" t="n">
        <f aca="false">'Central SIPA income'!J53</f>
        <v>88053271.1398826</v>
      </c>
      <c r="U58" s="6"/>
      <c r="V58" s="8" t="n">
        <f aca="false">'Central SIPA income'!F53</f>
        <v>115312.13595338</v>
      </c>
      <c r="W58" s="8"/>
      <c r="X58" s="8" t="n">
        <f aca="false">'Central SIPA income'!M53</f>
        <v>289630.840103598</v>
      </c>
      <c r="Y58" s="6"/>
      <c r="Z58" s="6" t="n">
        <f aca="false">R58+V58-N58-L58-F58</f>
        <v>-7004895.19573313</v>
      </c>
      <c r="AA58" s="6"/>
      <c r="AB58" s="6" t="n">
        <f aca="false">T58-P58-D58</f>
        <v>-76296964.2340381</v>
      </c>
      <c r="AC58" s="50"/>
      <c r="AD58" s="6"/>
      <c r="AE58" s="6"/>
      <c r="AF58" s="6"/>
      <c r="AG58" s="6" t="n">
        <f aca="false">BF58/100*$AG$53</f>
        <v>5572366822.11401</v>
      </c>
      <c r="AH58" s="61" t="n">
        <f aca="false">(AG58-AG57)/AG57</f>
        <v>0.00826516188461848</v>
      </c>
      <c r="AI58" s="61"/>
      <c r="AJ58" s="61" t="n">
        <f aca="false">AB58/AG58</f>
        <v>-0.0136920211230985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0.00698237799593692</v>
      </c>
      <c r="AV58" s="5"/>
      <c r="AW58" s="65" t="n">
        <f aca="false">workers_and_wage_central!C46</f>
        <v>12261049</v>
      </c>
      <c r="AX58" s="5"/>
      <c r="AY58" s="61" t="n">
        <f aca="false">(AW58-AW57)/AW57</f>
        <v>0.00353646769506986</v>
      </c>
      <c r="AZ58" s="66" t="n">
        <f aca="false">workers_and_wage_central!B46</f>
        <v>6986.76846431699</v>
      </c>
      <c r="BA58" s="61" t="n">
        <f aca="false">(AZ58-AZ57)/AZ57</f>
        <v>0.0047120302468024</v>
      </c>
      <c r="BB58" s="5"/>
      <c r="BC58" s="5"/>
      <c r="BD58" s="5"/>
      <c r="BE58" s="5"/>
      <c r="BF58" s="5" t="n">
        <f aca="false">BF57*(1+AY58)*(1+BA58)*(1-BE58)</f>
        <v>105.023347776916</v>
      </c>
      <c r="BG58" s="5"/>
      <c r="BH58" s="5" t="n">
        <f aca="false">BH57+1</f>
        <v>27</v>
      </c>
      <c r="BI58" s="61" t="n">
        <f aca="false">T65/AG65</f>
        <v>0.0184186531372466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139496301.738494</v>
      </c>
      <c r="E59" s="9"/>
      <c r="F59" s="67" t="n">
        <f aca="false">'Central pensions'!I59</f>
        <v>25355104.0900835</v>
      </c>
      <c r="G59" s="9" t="n">
        <f aca="false">'Central pensions'!K59</f>
        <v>1477075.2717952</v>
      </c>
      <c r="H59" s="9" t="n">
        <f aca="false">'Central pensions'!V59</f>
        <v>8126432.33775552</v>
      </c>
      <c r="I59" s="67" t="n">
        <f aca="false">'Central pensions'!M59</f>
        <v>45682.7403648</v>
      </c>
      <c r="J59" s="9" t="n">
        <f aca="false">'Central pensions'!W59</f>
        <v>251332.958899655</v>
      </c>
      <c r="K59" s="9"/>
      <c r="L59" s="67" t="n">
        <f aca="false">'Central pensions'!N59</f>
        <v>4267983.12015003</v>
      </c>
      <c r="M59" s="67"/>
      <c r="N59" s="67" t="n">
        <f aca="false">'Central pensions'!L59</f>
        <v>1104162.41404467</v>
      </c>
      <c r="O59" s="9"/>
      <c r="P59" s="9" t="n">
        <f aca="false">'Central pensions'!X59</f>
        <v>28221360.5210897</v>
      </c>
      <c r="Q59" s="67"/>
      <c r="R59" s="67" t="n">
        <f aca="false">'Central SIPA income'!G54</f>
        <v>26732023.658179</v>
      </c>
      <c r="S59" s="67"/>
      <c r="T59" s="9" t="n">
        <f aca="false">'Central SIPA income'!J54</f>
        <v>102212209.366982</v>
      </c>
      <c r="U59" s="9"/>
      <c r="V59" s="67" t="n">
        <f aca="false">'Central SIPA income'!F54</f>
        <v>112720.87604035</v>
      </c>
      <c r="W59" s="67"/>
      <c r="X59" s="67" t="n">
        <f aca="false">'Central SIPA income'!M54</f>
        <v>283122.34228303</v>
      </c>
      <c r="Y59" s="9"/>
      <c r="Z59" s="9" t="n">
        <f aca="false">R59+V59-N59-L59-F59</f>
        <v>-3882505.09005883</v>
      </c>
      <c r="AA59" s="9"/>
      <c r="AB59" s="9" t="n">
        <f aca="false">T59-P59-D59</f>
        <v>-65505452.8926017</v>
      </c>
      <c r="AC59" s="50"/>
      <c r="AD59" s="9"/>
      <c r="AE59" s="9"/>
      <c r="AF59" s="9"/>
      <c r="AG59" s="9" t="n">
        <f aca="false">BF59/100*$AG$53</f>
        <v>5591872474.84771</v>
      </c>
      <c r="AH59" s="40" t="n">
        <f aca="false">(AG59-AG58)/AG58</f>
        <v>0.00350042510774569</v>
      </c>
      <c r="AI59" s="40"/>
      <c r="AJ59" s="40" t="n">
        <f aca="false">AB59/AG59</f>
        <v>-0.0117144039294969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12268610</v>
      </c>
      <c r="AX59" s="7"/>
      <c r="AY59" s="40" t="n">
        <f aca="false">(AW59-AW58)/AW58</f>
        <v>0.000616668280177332</v>
      </c>
      <c r="AZ59" s="39" t="n">
        <f aca="false">workers_and_wage_central!B47</f>
        <v>7006.90418851619</v>
      </c>
      <c r="BA59" s="40" t="n">
        <f aca="false">(AZ59-AZ58)/AZ58</f>
        <v>0.00288197960216365</v>
      </c>
      <c r="BB59" s="7"/>
      <c r="BC59" s="7"/>
      <c r="BD59" s="7"/>
      <c r="BE59" s="7"/>
      <c r="BF59" s="7" t="n">
        <f aca="false">BF58*(1+AY59)*(1+BA59)*(1-BE59)</f>
        <v>105.390974140374</v>
      </c>
      <c r="BG59" s="7"/>
      <c r="BH59" s="7" t="n">
        <f aca="false">BH58+1</f>
        <v>28</v>
      </c>
      <c r="BI59" s="40" t="n">
        <f aca="false">T66/AG66</f>
        <v>0.01611678762886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137749114.267219</v>
      </c>
      <c r="E60" s="9"/>
      <c r="F60" s="67" t="n">
        <f aca="false">'Central pensions'!I60</f>
        <v>25037532.0853279</v>
      </c>
      <c r="G60" s="9" t="n">
        <f aca="false">'Central pensions'!K60</f>
        <v>1531795.79257848</v>
      </c>
      <c r="H60" s="9" t="n">
        <f aca="false">'Central pensions'!V60</f>
        <v>8427488.49794133</v>
      </c>
      <c r="I60" s="67" t="n">
        <f aca="false">'Central pensions'!M60</f>
        <v>47375.1276055197</v>
      </c>
      <c r="J60" s="9" t="n">
        <f aca="false">'Central pensions'!W60</f>
        <v>260643.974163132</v>
      </c>
      <c r="K60" s="9"/>
      <c r="L60" s="67" t="n">
        <f aca="false">'Central pensions'!N60</f>
        <v>4153058.34196676</v>
      </c>
      <c r="M60" s="67"/>
      <c r="N60" s="67" t="n">
        <f aca="false">'Central pensions'!L60</f>
        <v>1092887.5580539</v>
      </c>
      <c r="O60" s="9"/>
      <c r="P60" s="9" t="n">
        <f aca="false">'Central pensions'!X60</f>
        <v>27562984.3697265</v>
      </c>
      <c r="Q60" s="67"/>
      <c r="R60" s="67" t="n">
        <f aca="false">'Central SIPA income'!G55</f>
        <v>23310412.7053026</v>
      </c>
      <c r="S60" s="67"/>
      <c r="T60" s="9" t="n">
        <f aca="false">'Central SIPA income'!J55</f>
        <v>89129383.3318213</v>
      </c>
      <c r="U60" s="9"/>
      <c r="V60" s="67" t="n">
        <f aca="false">'Central SIPA income'!F55</f>
        <v>117379.93484848</v>
      </c>
      <c r="W60" s="67"/>
      <c r="X60" s="67" t="n">
        <f aca="false">'Central SIPA income'!M55</f>
        <v>294824.554765125</v>
      </c>
      <c r="Y60" s="9"/>
      <c r="Z60" s="9" t="n">
        <f aca="false">R60+V60-N60-L60-F60</f>
        <v>-6855685.3451975</v>
      </c>
      <c r="AA60" s="9"/>
      <c r="AB60" s="9" t="n">
        <f aca="false">T60-P60-D60</f>
        <v>-76182715.3051239</v>
      </c>
      <c r="AC60" s="50"/>
      <c r="AD60" s="9"/>
      <c r="AE60" s="9"/>
      <c r="AF60" s="9"/>
      <c r="AG60" s="9" t="n">
        <f aca="false">BF60/100*$AG$53</f>
        <v>5628775402.5416</v>
      </c>
      <c r="AH60" s="40" t="n">
        <f aca="false">(AG60-AG59)/AG59</f>
        <v>0.00659938649528925</v>
      </c>
      <c r="AI60" s="40"/>
      <c r="AJ60" s="40" t="n">
        <f aca="false">AB60/AG60</f>
        <v>-0.013534509703607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12327666</v>
      </c>
      <c r="AY60" s="40" t="n">
        <f aca="false">(AW60-AW59)/AW59</f>
        <v>0.00481358523907761</v>
      </c>
      <c r="AZ60" s="39" t="n">
        <f aca="false">workers_and_wage_central!B48</f>
        <v>7019.35718326649</v>
      </c>
      <c r="BA60" s="40" t="n">
        <f aca="false">(AZ60-AZ59)/AZ59</f>
        <v>0.00177724632951391</v>
      </c>
      <c r="BB60" s="7"/>
      <c r="BC60" s="7"/>
      <c r="BD60" s="7"/>
      <c r="BE60" s="7"/>
      <c r="BF60" s="7" t="n">
        <f aca="false">BF59*(1+AY60)*(1+BA60)*(1-BE60)</f>
        <v>106.086489911842</v>
      </c>
      <c r="BG60" s="7"/>
      <c r="BH60" s="0" t="n">
        <f aca="false">BH59+1</f>
        <v>29</v>
      </c>
      <c r="BI60" s="40" t="n">
        <f aca="false">T67/AG67</f>
        <v>0.0185160149338602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141112410.39183</v>
      </c>
      <c r="E61" s="9"/>
      <c r="F61" s="67" t="n">
        <f aca="false">'Central pensions'!I61</f>
        <v>25648850.968069</v>
      </c>
      <c r="G61" s="9" t="n">
        <f aca="false">'Central pensions'!K61</f>
        <v>1648759.64914752</v>
      </c>
      <c r="H61" s="9" t="n">
        <f aca="false">'Central pensions'!V61</f>
        <v>9070989.12686732</v>
      </c>
      <c r="I61" s="67" t="n">
        <f aca="false">'Central pensions'!M61</f>
        <v>50992.5664684798</v>
      </c>
      <c r="J61" s="9" t="n">
        <f aca="false">'Central pensions'!W61</f>
        <v>280546.055470122</v>
      </c>
      <c r="K61" s="9"/>
      <c r="L61" s="67" t="n">
        <f aca="false">'Central pensions'!N61</f>
        <v>4333732.2085283</v>
      </c>
      <c r="M61" s="67"/>
      <c r="N61" s="67" t="n">
        <f aca="false">'Central pensions'!L61</f>
        <v>1120391.69101873</v>
      </c>
      <c r="O61" s="9"/>
      <c r="P61" s="9" t="n">
        <f aca="false">'Central pensions'!X61</f>
        <v>28651821.546743</v>
      </c>
      <c r="Q61" s="67"/>
      <c r="R61" s="67" t="n">
        <f aca="false">'Central SIPA income'!G56</f>
        <v>27192633.5930806</v>
      </c>
      <c r="S61" s="67"/>
      <c r="T61" s="9" t="n">
        <f aca="false">'Central SIPA income'!J56</f>
        <v>103973391.374925</v>
      </c>
      <c r="U61" s="9"/>
      <c r="V61" s="67" t="n">
        <f aca="false">'Central SIPA income'!F56</f>
        <v>118392.91554216</v>
      </c>
      <c r="W61" s="67"/>
      <c r="X61" s="67" t="n">
        <f aca="false">'Central SIPA income'!M56</f>
        <v>297368.870217212</v>
      </c>
      <c r="Y61" s="9"/>
      <c r="Z61" s="9" t="n">
        <f aca="false">R61+V61-N61-L61-F61</f>
        <v>-3791948.35899325</v>
      </c>
      <c r="AA61" s="9"/>
      <c r="AB61" s="9" t="n">
        <f aca="false">T61-P61-D61</f>
        <v>-65790840.5636481</v>
      </c>
      <c r="AC61" s="50"/>
      <c r="AD61" s="9"/>
      <c r="AE61" s="9"/>
      <c r="AF61" s="9"/>
      <c r="AG61" s="9" t="n">
        <f aca="false">BF61/100*$AG$53</f>
        <v>5682612041.56508</v>
      </c>
      <c r="AH61" s="40" t="n">
        <f aca="false">(AG61-AG60)/AG60</f>
        <v>0.00956453849609425</v>
      </c>
      <c r="AI61" s="40" t="n">
        <f aca="false">(AG61-AG57)/AG57</f>
        <v>0.0282129538346579</v>
      </c>
      <c r="AJ61" s="40" t="n">
        <f aca="false">AB61/AG61</f>
        <v>-0.0115775703290011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12366949</v>
      </c>
      <c r="AY61" s="40" t="n">
        <f aca="false">(AW61-AW60)/AW60</f>
        <v>0.00318657238117905</v>
      </c>
      <c r="AZ61" s="39" t="n">
        <f aca="false">workers_and_wage_central!B49</f>
        <v>7063.98419831624</v>
      </c>
      <c r="BA61" s="40" t="n">
        <f aca="false">(AZ61-AZ60)/AZ60</f>
        <v>0.00635770682194877</v>
      </c>
      <c r="BB61" s="7"/>
      <c r="BC61" s="7"/>
      <c r="BD61" s="7"/>
      <c r="BE61" s="7"/>
      <c r="BF61" s="7" t="n">
        <f aca="false">BF60*(1+AY61)*(1+BA61)*(1-BE61)</f>
        <v>107.101158228519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0.016163297980786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139589900.602152</v>
      </c>
      <c r="E62" s="6"/>
      <c r="F62" s="8" t="n">
        <f aca="false">'Central pensions'!I62</f>
        <v>25372116.791504</v>
      </c>
      <c r="G62" s="6" t="n">
        <f aca="false">'Central pensions'!K62</f>
        <v>1686413.2434576</v>
      </c>
      <c r="H62" s="6" t="n">
        <f aca="false">'Central pensions'!V62</f>
        <v>9278148.09315498</v>
      </c>
      <c r="I62" s="8" t="n">
        <f aca="false">'Central pensions'!M62</f>
        <v>52157.1106224007</v>
      </c>
      <c r="J62" s="6" t="n">
        <f aca="false">'Central pensions'!W62</f>
        <v>286953.033808921</v>
      </c>
      <c r="K62" s="6"/>
      <c r="L62" s="8" t="n">
        <f aca="false">'Central pensions'!N62</f>
        <v>5119698.99652916</v>
      </c>
      <c r="M62" s="8"/>
      <c r="N62" s="8" t="n">
        <f aca="false">'Central pensions'!L62</f>
        <v>1109618.54155077</v>
      </c>
      <c r="O62" s="6"/>
      <c r="P62" s="6" t="n">
        <f aca="false">'Central pensions'!X62</f>
        <v>32670936.2562287</v>
      </c>
      <c r="Q62" s="8"/>
      <c r="R62" s="8" t="n">
        <f aca="false">'Central SIPA income'!G57</f>
        <v>23814648.5193305</v>
      </c>
      <c r="S62" s="8"/>
      <c r="T62" s="6" t="n">
        <f aca="false">'Central SIPA income'!J57</f>
        <v>91057372.6697321</v>
      </c>
      <c r="U62" s="6"/>
      <c r="V62" s="8" t="n">
        <f aca="false">'Central SIPA income'!F57</f>
        <v>118661.29660044</v>
      </c>
      <c r="W62" s="8"/>
      <c r="X62" s="8" t="n">
        <f aca="false">'Central SIPA income'!M57</f>
        <v>298042.966059205</v>
      </c>
      <c r="Y62" s="6"/>
      <c r="Z62" s="6" t="n">
        <f aca="false">R62+V62-N62-L62-F62</f>
        <v>-7668124.51365306</v>
      </c>
      <c r="AA62" s="6"/>
      <c r="AB62" s="6" t="n">
        <f aca="false">T62-P62-D62</f>
        <v>-81203464.1886483</v>
      </c>
      <c r="AC62" s="50"/>
      <c r="AD62" s="6"/>
      <c r="AE62" s="6"/>
      <c r="AF62" s="6"/>
      <c r="AG62" s="6" t="n">
        <f aca="false">BF62/100*$AG$53</f>
        <v>5718975775.02206</v>
      </c>
      <c r="AH62" s="61" t="n">
        <f aca="false">(AG62-AG61)/AG61</f>
        <v>0.00639912300734268</v>
      </c>
      <c r="AI62" s="61"/>
      <c r="AJ62" s="61" t="n">
        <f aca="false">AB62/AG62</f>
        <v>-0.0141989522920011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0.00602959107134246</v>
      </c>
      <c r="AV62" s="5"/>
      <c r="AW62" s="65" t="n">
        <f aca="false">workers_and_wage_central!C50</f>
        <v>12406320</v>
      </c>
      <c r="AX62" s="5"/>
      <c r="AY62" s="61" t="n">
        <f aca="false">(AW62-AW61)/AW61</f>
        <v>0.00318356613260069</v>
      </c>
      <c r="AZ62" s="66" t="n">
        <f aca="false">workers_and_wage_central!B50</f>
        <v>7086.62675718463</v>
      </c>
      <c r="BA62" s="61" t="n">
        <f aca="false">(AZ62-AZ61)/AZ61</f>
        <v>0.00320535242332409</v>
      </c>
      <c r="BB62" s="5"/>
      <c r="BC62" s="5"/>
      <c r="BD62" s="5"/>
      <c r="BE62" s="5"/>
      <c r="BF62" s="5" t="n">
        <f aca="false">BF61*(1+AY62)*(1+BA62)*(1-BE62)</f>
        <v>107.786511714252</v>
      </c>
      <c r="BG62" s="5"/>
      <c r="BH62" s="5" t="n">
        <f aca="false">BH61+1</f>
        <v>31</v>
      </c>
      <c r="BI62" s="61" t="n">
        <f aca="false">T69/AG69</f>
        <v>0.0185493551534953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141770798.722395</v>
      </c>
      <c r="E63" s="9"/>
      <c r="F63" s="67" t="n">
        <f aca="false">'Central pensions'!I63</f>
        <v>25768520.8406401</v>
      </c>
      <c r="G63" s="9" t="n">
        <f aca="false">'Central pensions'!K63</f>
        <v>1763005.893336</v>
      </c>
      <c r="H63" s="9" t="n">
        <f aca="false">'Central pensions'!V63</f>
        <v>9699538.25430076</v>
      </c>
      <c r="I63" s="67" t="n">
        <f aca="false">'Central pensions'!M63</f>
        <v>54525.9554640001</v>
      </c>
      <c r="J63" s="9" t="n">
        <f aca="false">'Central pensions'!W63</f>
        <v>299985.719205179</v>
      </c>
      <c r="K63" s="9"/>
      <c r="L63" s="67" t="n">
        <f aca="false">'Central pensions'!N63</f>
        <v>4245441.13814594</v>
      </c>
      <c r="M63" s="67"/>
      <c r="N63" s="67" t="n">
        <f aca="false">'Central pensions'!L63</f>
        <v>1126720.98316821</v>
      </c>
      <c r="O63" s="9"/>
      <c r="P63" s="9" t="n">
        <f aca="false">'Central pensions'!X63</f>
        <v>28228500.6607742</v>
      </c>
      <c r="Q63" s="67"/>
      <c r="R63" s="67" t="n">
        <f aca="false">'Central SIPA income'!G58</f>
        <v>27785031.4266541</v>
      </c>
      <c r="S63" s="67"/>
      <c r="T63" s="9" t="n">
        <f aca="false">'Central SIPA income'!J58</f>
        <v>106238475.83572</v>
      </c>
      <c r="U63" s="9"/>
      <c r="V63" s="67" t="n">
        <f aca="false">'Central SIPA income'!F58</f>
        <v>115756.76231042</v>
      </c>
      <c r="W63" s="67"/>
      <c r="X63" s="67" t="n">
        <f aca="false">'Central SIPA income'!M58</f>
        <v>290747.613323147</v>
      </c>
      <c r="Y63" s="9"/>
      <c r="Z63" s="9" t="n">
        <f aca="false">R63+V63-N63-L63-F63</f>
        <v>-3239894.77298966</v>
      </c>
      <c r="AA63" s="9"/>
      <c r="AB63" s="9" t="n">
        <f aca="false">T63-P63-D63</f>
        <v>-63760823.547449</v>
      </c>
      <c r="AC63" s="50"/>
      <c r="AD63" s="9"/>
      <c r="AE63" s="9"/>
      <c r="AF63" s="9"/>
      <c r="AG63" s="9" t="n">
        <f aca="false">BF63/100*$AG$53</f>
        <v>5768571873.32871</v>
      </c>
      <c r="AH63" s="40" t="n">
        <f aca="false">(AG63-AG62)/AG62</f>
        <v>0.00867219940382766</v>
      </c>
      <c r="AI63" s="40"/>
      <c r="AJ63" s="40" t="n">
        <f aca="false">AB63/AG63</f>
        <v>-0.0110531384452798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12444159</v>
      </c>
      <c r="AX63" s="7"/>
      <c r="AY63" s="40" t="n">
        <f aca="false">(AW63-AW62)/AW62</f>
        <v>0.00304997775327414</v>
      </c>
      <c r="AZ63" s="39" t="n">
        <f aca="false">workers_and_wage_central!B51</f>
        <v>7126.34819406944</v>
      </c>
      <c r="BA63" s="40" t="n">
        <f aca="false">(AZ63-AZ62)/AZ62</f>
        <v>0.0056051261405207</v>
      </c>
      <c r="BB63" s="7"/>
      <c r="BC63" s="7"/>
      <c r="BD63" s="7"/>
      <c r="BE63" s="7"/>
      <c r="BF63" s="7" t="n">
        <f aca="false">BF62*(1+AY63)*(1+BA63)*(1-BE63)</f>
        <v>108.721257836881</v>
      </c>
      <c r="BG63" s="7"/>
      <c r="BH63" s="7" t="n">
        <f aca="false">BH62+1</f>
        <v>32</v>
      </c>
      <c r="BI63" s="40" t="n">
        <f aca="false">T70/AG70</f>
        <v>0.0161364652065238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140253283.653562</v>
      </c>
      <c r="E64" s="9"/>
      <c r="F64" s="67" t="n">
        <f aca="false">'Central pensions'!I64</f>
        <v>25492694.5137123</v>
      </c>
      <c r="G64" s="9" t="n">
        <f aca="false">'Central pensions'!K64</f>
        <v>1822144.56027184</v>
      </c>
      <c r="H64" s="9" t="n">
        <f aca="false">'Central pensions'!V64</f>
        <v>10024901.7510541</v>
      </c>
      <c r="I64" s="67" t="n">
        <f aca="false">'Central pensions'!M64</f>
        <v>56354.9864001595</v>
      </c>
      <c r="J64" s="9" t="n">
        <f aca="false">'Central pensions'!W64</f>
        <v>310048.507764557</v>
      </c>
      <c r="K64" s="9"/>
      <c r="L64" s="67" t="n">
        <f aca="false">'Central pensions'!N64</f>
        <v>4155644.66136905</v>
      </c>
      <c r="M64" s="67"/>
      <c r="N64" s="67" t="n">
        <f aca="false">'Central pensions'!L64</f>
        <v>1116947.05269049</v>
      </c>
      <c r="O64" s="9"/>
      <c r="P64" s="9" t="n">
        <f aca="false">'Central pensions'!X64</f>
        <v>27708773.0341918</v>
      </c>
      <c r="Q64" s="67"/>
      <c r="R64" s="67" t="n">
        <f aca="false">'Central SIPA income'!G59</f>
        <v>24316505.1079567</v>
      </c>
      <c r="S64" s="67"/>
      <c r="T64" s="9" t="n">
        <f aca="false">'Central SIPA income'!J59</f>
        <v>92976264.8331084</v>
      </c>
      <c r="U64" s="9"/>
      <c r="V64" s="67" t="n">
        <f aca="false">'Central SIPA income'!F59</f>
        <v>115697.65465883</v>
      </c>
      <c r="W64" s="67"/>
      <c r="X64" s="67" t="n">
        <f aca="false">'Central SIPA income'!M59</f>
        <v>290599.151943562</v>
      </c>
      <c r="Y64" s="9"/>
      <c r="Z64" s="9" t="n">
        <f aca="false">R64+V64-N64-L64-F64</f>
        <v>-6333083.46515627</v>
      </c>
      <c r="AA64" s="9"/>
      <c r="AB64" s="9" t="n">
        <f aca="false">T64-P64-D64</f>
        <v>-74985791.8546454</v>
      </c>
      <c r="AC64" s="50"/>
      <c r="AD64" s="9"/>
      <c r="AE64" s="9"/>
      <c r="AF64" s="9"/>
      <c r="AG64" s="9" t="n">
        <f aca="false">BF64/100*$AG$53</f>
        <v>5814002345.35032</v>
      </c>
      <c r="AH64" s="40" t="n">
        <f aca="false">(AG64-AG63)/AG63</f>
        <v>0.00787551460209009</v>
      </c>
      <c r="AI64" s="40"/>
      <c r="AJ64" s="40" t="n">
        <f aca="false">AB64/AG64</f>
        <v>-0.0128974478165827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12508182</v>
      </c>
      <c r="AY64" s="40" t="n">
        <f aca="false">(AW64-AW63)/AW63</f>
        <v>0.00514482336652883</v>
      </c>
      <c r="AZ64" s="39" t="n">
        <f aca="false">workers_and_wage_central!B52</f>
        <v>7145.70844555034</v>
      </c>
      <c r="BA64" s="40" t="n">
        <f aca="false">(AZ64-AZ63)/AZ63</f>
        <v>0.00271671422075803</v>
      </c>
      <c r="BB64" s="7"/>
      <c r="BC64" s="7"/>
      <c r="BD64" s="7"/>
      <c r="BE64" s="7"/>
      <c r="BF64" s="7" t="n">
        <f aca="false">BF63*(1+AY64)*(1+BA64)*(1-BE64)</f>
        <v>109.577493690533</v>
      </c>
      <c r="BG64" s="7"/>
      <c r="BH64" s="0" t="n">
        <f aca="false">BH63+1</f>
        <v>33</v>
      </c>
      <c r="BI64" s="40" t="n">
        <f aca="false">T71/AG71</f>
        <v>0.0186106779037375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142807886.203752</v>
      </c>
      <c r="E65" s="9"/>
      <c r="F65" s="67" t="n">
        <f aca="false">'Central pensions'!I65</f>
        <v>25957023.7666146</v>
      </c>
      <c r="G65" s="9" t="n">
        <f aca="false">'Central pensions'!K65</f>
        <v>1938062.0756448</v>
      </c>
      <c r="H65" s="9" t="n">
        <f aca="false">'Central pensions'!V65</f>
        <v>10662645.7194398</v>
      </c>
      <c r="I65" s="67" t="n">
        <f aca="false">'Central pensions'!M65</f>
        <v>59940.0641952003</v>
      </c>
      <c r="J65" s="9" t="n">
        <f aca="false">'Central pensions'!W65</f>
        <v>329772.548023914</v>
      </c>
      <c r="K65" s="9"/>
      <c r="L65" s="67" t="n">
        <f aca="false">'Central pensions'!N65</f>
        <v>4276285.88392147</v>
      </c>
      <c r="M65" s="67"/>
      <c r="N65" s="67" t="n">
        <f aca="false">'Central pensions'!L65</f>
        <v>1137674.5082315</v>
      </c>
      <c r="O65" s="9"/>
      <c r="P65" s="9" t="n">
        <f aca="false">'Central pensions'!X65</f>
        <v>28448817.256319</v>
      </c>
      <c r="Q65" s="67"/>
      <c r="R65" s="67" t="n">
        <f aca="false">'Central SIPA income'!G60</f>
        <v>28039523.102624</v>
      </c>
      <c r="S65" s="67"/>
      <c r="T65" s="9" t="n">
        <f aca="false">'Central SIPA income'!J60</f>
        <v>107211546.816018</v>
      </c>
      <c r="U65" s="9"/>
      <c r="V65" s="67" t="n">
        <f aca="false">'Central SIPA income'!F60</f>
        <v>118580.80750514</v>
      </c>
      <c r="W65" s="67"/>
      <c r="X65" s="67" t="n">
        <f aca="false">'Central SIPA income'!M60</f>
        <v>297840.800657461</v>
      </c>
      <c r="Y65" s="9"/>
      <c r="Z65" s="9" t="n">
        <f aca="false">R65+V65-N65-L65-F65</f>
        <v>-3212880.2486384</v>
      </c>
      <c r="AA65" s="9"/>
      <c r="AB65" s="9" t="n">
        <f aca="false">T65-P65-D65</f>
        <v>-64045156.6440539</v>
      </c>
      <c r="AC65" s="50"/>
      <c r="AD65" s="9"/>
      <c r="AE65" s="9"/>
      <c r="AF65" s="9"/>
      <c r="AG65" s="9" t="n">
        <f aca="false">BF65/100*$AG$53</f>
        <v>5820813607.658</v>
      </c>
      <c r="AH65" s="40" t="n">
        <f aca="false">(AG65-AG64)/AG64</f>
        <v>0.00117152727210939</v>
      </c>
      <c r="AI65" s="40" t="n">
        <f aca="false">(AG65-AG61)/AG61</f>
        <v>0.0243200776477541</v>
      </c>
      <c r="AJ65" s="40" t="n">
        <f aca="false">AB65/AG65</f>
        <v>-0.0110027843117661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12564299</v>
      </c>
      <c r="AY65" s="40" t="n">
        <f aca="false">(AW65-AW64)/AW64</f>
        <v>0.00448642336672108</v>
      </c>
      <c r="AZ65" s="39" t="n">
        <f aca="false">workers_and_wage_central!B53</f>
        <v>7122.12696105402</v>
      </c>
      <c r="BA65" s="40" t="n">
        <f aca="false">(AZ65-AZ64)/AZ64</f>
        <v>-0.00330009049151826</v>
      </c>
      <c r="BB65" s="7"/>
      <c r="BC65" s="7"/>
      <c r="BD65" s="7"/>
      <c r="BE65" s="7"/>
      <c r="BF65" s="7" t="n">
        <f aca="false">BF64*(1+AY65)*(1+BA65)*(1-BE65)</f>
        <v>109.705866712801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0.0162145158529507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141563086.10559</v>
      </c>
      <c r="E66" s="6"/>
      <c r="F66" s="8" t="n">
        <f aca="false">'Central pensions'!I66</f>
        <v>25730766.6137947</v>
      </c>
      <c r="G66" s="6" t="n">
        <f aca="false">'Central pensions'!K66</f>
        <v>2002344.21230928</v>
      </c>
      <c r="H66" s="6" t="n">
        <f aca="false">'Central pensions'!V66</f>
        <v>11016307.0690712</v>
      </c>
      <c r="I66" s="8" t="n">
        <f aca="false">'Central pensions'!M66</f>
        <v>61928.1715147202</v>
      </c>
      <c r="J66" s="6" t="n">
        <f aca="false">'Central pensions'!W66</f>
        <v>340710.52790942</v>
      </c>
      <c r="K66" s="6"/>
      <c r="L66" s="8" t="n">
        <f aca="false">'Central pensions'!N66</f>
        <v>5069257.7844052</v>
      </c>
      <c r="M66" s="8"/>
      <c r="N66" s="8" t="n">
        <f aca="false">'Central pensions'!L66</f>
        <v>1130068.58178279</v>
      </c>
      <c r="O66" s="6"/>
      <c r="P66" s="6" t="n">
        <f aca="false">'Central pensions'!X66</f>
        <v>32521706.6543492</v>
      </c>
      <c r="Q66" s="8"/>
      <c r="R66" s="8" t="n">
        <f aca="false">'Central SIPA income'!G61</f>
        <v>24872805.7551456</v>
      </c>
      <c r="S66" s="8"/>
      <c r="T66" s="6" t="n">
        <f aca="false">'Central SIPA income'!J61</f>
        <v>95103328.5731579</v>
      </c>
      <c r="U66" s="6"/>
      <c r="V66" s="8" t="n">
        <f aca="false">'Central SIPA income'!F61</f>
        <v>116389.26288114</v>
      </c>
      <c r="W66" s="8"/>
      <c r="X66" s="8" t="n">
        <f aca="false">'Central SIPA income'!M61</f>
        <v>292336.272401821</v>
      </c>
      <c r="Y66" s="6"/>
      <c r="Z66" s="6" t="n">
        <f aca="false">R66+V66-N66-L66-F66</f>
        <v>-6940897.96195592</v>
      </c>
      <c r="AA66" s="6"/>
      <c r="AB66" s="6" t="n">
        <f aca="false">T66-P66-D66</f>
        <v>-78981464.1867812</v>
      </c>
      <c r="AC66" s="50"/>
      <c r="AD66" s="6"/>
      <c r="AE66" s="6"/>
      <c r="AF66" s="6"/>
      <c r="AG66" s="6" t="n">
        <f aca="false">BF66/100*$AG$53</f>
        <v>5900886129.61916</v>
      </c>
      <c r="AH66" s="61" t="n">
        <f aca="false">(AG66-AG65)/AG65</f>
        <v>0.0137562422297492</v>
      </c>
      <c r="AI66" s="61"/>
      <c r="AJ66" s="61" t="n">
        <f aca="false">AB66/AG66</f>
        <v>-0.0133846785807878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0.00798097578744769</v>
      </c>
      <c r="AV66" s="5"/>
      <c r="AW66" s="65" t="n">
        <f aca="false">workers_and_wage_central!C54</f>
        <v>12625303</v>
      </c>
      <c r="AX66" s="5"/>
      <c r="AY66" s="61" t="n">
        <f aca="false">(AW66-AW65)/AW65</f>
        <v>0.0048553444963384</v>
      </c>
      <c r="AZ66" s="66" t="n">
        <f aca="false">workers_and_wage_central!B54</f>
        <v>7185.21397558992</v>
      </c>
      <c r="BA66" s="61" t="n">
        <f aca="false">(AZ66-AZ65)/AZ65</f>
        <v>0.00885788962775759</v>
      </c>
      <c r="BB66" s="5"/>
      <c r="BC66" s="5"/>
      <c r="BD66" s="5"/>
      <c r="BE66" s="5"/>
      <c r="BF66" s="5" t="n">
        <f aca="false">BF65*(1+AY66)*(1+BA66)*(1-BE66)</f>
        <v>111.215007189327</v>
      </c>
      <c r="BG66" s="5"/>
      <c r="BH66" s="5" t="n">
        <f aca="false">BH65+1</f>
        <v>35</v>
      </c>
      <c r="BI66" s="61" t="n">
        <f aca="false">T73/AG73</f>
        <v>0.0186569926088452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144838988.930867</v>
      </c>
      <c r="E67" s="9"/>
      <c r="F67" s="67" t="n">
        <f aca="false">'Central pensions'!I67</f>
        <v>26326200.7298876</v>
      </c>
      <c r="G67" s="9" t="n">
        <f aca="false">'Central pensions'!K67</f>
        <v>2115935.68206928</v>
      </c>
      <c r="H67" s="9" t="n">
        <f aca="false">'Central pensions'!V67</f>
        <v>11641253.8207888</v>
      </c>
      <c r="I67" s="67" t="n">
        <f aca="false">'Central pensions'!M67</f>
        <v>65441.30975472</v>
      </c>
      <c r="J67" s="9" t="n">
        <f aca="false">'Central pensions'!W67</f>
        <v>360038.777962541</v>
      </c>
      <c r="K67" s="9"/>
      <c r="L67" s="67" t="n">
        <f aca="false">'Central pensions'!N67</f>
        <v>4237284.86936758</v>
      </c>
      <c r="M67" s="67"/>
      <c r="N67" s="67" t="n">
        <f aca="false">'Central pensions'!L67</f>
        <v>1158149.0927591</v>
      </c>
      <c r="O67" s="9"/>
      <c r="P67" s="9" t="n">
        <f aca="false">'Central pensions'!X67</f>
        <v>28359085.9294876</v>
      </c>
      <c r="Q67" s="67"/>
      <c r="R67" s="67" t="n">
        <f aca="false">'Central SIPA income'!G62</f>
        <v>28676269.4104358</v>
      </c>
      <c r="S67" s="67"/>
      <c r="T67" s="9" t="n">
        <f aca="false">'Central SIPA income'!J62</f>
        <v>109646201.511821</v>
      </c>
      <c r="U67" s="9"/>
      <c r="V67" s="67" t="n">
        <f aca="false">'Central SIPA income'!F62</f>
        <v>116030.35926926</v>
      </c>
      <c r="W67" s="67"/>
      <c r="X67" s="67" t="n">
        <f aca="false">'Central SIPA income'!M62</f>
        <v>291434.810003561</v>
      </c>
      <c r="Y67" s="9"/>
      <c r="Z67" s="9" t="n">
        <f aca="false">R67+V67-N67-L67-F67</f>
        <v>-2929334.9223093</v>
      </c>
      <c r="AA67" s="9"/>
      <c r="AB67" s="9" t="n">
        <f aca="false">T67-P67-D67</f>
        <v>-63551873.3485338</v>
      </c>
      <c r="AC67" s="50"/>
      <c r="AD67" s="9"/>
      <c r="AE67" s="9"/>
      <c r="AF67" s="9"/>
      <c r="AG67" s="9" t="n">
        <f aca="false">BF67/100*$AG$53</f>
        <v>5921695456.79674</v>
      </c>
      <c r="AH67" s="40" t="n">
        <f aca="false">(AG67-AG66)/AG66</f>
        <v>0.0035264749599435</v>
      </c>
      <c r="AI67" s="40"/>
      <c r="AJ67" s="40" t="n">
        <f aca="false">AB67/AG67</f>
        <v>-0.0107320401415765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12610379</v>
      </c>
      <c r="AX67" s="7"/>
      <c r="AY67" s="40" t="n">
        <f aca="false">(AW67-AW66)/AW66</f>
        <v>-0.00118207064020563</v>
      </c>
      <c r="AZ67" s="39" t="n">
        <f aca="false">workers_and_wage_central!B55</f>
        <v>7219.08592227451</v>
      </c>
      <c r="BA67" s="40" t="n">
        <f aca="false">(AZ67-AZ66)/AZ66</f>
        <v>0.00471411802065588</v>
      </c>
      <c r="BB67" s="7"/>
      <c r="BC67" s="7"/>
      <c r="BD67" s="7"/>
      <c r="BE67" s="7"/>
      <c r="BF67" s="7" t="n">
        <f aca="false">BF66*(1+AY67)*(1+BA67)*(1-BE67)</f>
        <v>111.60720412735</v>
      </c>
      <c r="BG67" s="7"/>
      <c r="BH67" s="7" t="n">
        <f aca="false">BH66+1</f>
        <v>36</v>
      </c>
      <c r="BI67" s="40" t="n">
        <f aca="false">T74/AG74</f>
        <v>0.0161453264814769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143303379.304456</v>
      </c>
      <c r="E68" s="9"/>
      <c r="F68" s="67" t="n">
        <f aca="false">'Central pensions'!I68</f>
        <v>26047085.5029308</v>
      </c>
      <c r="G68" s="9" t="n">
        <f aca="false">'Central pensions'!K68</f>
        <v>2199779.76076144</v>
      </c>
      <c r="H68" s="9" t="n">
        <f aca="false">'Central pensions'!V68</f>
        <v>12102539.2037505</v>
      </c>
      <c r="I68" s="67" t="n">
        <f aca="false">'Central pensions'!M68</f>
        <v>68034.4255905598</v>
      </c>
      <c r="J68" s="9" t="n">
        <f aca="false">'Central pensions'!W68</f>
        <v>374305.336198469</v>
      </c>
      <c r="K68" s="9"/>
      <c r="L68" s="67" t="n">
        <f aca="false">'Central pensions'!N68</f>
        <v>4149772.49032886</v>
      </c>
      <c r="M68" s="67"/>
      <c r="N68" s="67" t="n">
        <f aca="false">'Central pensions'!L68</f>
        <v>1146904.39967621</v>
      </c>
      <c r="O68" s="9"/>
      <c r="P68" s="9" t="n">
        <f aca="false">'Central pensions'!X68</f>
        <v>27843118.7950182</v>
      </c>
      <c r="Q68" s="67"/>
      <c r="R68" s="67" t="n">
        <f aca="false">'Central SIPA income'!G63</f>
        <v>25281876.3419811</v>
      </c>
      <c r="S68" s="67"/>
      <c r="T68" s="9" t="n">
        <f aca="false">'Central SIPA income'!J63</f>
        <v>96667445.4167664</v>
      </c>
      <c r="U68" s="9"/>
      <c r="V68" s="67" t="n">
        <f aca="false">'Central SIPA income'!F63</f>
        <v>120022.29821296</v>
      </c>
      <c r="W68" s="67"/>
      <c r="X68" s="67" t="n">
        <f aca="false">'Central SIPA income'!M63</f>
        <v>301461.409722202</v>
      </c>
      <c r="Y68" s="9"/>
      <c r="Z68" s="9" t="n">
        <f aca="false">R68+V68-N68-L68-F68</f>
        <v>-5941863.75274184</v>
      </c>
      <c r="AA68" s="9"/>
      <c r="AB68" s="9" t="n">
        <f aca="false">T68-P68-D68</f>
        <v>-74479052.6827077</v>
      </c>
      <c r="AC68" s="50"/>
      <c r="AD68" s="9"/>
      <c r="AE68" s="9"/>
      <c r="AF68" s="9"/>
      <c r="AG68" s="9" t="n">
        <f aca="false">BF68/100*$AG$53</f>
        <v>5980675820.71922</v>
      </c>
      <c r="AH68" s="40" t="n">
        <f aca="false">(AG68-AG67)/AG67</f>
        <v>0.00996004680632099</v>
      </c>
      <c r="AI68" s="40"/>
      <c r="AJ68" s="40" t="n">
        <f aca="false">AB68/AG68</f>
        <v>-0.0124532836949104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12670147</v>
      </c>
      <c r="AY68" s="40" t="n">
        <f aca="false">(AW68-AW67)/AW67</f>
        <v>0.00473958792198077</v>
      </c>
      <c r="AZ68" s="39" t="n">
        <f aca="false">workers_and_wage_central!B56</f>
        <v>7256.5950855371</v>
      </c>
      <c r="BA68" s="40" t="n">
        <f aca="false">(AZ68-AZ67)/AZ67</f>
        <v>0.0051958327780605</v>
      </c>
      <c r="BB68" s="7"/>
      <c r="BC68" s="7"/>
      <c r="BD68" s="7"/>
      <c r="BE68" s="7"/>
      <c r="BF68" s="7" t="n">
        <f aca="false">BF67*(1+AY68)*(1+BA68)*(1-BE68)</f>
        <v>112.718817104381</v>
      </c>
      <c r="BG68" s="7"/>
      <c r="BH68" s="0" t="n">
        <f aca="false">BH67+1</f>
        <v>37</v>
      </c>
      <c r="BI68" s="40" t="n">
        <f aca="false">T75/AG75</f>
        <v>0.018695499061513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145972991.121169</v>
      </c>
      <c r="E69" s="9"/>
      <c r="F69" s="67" t="n">
        <f aca="false">'Central pensions'!I69</f>
        <v>26532319.0514142</v>
      </c>
      <c r="G69" s="9" t="n">
        <f aca="false">'Central pensions'!K69</f>
        <v>2361232.59830528</v>
      </c>
      <c r="H69" s="9" t="n">
        <f aca="false">'Central pensions'!V69</f>
        <v>12990805.0796284</v>
      </c>
      <c r="I69" s="67" t="n">
        <f aca="false">'Central pensions'!M69</f>
        <v>73027.8123187199</v>
      </c>
      <c r="J69" s="9" t="n">
        <f aca="false">'Central pensions'!W69</f>
        <v>401777.476689536</v>
      </c>
      <c r="K69" s="9"/>
      <c r="L69" s="67" t="n">
        <f aca="false">'Central pensions'!N69</f>
        <v>4228690.06583374</v>
      </c>
      <c r="M69" s="67"/>
      <c r="N69" s="67" t="n">
        <f aca="false">'Central pensions'!L69</f>
        <v>1170897.34691873</v>
      </c>
      <c r="O69" s="9"/>
      <c r="P69" s="9" t="n">
        <f aca="false">'Central pensions'!X69</f>
        <v>28384624.5861358</v>
      </c>
      <c r="Q69" s="67"/>
      <c r="R69" s="67" t="n">
        <f aca="false">'Central SIPA income'!G64</f>
        <v>29149854.3496317</v>
      </c>
      <c r="S69" s="67"/>
      <c r="T69" s="9" t="n">
        <f aca="false">'Central SIPA income'!J64</f>
        <v>111456994.573248</v>
      </c>
      <c r="U69" s="9"/>
      <c r="V69" s="67" t="n">
        <f aca="false">'Central SIPA income'!F64</f>
        <v>122963.76242382</v>
      </c>
      <c r="W69" s="67"/>
      <c r="X69" s="67" t="n">
        <f aca="false">'Central SIPA income'!M64</f>
        <v>308849.519772219</v>
      </c>
      <c r="Y69" s="9"/>
      <c r="Z69" s="9" t="n">
        <f aca="false">R69+V69-N69-L69-F69</f>
        <v>-2659088.35211119</v>
      </c>
      <c r="AA69" s="9"/>
      <c r="AB69" s="9" t="n">
        <f aca="false">T69-P69-D69</f>
        <v>-62900621.1340572</v>
      </c>
      <c r="AC69" s="50"/>
      <c r="AD69" s="9"/>
      <c r="AE69" s="9"/>
      <c r="AF69" s="9"/>
      <c r="AG69" s="9" t="n">
        <f aca="false">BF69/100*$AG$53</f>
        <v>6008672196.46964</v>
      </c>
      <c r="AH69" s="40" t="n">
        <f aca="false">(AG69-AG68)/AG68</f>
        <v>0.00468113915377711</v>
      </c>
      <c r="AI69" s="40" t="n">
        <f aca="false">(AG69-AG65)/AG65</f>
        <v>0.0322735963516308</v>
      </c>
      <c r="AJ69" s="40" t="n">
        <f aca="false">AB69/AG69</f>
        <v>-0.0104683063208231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12753656</v>
      </c>
      <c r="AY69" s="40" t="n">
        <f aca="false">(AW69-AW68)/AW68</f>
        <v>0.00659100482417449</v>
      </c>
      <c r="AZ69" s="39" t="n">
        <f aca="false">workers_and_wage_central!B57</f>
        <v>7242.82671112145</v>
      </c>
      <c r="BA69" s="40" t="n">
        <f aca="false">(AZ69-AZ68)/AZ68</f>
        <v>-0.00189736016042674</v>
      </c>
      <c r="BB69" s="7"/>
      <c r="BC69" s="7"/>
      <c r="BD69" s="7"/>
      <c r="BE69" s="7"/>
      <c r="BF69" s="7" t="n">
        <f aca="false">BF68*(1+AY69)*(1+BA69)*(1-BE69)</f>
        <v>113.246469572496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0.0162610961785103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144406749.533969</v>
      </c>
      <c r="E70" s="6"/>
      <c r="F70" s="8" t="n">
        <f aca="false">'Central pensions'!I70</f>
        <v>26247636.1029865</v>
      </c>
      <c r="G70" s="6" t="n">
        <f aca="false">'Central pensions'!K70</f>
        <v>2413328.12705712</v>
      </c>
      <c r="H70" s="6" t="n">
        <f aca="false">'Central pensions'!V70</f>
        <v>13277419.308155</v>
      </c>
      <c r="I70" s="8" t="n">
        <f aca="false">'Central pensions'!M70</f>
        <v>74639.0142388809</v>
      </c>
      <c r="J70" s="6" t="n">
        <f aca="false">'Central pensions'!W70</f>
        <v>410641.834272842</v>
      </c>
      <c r="K70" s="6"/>
      <c r="L70" s="8" t="n">
        <f aca="false">'Central pensions'!N70</f>
        <v>5112619.34972798</v>
      </c>
      <c r="M70" s="8"/>
      <c r="N70" s="8" t="n">
        <f aca="false">'Central pensions'!L70</f>
        <v>1159763.50339097</v>
      </c>
      <c r="O70" s="6"/>
      <c r="P70" s="6" t="n">
        <f aca="false">'Central pensions'!X70</f>
        <v>32910082.7202113</v>
      </c>
      <c r="Q70" s="8"/>
      <c r="R70" s="8" t="n">
        <f aca="false">'Central SIPA income'!G65</f>
        <v>25823736.2696817</v>
      </c>
      <c r="S70" s="8"/>
      <c r="T70" s="6" t="n">
        <f aca="false">'Central SIPA income'!J65</f>
        <v>98739293.8142508</v>
      </c>
      <c r="U70" s="6"/>
      <c r="V70" s="8" t="n">
        <f aca="false">'Central SIPA income'!F65</f>
        <v>123779.02632677</v>
      </c>
      <c r="W70" s="8"/>
      <c r="X70" s="8" t="n">
        <f aca="false">'Central SIPA income'!M65</f>
        <v>310897.227649324</v>
      </c>
      <c r="Y70" s="6"/>
      <c r="Z70" s="6" t="n">
        <f aca="false">R70+V70-N70-L70-F70</f>
        <v>-6572503.66009699</v>
      </c>
      <c r="AA70" s="6"/>
      <c r="AB70" s="6" t="n">
        <f aca="false">T70-P70-D70</f>
        <v>-78577538.4399296</v>
      </c>
      <c r="AC70" s="50"/>
      <c r="AD70" s="6"/>
      <c r="AE70" s="6"/>
      <c r="AF70" s="6"/>
      <c r="AG70" s="6" t="n">
        <f aca="false">BF70/100*$AG$53</f>
        <v>6119016311.84579</v>
      </c>
      <c r="AH70" s="61" t="n">
        <f aca="false">(AG70-AG69)/AG69</f>
        <v>0.0183641429866955</v>
      </c>
      <c r="AI70" s="61"/>
      <c r="AJ70" s="61" t="n">
        <f aca="false">AB70/AG70</f>
        <v>-0.0128415311277748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0.00939403782310525</v>
      </c>
      <c r="AV70" s="5"/>
      <c r="AW70" s="65" t="n">
        <f aca="false">workers_and_wage_central!C58</f>
        <v>12884810</v>
      </c>
      <c r="AX70" s="5"/>
      <c r="AY70" s="61" t="n">
        <f aca="false">(AW70-AW69)/AW69</f>
        <v>0.0102836394520912</v>
      </c>
      <c r="AZ70" s="66" t="n">
        <f aca="false">workers_and_wage_central!B58</f>
        <v>7300.75666717962</v>
      </c>
      <c r="BA70" s="61" t="n">
        <f aca="false">(AZ70-AZ69)/AZ69</f>
        <v>0.00799825239077067</v>
      </c>
      <c r="BB70" s="5"/>
      <c r="BC70" s="5"/>
      <c r="BD70" s="5"/>
      <c r="BE70" s="5"/>
      <c r="BF70" s="5" t="n">
        <f aca="false">BF69*(1+AY70)*(1+BA70)*(1-BE70)</f>
        <v>115.326143932463</v>
      </c>
      <c r="BG70" s="5"/>
      <c r="BH70" s="5" t="n">
        <f aca="false">BH69+1</f>
        <v>39</v>
      </c>
      <c r="BI70" s="61" t="n">
        <f aca="false">T77/AG77</f>
        <v>0.0187887810322214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147248026.461736</v>
      </c>
      <c r="E71" s="9"/>
      <c r="F71" s="67" t="n">
        <f aca="false">'Central pensions'!I71</f>
        <v>26764071.8174424</v>
      </c>
      <c r="G71" s="9" t="n">
        <f aca="false">'Central pensions'!K71</f>
        <v>2534877.95183</v>
      </c>
      <c r="H71" s="9" t="n">
        <f aca="false">'Central pensions'!V71</f>
        <v>13946150.5810592</v>
      </c>
      <c r="I71" s="67" t="n">
        <f aca="false">'Central pensions'!M71</f>
        <v>2610741361.04817</v>
      </c>
      <c r="J71" s="9" t="n">
        <f aca="false">'Central pensions'!W71</f>
        <v>14363528675.2532</v>
      </c>
      <c r="K71" s="9"/>
      <c r="L71" s="67" t="n">
        <f aca="false">'Central pensions'!N71</f>
        <v>4219523.64078568</v>
      </c>
      <c r="M71" s="67"/>
      <c r="N71" s="67" t="n">
        <f aca="false">'Central pensions'!L71</f>
        <v>-2609479553.18245</v>
      </c>
      <c r="O71" s="9"/>
      <c r="P71" s="9" t="n">
        <f aca="false">'Central pensions'!X71</f>
        <v>-14334691452.4387</v>
      </c>
      <c r="Q71" s="67"/>
      <c r="R71" s="67" t="n">
        <f aca="false">'Central SIPA income'!G66</f>
        <v>29950503.3398356</v>
      </c>
      <c r="S71" s="67"/>
      <c r="T71" s="9" t="n">
        <f aca="false">'Central SIPA income'!J66</f>
        <v>114518345.380902</v>
      </c>
      <c r="U71" s="9"/>
      <c r="V71" s="67" t="n">
        <f aca="false">'Central SIPA income'!F66</f>
        <v>123748.5193135</v>
      </c>
      <c r="W71" s="67"/>
      <c r="X71" s="67" t="n">
        <f aca="false">'Central SIPA income'!M66</f>
        <v>310820.602827406</v>
      </c>
      <c r="Y71" s="9"/>
      <c r="Z71" s="9" t="n">
        <f aca="false">R71+V71-N71-L71-F71</f>
        <v>2608570209.58337</v>
      </c>
      <c r="AA71" s="9"/>
      <c r="AB71" s="9" t="n">
        <f aca="false">T71-P71-D71</f>
        <v>14301961771.3578</v>
      </c>
      <c r="AC71" s="50"/>
      <c r="AD71" s="9"/>
      <c r="AE71" s="9"/>
      <c r="AF71" s="9"/>
      <c r="AG71" s="9" t="n">
        <f aca="false">BF71/100*$AG$53</f>
        <v>6153367758.72648</v>
      </c>
      <c r="AH71" s="40" t="n">
        <f aca="false">(AG71-AG70)/AG70</f>
        <v>0.00561388385486035</v>
      </c>
      <c r="AI71" s="40"/>
      <c r="AJ71" s="40" t="n">
        <f aca="false">AB71/AG71</f>
        <v>2.32424947315644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12908941</v>
      </c>
      <c r="AX71" s="7"/>
      <c r="AY71" s="40" t="n">
        <f aca="false">(AW71-AW70)/AW70</f>
        <v>0.0018728254432933</v>
      </c>
      <c r="AZ71" s="39" t="n">
        <f aca="false">workers_and_wage_central!B59</f>
        <v>7328.01816828728</v>
      </c>
      <c r="BA71" s="40" t="n">
        <f aca="false">(AZ71-AZ70)/AZ70</f>
        <v>0.00373406515932959</v>
      </c>
      <c r="BB71" s="7"/>
      <c r="BC71" s="7"/>
      <c r="BD71" s="7"/>
      <c r="BE71" s="7"/>
      <c r="BF71" s="7" t="n">
        <f aca="false">BF70*(1+AY71)*(1+BA71)*(1-BE71)</f>
        <v>115.973571509929</v>
      </c>
      <c r="BG71" s="7"/>
      <c r="BH71" s="7" t="n">
        <f aca="false">BH70+1</f>
        <v>40</v>
      </c>
      <c r="BI71" s="40" t="n">
        <f aca="false">T78/AG78</f>
        <v>0.0163669196773709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145759564.361868</v>
      </c>
      <c r="E72" s="9"/>
      <c r="F72" s="67" t="n">
        <f aca="false">'Central pensions'!I72</f>
        <v>26493526.2115307</v>
      </c>
      <c r="G72" s="9" t="n">
        <f aca="false">'Central pensions'!K72</f>
        <v>2558151.86661648</v>
      </c>
      <c r="H72" s="9" t="n">
        <f aca="false">'Central pensions'!V72</f>
        <v>14074196.7932994</v>
      </c>
      <c r="I72" s="67" t="n">
        <f aca="false">'Central pensions'!M72</f>
        <v>79118.0989675205</v>
      </c>
      <c r="J72" s="9" t="n">
        <f aca="false">'Central pensions'!W72</f>
        <v>435284.436906169</v>
      </c>
      <c r="K72" s="9"/>
      <c r="L72" s="67" t="n">
        <f aca="false">'Central pensions'!N72</f>
        <v>4133546.39598138</v>
      </c>
      <c r="M72" s="67"/>
      <c r="N72" s="67" t="n">
        <f aca="false">'Central pensions'!L72</f>
        <v>1172780.33660592</v>
      </c>
      <c r="O72" s="9"/>
      <c r="P72" s="9" t="n">
        <f aca="false">'Central pensions'!X72</f>
        <v>27901283.2846651</v>
      </c>
      <c r="Q72" s="67"/>
      <c r="R72" s="67" t="n">
        <f aca="false">'Central SIPA income'!G67</f>
        <v>26235232.5741808</v>
      </c>
      <c r="S72" s="67"/>
      <c r="T72" s="9" t="n">
        <f aca="false">'Central SIPA income'!J67</f>
        <v>100312685.599587</v>
      </c>
      <c r="U72" s="9"/>
      <c r="V72" s="67" t="n">
        <f aca="false">'Central SIPA income'!F67</f>
        <v>122957.88308101</v>
      </c>
      <c r="W72" s="67"/>
      <c r="X72" s="67" t="n">
        <f aca="false">'Central SIPA income'!M67</f>
        <v>308834.752558142</v>
      </c>
      <c r="Y72" s="9"/>
      <c r="Z72" s="9" t="n">
        <f aca="false">R72+V72-N72-L72-F72</f>
        <v>-5441662.48685622</v>
      </c>
      <c r="AA72" s="9"/>
      <c r="AB72" s="9" t="n">
        <f aca="false">T72-P72-D72</f>
        <v>-73348162.0469462</v>
      </c>
      <c r="AC72" s="50"/>
      <c r="AD72" s="9"/>
      <c r="AE72" s="9"/>
      <c r="AF72" s="9"/>
      <c r="AG72" s="9" t="n">
        <f aca="false">BF72/100*$AG$53</f>
        <v>6186597645.54933</v>
      </c>
      <c r="AH72" s="40" t="n">
        <f aca="false">(AG72-AG71)/AG71</f>
        <v>0.00540027642191918</v>
      </c>
      <c r="AI72" s="40"/>
      <c r="AJ72" s="40" t="n">
        <f aca="false">AB72/AG72</f>
        <v>-0.0118559774288398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12934705</v>
      </c>
      <c r="AY72" s="40" t="n">
        <f aca="false">(AW72-AW71)/AW71</f>
        <v>0.00199582599378214</v>
      </c>
      <c r="AZ72" s="39" t="n">
        <f aca="false">workers_and_wage_central!B60</f>
        <v>7352.91635043857</v>
      </c>
      <c r="BA72" s="40" t="n">
        <f aca="false">(AZ72-AZ71)/AZ71</f>
        <v>0.00339766927148685</v>
      </c>
      <c r="BB72" s="7"/>
      <c r="BC72" s="7"/>
      <c r="BD72" s="7"/>
      <c r="BE72" s="7"/>
      <c r="BF72" s="7" t="n">
        <f aca="false">BF71*(1+AY72)*(1+BA72)*(1-BE72)</f>
        <v>116.59986085372</v>
      </c>
      <c r="BG72" s="7"/>
      <c r="BH72" s="0" t="n">
        <f aca="false">BH71+1</f>
        <v>41</v>
      </c>
      <c r="BI72" s="40" t="n">
        <f aca="false">T79/AG79</f>
        <v>0.0188417800465301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148729340.253409</v>
      </c>
      <c r="E73" s="9"/>
      <c r="F73" s="67" t="n">
        <f aca="false">'Central pensions'!I73</f>
        <v>27033318.1337237</v>
      </c>
      <c r="G73" s="9" t="n">
        <f aca="false">'Central pensions'!K73</f>
        <v>2666172.55776256</v>
      </c>
      <c r="H73" s="9" t="n">
        <f aca="false">'Central pensions'!V73</f>
        <v>14668494.7647286</v>
      </c>
      <c r="I73" s="67" t="n">
        <f aca="false">'Central pensions'!M73</f>
        <v>82458.9450854398</v>
      </c>
      <c r="J73" s="9" t="n">
        <f aca="false">'Central pensions'!W73</f>
        <v>453664.786537998</v>
      </c>
      <c r="K73" s="9"/>
      <c r="L73" s="67" t="n">
        <f aca="false">'Central pensions'!N73</f>
        <v>4210866.83350073</v>
      </c>
      <c r="M73" s="67"/>
      <c r="N73" s="67" t="n">
        <f aca="false">'Central pensions'!L73</f>
        <v>1197671.4677436</v>
      </c>
      <c r="O73" s="9"/>
      <c r="P73" s="9" t="n">
        <f aca="false">'Central pensions'!X73</f>
        <v>28439443.0619674</v>
      </c>
      <c r="Q73" s="67"/>
      <c r="R73" s="67" t="n">
        <f aca="false">'Central SIPA income'!G68</f>
        <v>30434651.8765439</v>
      </c>
      <c r="S73" s="67"/>
      <c r="T73" s="9" t="n">
        <f aca="false">'Central SIPA income'!J68</f>
        <v>116369529.272983</v>
      </c>
      <c r="U73" s="9"/>
      <c r="V73" s="67" t="n">
        <f aca="false">'Central SIPA income'!F68</f>
        <v>121548.78700226</v>
      </c>
      <c r="W73" s="67"/>
      <c r="X73" s="67" t="n">
        <f aca="false">'Central SIPA income'!M68</f>
        <v>305295.509461994</v>
      </c>
      <c r="Y73" s="9"/>
      <c r="Z73" s="9" t="n">
        <f aca="false">R73+V73-N73-L73-F73</f>
        <v>-1885655.77142188</v>
      </c>
      <c r="AA73" s="9"/>
      <c r="AB73" s="9" t="n">
        <f aca="false">T73-P73-D73</f>
        <v>-60799254.0423939</v>
      </c>
      <c r="AC73" s="50"/>
      <c r="AD73" s="9"/>
      <c r="AE73" s="9"/>
      <c r="AF73" s="9"/>
      <c r="AG73" s="9" t="n">
        <f aca="false">BF73/100*$AG$53</f>
        <v>6237314432.86378</v>
      </c>
      <c r="AH73" s="40" t="n">
        <f aca="false">(AG73-AG72)/AG72</f>
        <v>0.00819784802894597</v>
      </c>
      <c r="AI73" s="40" t="n">
        <f aca="false">(AG73-AG69)/AG69</f>
        <v>0.0380520402708077</v>
      </c>
      <c r="AJ73" s="40" t="n">
        <f aca="false">AB73/AG73</f>
        <v>-0.00974766539298529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13003939</v>
      </c>
      <c r="AY73" s="40" t="n">
        <f aca="false">(AW73-AW72)/AW72</f>
        <v>0.00535257665327505</v>
      </c>
      <c r="AZ73" s="39" t="n">
        <f aca="false">workers_and_wage_central!B61</f>
        <v>7373.72600757323</v>
      </c>
      <c r="BA73" s="40" t="n">
        <f aca="false">(AZ73-AZ72)/AZ72</f>
        <v>0.00283012292577232</v>
      </c>
      <c r="BB73" s="7"/>
      <c r="BC73" s="7"/>
      <c r="BD73" s="7"/>
      <c r="BE73" s="7"/>
      <c r="BF73" s="7" t="n">
        <f aca="false">BF72*(1+AY73)*(1+BA73)*(1-BE73)</f>
        <v>117.555728793195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0.0163887584085045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146930528.731528</v>
      </c>
      <c r="E74" s="6"/>
      <c r="F74" s="8" t="n">
        <f aca="false">'Central pensions'!I74</f>
        <v>26706362.8466851</v>
      </c>
      <c r="G74" s="6" t="n">
        <f aca="false">'Central pensions'!K74</f>
        <v>2718203.308634</v>
      </c>
      <c r="H74" s="6" t="n">
        <f aca="false">'Central pensions'!V74</f>
        <v>14954752.6044699</v>
      </c>
      <c r="I74" s="8" t="n">
        <f aca="false">'Central pensions'!M74</f>
        <v>84068.1435659998</v>
      </c>
      <c r="J74" s="6" t="n">
        <f aca="false">'Central pensions'!W74</f>
        <v>462518.121787729</v>
      </c>
      <c r="K74" s="6"/>
      <c r="L74" s="8" t="n">
        <f aca="false">'Central pensions'!N74</f>
        <v>5018348.41728932</v>
      </c>
      <c r="M74" s="8"/>
      <c r="N74" s="8" t="n">
        <f aca="false">'Central pensions'!L74</f>
        <v>1185137.69260743</v>
      </c>
      <c r="O74" s="6"/>
      <c r="P74" s="6" t="n">
        <f aca="false">'Central pensions'!X74</f>
        <v>32560511.7061146</v>
      </c>
      <c r="Q74" s="8"/>
      <c r="R74" s="8" t="n">
        <f aca="false">'Central SIPA income'!G69</f>
        <v>26303092.9047603</v>
      </c>
      <c r="S74" s="8"/>
      <c r="T74" s="6" t="n">
        <f aca="false">'Central SIPA income'!J69</f>
        <v>100572155.455128</v>
      </c>
      <c r="U74" s="6"/>
      <c r="V74" s="8" t="n">
        <f aca="false">'Central SIPA income'!F69</f>
        <v>122047.79964604</v>
      </c>
      <c r="W74" s="8"/>
      <c r="X74" s="8" t="n">
        <f aca="false">'Central SIPA income'!M69</f>
        <v>306548.885353832</v>
      </c>
      <c r="Y74" s="6"/>
      <c r="Z74" s="6" t="n">
        <f aca="false">R74+V74-N74-L74-F74</f>
        <v>-6484708.25217551</v>
      </c>
      <c r="AA74" s="6"/>
      <c r="AB74" s="6" t="n">
        <f aca="false">T74-P74-D74</f>
        <v>-78918884.9825144</v>
      </c>
      <c r="AC74" s="50"/>
      <c r="AD74" s="6"/>
      <c r="AE74" s="6"/>
      <c r="AF74" s="6"/>
      <c r="AG74" s="6" t="n">
        <f aca="false">BF74/100*$AG$53</f>
        <v>6229180659.21503</v>
      </c>
      <c r="AH74" s="61" t="n">
        <f aca="false">(AG74-AG73)/AG73</f>
        <v>-0.00130405060323658</v>
      </c>
      <c r="AI74" s="61"/>
      <c r="AJ74" s="61" t="n">
        <f aca="false">AB74/AG74</f>
        <v>-0.0126692239798451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0.00413950586147466</v>
      </c>
      <c r="AV74" s="5"/>
      <c r="AW74" s="65" t="n">
        <f aca="false">workers_and_wage_central!C62</f>
        <v>12982252</v>
      </c>
      <c r="AX74" s="5"/>
      <c r="AY74" s="61" t="n">
        <f aca="false">(AW74-AW73)/AW73</f>
        <v>-0.0016677254484199</v>
      </c>
      <c r="AZ74" s="66" t="n">
        <f aca="false">workers_and_wage_central!B62</f>
        <v>7376.41212594542</v>
      </c>
      <c r="BA74" s="61" t="n">
        <f aca="false">(AZ74-AZ73)/AZ73</f>
        <v>0.000364282368159066</v>
      </c>
      <c r="BB74" s="5"/>
      <c r="BC74" s="5"/>
      <c r="BD74" s="5"/>
      <c r="BE74" s="5"/>
      <c r="BF74" s="5" t="n">
        <f aca="false">BF73*(1+AY74)*(1+BA74)*(1-BE74)</f>
        <v>117.402430174148</v>
      </c>
      <c r="BG74" s="5"/>
      <c r="BH74" s="5" t="n">
        <f aca="false">BH73+1</f>
        <v>43</v>
      </c>
      <c r="BI74" s="61" t="n">
        <f aca="false">T81/AG81</f>
        <v>0.0188680702488693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149840244.481186</v>
      </c>
      <c r="E75" s="9"/>
      <c r="F75" s="67" t="n">
        <f aca="false">'Central pensions'!I75</f>
        <v>27235238.1271456</v>
      </c>
      <c r="G75" s="9" t="n">
        <f aca="false">'Central pensions'!K75</f>
        <v>2843675.584968</v>
      </c>
      <c r="H75" s="9" t="n">
        <f aca="false">'Central pensions'!V75</f>
        <v>15645064.048553</v>
      </c>
      <c r="I75" s="67" t="n">
        <f aca="false">'Central pensions'!M75</f>
        <v>87948.7294319999</v>
      </c>
      <c r="J75" s="9" t="n">
        <f aca="false">'Central pensions'!W75</f>
        <v>483867.960264526</v>
      </c>
      <c r="K75" s="9"/>
      <c r="L75" s="67" t="n">
        <f aca="false">'Central pensions'!N75</f>
        <v>4189518.02706741</v>
      </c>
      <c r="M75" s="67"/>
      <c r="N75" s="67" t="n">
        <f aca="false">'Central pensions'!L75</f>
        <v>1210509.39299176</v>
      </c>
      <c r="O75" s="9"/>
      <c r="P75" s="9" t="n">
        <f aca="false">'Central pensions'!X75</f>
        <v>28399294.480812</v>
      </c>
      <c r="Q75" s="67"/>
      <c r="R75" s="67" t="n">
        <f aca="false">'Central SIPA income'!G70</f>
        <v>30781373.3826349</v>
      </c>
      <c r="S75" s="67"/>
      <c r="T75" s="9" t="n">
        <f aca="false">'Central SIPA income'!J70</f>
        <v>117695249.002464</v>
      </c>
      <c r="U75" s="9"/>
      <c r="V75" s="67" t="n">
        <f aca="false">'Central SIPA income'!F70</f>
        <v>120700.94778633</v>
      </c>
      <c r="W75" s="67"/>
      <c r="X75" s="67" t="n">
        <f aca="false">'Central SIPA income'!M70</f>
        <v>303165.981790407</v>
      </c>
      <c r="Y75" s="9"/>
      <c r="Z75" s="9" t="n">
        <f aca="false">R75+V75-N75-L75-F75</f>
        <v>-1733191.21678348</v>
      </c>
      <c r="AA75" s="9"/>
      <c r="AB75" s="9" t="n">
        <f aca="false">T75-P75-D75</f>
        <v>-60544289.9595345</v>
      </c>
      <c r="AC75" s="50"/>
      <c r="AD75" s="9"/>
      <c r="AE75" s="9"/>
      <c r="AF75" s="9"/>
      <c r="AG75" s="9" t="n">
        <f aca="false">BF75/100*$AG$53</f>
        <v>6295378829.69673</v>
      </c>
      <c r="AH75" s="40" t="n">
        <f aca="false">(AG75-AG74)/AG74</f>
        <v>0.0106271071756082</v>
      </c>
      <c r="AI75" s="40"/>
      <c r="AJ75" s="40" t="n">
        <f aca="false">AB75/AG75</f>
        <v>-0.00961725919875279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13014572</v>
      </c>
      <c r="AX75" s="7"/>
      <c r="AY75" s="40" t="n">
        <f aca="false">(AW75-AW74)/AW74</f>
        <v>0.00248955266004696</v>
      </c>
      <c r="AZ75" s="39" t="n">
        <f aca="false">workers_and_wage_central!B63</f>
        <v>7436.28901508093</v>
      </c>
      <c r="BA75" s="40" t="n">
        <f aca="false">(AZ75-AZ74)/AZ74</f>
        <v>0.00811734595534566</v>
      </c>
      <c r="BB75" s="7"/>
      <c r="BC75" s="7"/>
      <c r="BD75" s="7"/>
      <c r="BE75" s="7"/>
      <c r="BF75" s="7" t="n">
        <f aca="false">BF74*(1+AY75)*(1+BA75)*(1-BE75)</f>
        <v>118.650078382286</v>
      </c>
      <c r="BG75" s="7"/>
      <c r="BH75" s="7" t="n">
        <f aca="false">BH74+1</f>
        <v>44</v>
      </c>
      <c r="BI75" s="40" t="n">
        <f aca="false">T82/AG82</f>
        <v>0.016379597133635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148530652.431277</v>
      </c>
      <c r="E76" s="9"/>
      <c r="F76" s="67" t="n">
        <f aca="false">'Central pensions'!I76</f>
        <v>26997204.2701387</v>
      </c>
      <c r="G76" s="9" t="n">
        <f aca="false">'Central pensions'!K76</f>
        <v>2861889.59441616</v>
      </c>
      <c r="H76" s="9" t="n">
        <f aca="false">'Central pensions'!V76</f>
        <v>15745272.1545352</v>
      </c>
      <c r="I76" s="67" t="n">
        <f aca="false">'Central pensions'!M76</f>
        <v>88512.0493118395</v>
      </c>
      <c r="J76" s="9" t="n">
        <f aca="false">'Central pensions'!W76</f>
        <v>486967.180037169</v>
      </c>
      <c r="K76" s="9"/>
      <c r="L76" s="67" t="n">
        <f aca="false">'Central pensions'!N76</f>
        <v>4160208.18819486</v>
      </c>
      <c r="M76" s="67"/>
      <c r="N76" s="67" t="n">
        <f aca="false">'Central pensions'!L76</f>
        <v>1202207.17919365</v>
      </c>
      <c r="O76" s="9"/>
      <c r="P76" s="9" t="n">
        <f aca="false">'Central pensions'!X76</f>
        <v>28201529.2568012</v>
      </c>
      <c r="Q76" s="67"/>
      <c r="R76" s="67" t="n">
        <f aca="false">'Central SIPA income'!G71</f>
        <v>26976201.0481214</v>
      </c>
      <c r="S76" s="67"/>
      <c r="T76" s="9" t="n">
        <f aca="false">'Central SIPA income'!J71</f>
        <v>103145842.780696</v>
      </c>
      <c r="U76" s="9"/>
      <c r="V76" s="67" t="n">
        <f aca="false">'Central SIPA income'!F71</f>
        <v>122561.38302307</v>
      </c>
      <c r="W76" s="67"/>
      <c r="X76" s="67" t="n">
        <f aca="false">'Central SIPA income'!M71</f>
        <v>307838.858726735</v>
      </c>
      <c r="Y76" s="9"/>
      <c r="Z76" s="9" t="n">
        <f aca="false">R76+V76-N76-L76-F76</f>
        <v>-5260857.20638282</v>
      </c>
      <c r="AA76" s="9"/>
      <c r="AB76" s="9" t="n">
        <f aca="false">T76-P76-D76</f>
        <v>-73586338.9073817</v>
      </c>
      <c r="AC76" s="50"/>
      <c r="AD76" s="9"/>
      <c r="AE76" s="9"/>
      <c r="AF76" s="9"/>
      <c r="AG76" s="9" t="n">
        <f aca="false">BF76/100*$AG$53</f>
        <v>6343105141.76824</v>
      </c>
      <c r="AH76" s="40" t="n">
        <f aca="false">(AG76-AG75)/AG75</f>
        <v>0.00758116602075965</v>
      </c>
      <c r="AI76" s="40"/>
      <c r="AJ76" s="40" t="n">
        <f aca="false">AB76/AG76</f>
        <v>-0.0116009962412303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13067129</v>
      </c>
      <c r="AY76" s="40" t="n">
        <f aca="false">(AW76-AW75)/AW75</f>
        <v>0.00403831950831729</v>
      </c>
      <c r="AZ76" s="39" t="n">
        <f aca="false">workers_and_wage_central!B64</f>
        <v>7462.52868152662</v>
      </c>
      <c r="BA76" s="40" t="n">
        <f aca="false">(AZ76-AZ75)/AZ75</f>
        <v>0.00352859691070055</v>
      </c>
      <c r="BB76" s="7"/>
      <c r="BC76" s="7"/>
      <c r="BD76" s="7"/>
      <c r="BE76" s="7"/>
      <c r="BF76" s="7" t="n">
        <f aca="false">BF75*(1+AY76)*(1+BA76)*(1-BE76)</f>
        <v>119.549584324878</v>
      </c>
      <c r="BG76" s="7"/>
      <c r="BH76" s="0" t="n">
        <f aca="false">BH75+1</f>
        <v>45</v>
      </c>
      <c r="BI76" s="40" t="n">
        <f aca="false">T83/AG83</f>
        <v>0.0189023082973297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151712052.426365</v>
      </c>
      <c r="E77" s="9"/>
      <c r="F77" s="67" t="n">
        <f aca="false">'Central pensions'!I77</f>
        <v>27575461.3781935</v>
      </c>
      <c r="G77" s="9" t="n">
        <f aca="false">'Central pensions'!K77</f>
        <v>2966902.26488944</v>
      </c>
      <c r="H77" s="9" t="n">
        <f aca="false">'Central pensions'!V77</f>
        <v>16323020.8837323</v>
      </c>
      <c r="I77" s="67" t="n">
        <f aca="false">'Central pensions'!M77</f>
        <v>91759.8638625601</v>
      </c>
      <c r="J77" s="9" t="n">
        <f aca="false">'Central pensions'!W77</f>
        <v>504835.697435021</v>
      </c>
      <c r="K77" s="9"/>
      <c r="L77" s="67" t="n">
        <f aca="false">'Central pensions'!N77</f>
        <v>4230661.87100507</v>
      </c>
      <c r="M77" s="67"/>
      <c r="N77" s="67" t="n">
        <f aca="false">'Central pensions'!L77</f>
        <v>1228486.11800992</v>
      </c>
      <c r="O77" s="9"/>
      <c r="P77" s="9" t="n">
        <f aca="false">'Central pensions'!X77</f>
        <v>28711692.7196527</v>
      </c>
      <c r="Q77" s="67"/>
      <c r="R77" s="67" t="n">
        <f aca="false">'Central SIPA income'!G72</f>
        <v>31158690.5333479</v>
      </c>
      <c r="S77" s="67"/>
      <c r="T77" s="9" t="n">
        <f aca="false">'Central SIPA income'!J72</f>
        <v>119137953.830934</v>
      </c>
      <c r="U77" s="9"/>
      <c r="V77" s="67" t="n">
        <f aca="false">'Central SIPA income'!F72</f>
        <v>118483.33994003</v>
      </c>
      <c r="W77" s="67"/>
      <c r="X77" s="67" t="n">
        <f aca="false">'Central SIPA income'!M72</f>
        <v>297595.990234584</v>
      </c>
      <c r="Y77" s="9"/>
      <c r="Z77" s="9" t="n">
        <f aca="false">R77+V77-N77-L77-F77</f>
        <v>-1757435.49392057</v>
      </c>
      <c r="AA77" s="9"/>
      <c r="AB77" s="9" t="n">
        <f aca="false">T77-P77-D77</f>
        <v>-61285791.3150834</v>
      </c>
      <c r="AC77" s="50"/>
      <c r="AD77" s="9"/>
      <c r="AE77" s="9"/>
      <c r="AF77" s="9"/>
      <c r="AG77" s="9" t="n">
        <f aca="false">BF77/100*$AG$53</f>
        <v>6340909164.17735</v>
      </c>
      <c r="AH77" s="40" t="n">
        <f aca="false">(AG77-AG76)/AG76</f>
        <v>-0.000346199147232629</v>
      </c>
      <c r="AI77" s="40" t="n">
        <f aca="false">(AG77-AG73)/AG73</f>
        <v>0.01660886787553</v>
      </c>
      <c r="AJ77" s="40" t="n">
        <f aca="false">AB77/AG77</f>
        <v>-0.00966514260467795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13036506</v>
      </c>
      <c r="AY77" s="40" t="n">
        <f aca="false">(AW77-AW76)/AW76</f>
        <v>-0.00234351401903203</v>
      </c>
      <c r="AZ77" s="39" t="n">
        <f aca="false">workers_and_wage_central!B65</f>
        <v>7477.46871321718</v>
      </c>
      <c r="BA77" s="40" t="n">
        <f aca="false">(AZ77-AZ76)/AZ76</f>
        <v>0.00200200660233837</v>
      </c>
      <c r="BB77" s="7"/>
      <c r="BC77" s="7"/>
      <c r="BD77" s="7"/>
      <c r="BE77" s="7"/>
      <c r="BF77" s="7" t="n">
        <f aca="false">BF76*(1+AY77)*(1+BA77)*(1-BE77)</f>
        <v>119.508196360733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0.0164300487965341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149924575.168998</v>
      </c>
      <c r="E78" s="6"/>
      <c r="F78" s="8" t="n">
        <f aca="false">'Central pensions'!I78</f>
        <v>27250566.2278966</v>
      </c>
      <c r="G78" s="6" t="n">
        <f aca="false">'Central pensions'!K78</f>
        <v>3024403.18088424</v>
      </c>
      <c r="H78" s="6" t="n">
        <f aca="false">'Central pensions'!V78</f>
        <v>16639373.9580227</v>
      </c>
      <c r="I78" s="8" t="n">
        <f aca="false">'Central pensions'!M78</f>
        <v>93538.2427077596</v>
      </c>
      <c r="J78" s="6" t="n">
        <f aca="false">'Central pensions'!W78</f>
        <v>514619.81313472</v>
      </c>
      <c r="K78" s="6"/>
      <c r="L78" s="8" t="n">
        <f aca="false">'Central pensions'!N78</f>
        <v>5124384.3609904</v>
      </c>
      <c r="M78" s="8"/>
      <c r="N78" s="8" t="n">
        <f aca="false">'Central pensions'!L78</f>
        <v>1215831.97235324</v>
      </c>
      <c r="O78" s="6"/>
      <c r="P78" s="6" t="n">
        <f aca="false">'Central pensions'!X78</f>
        <v>33279603.592938</v>
      </c>
      <c r="Q78" s="8"/>
      <c r="R78" s="8" t="n">
        <f aca="false">'Central SIPA income'!G73</f>
        <v>27310755.6142191</v>
      </c>
      <c r="S78" s="8"/>
      <c r="T78" s="6" t="n">
        <f aca="false">'Central SIPA income'!J73</f>
        <v>104425041.160584</v>
      </c>
      <c r="U78" s="6"/>
      <c r="V78" s="8" t="n">
        <f aca="false">'Central SIPA income'!F73</f>
        <v>120986.6193665</v>
      </c>
      <c r="W78" s="8"/>
      <c r="X78" s="8" t="n">
        <f aca="false">'Central SIPA income'!M73</f>
        <v>303883.506438392</v>
      </c>
      <c r="Y78" s="6"/>
      <c r="Z78" s="6" t="n">
        <f aca="false">R78+V78-N78-L78-F78</f>
        <v>-6159040.32765467</v>
      </c>
      <c r="AA78" s="6"/>
      <c r="AB78" s="6" t="n">
        <f aca="false">T78-P78-D78</f>
        <v>-78779137.601352</v>
      </c>
      <c r="AC78" s="50"/>
      <c r="AD78" s="6"/>
      <c r="AE78" s="6"/>
      <c r="AF78" s="6"/>
      <c r="AG78" s="6" t="n">
        <f aca="false">BF78/100*$AG$53</f>
        <v>6380250115.41809</v>
      </c>
      <c r="AH78" s="61" t="n">
        <f aca="false">(AG78-AG77)/AG77</f>
        <v>0.0062043076508644</v>
      </c>
      <c r="AI78" s="61"/>
      <c r="AJ78" s="61" t="n">
        <f aca="false">AB78/AG78</f>
        <v>-0.0123473431568113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0.00633586893744119</v>
      </c>
      <c r="AV78" s="5"/>
      <c r="AW78" s="65" t="n">
        <f aca="false">workers_and_wage_central!C66</f>
        <v>13028861</v>
      </c>
      <c r="AX78" s="5"/>
      <c r="AY78" s="61" t="n">
        <f aca="false">(AW78-AW77)/AW77</f>
        <v>-0.000586430137032116</v>
      </c>
      <c r="AZ78" s="66" t="n">
        <f aca="false">workers_and_wage_central!B66</f>
        <v>7528.27603751198</v>
      </c>
      <c r="BA78" s="61" t="n">
        <f aca="false">(AZ78-AZ77)/AZ77</f>
        <v>0.00679472241789495</v>
      </c>
      <c r="BB78" s="5"/>
      <c r="BC78" s="5"/>
      <c r="BD78" s="5"/>
      <c r="BE78" s="5"/>
      <c r="BF78" s="5" t="n">
        <f aca="false">BF77*(1+AY78)*(1+BA78)*(1-BE78)</f>
        <v>120.249661977755</v>
      </c>
      <c r="BG78" s="5"/>
      <c r="BH78" s="5" t="n">
        <f aca="false">BH77+1</f>
        <v>47</v>
      </c>
      <c r="BI78" s="61" t="n">
        <f aca="false">T85/AG85</f>
        <v>0.0189821513990089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152704462.314447</v>
      </c>
      <c r="E79" s="9"/>
      <c r="F79" s="67" t="n">
        <f aca="false">'Central pensions'!I79</f>
        <v>27755843.6227316</v>
      </c>
      <c r="G79" s="9" t="n">
        <f aca="false">'Central pensions'!K79</f>
        <v>3154376.12359104</v>
      </c>
      <c r="H79" s="9" t="n">
        <f aca="false">'Central pensions'!V79</f>
        <v>17354446.7405777</v>
      </c>
      <c r="I79" s="67" t="n">
        <f aca="false">'Central pensions'!M79</f>
        <v>97558.02444096</v>
      </c>
      <c r="J79" s="9" t="n">
        <f aca="false">'Central pensions'!W79</f>
        <v>536735.466203434</v>
      </c>
      <c r="K79" s="9"/>
      <c r="L79" s="67" t="n">
        <f aca="false">'Central pensions'!N79</f>
        <v>4195385.70396703</v>
      </c>
      <c r="M79" s="67"/>
      <c r="N79" s="67" t="n">
        <f aca="false">'Central pensions'!L79</f>
        <v>1240891.0706674</v>
      </c>
      <c r="O79" s="9"/>
      <c r="P79" s="9" t="n">
        <f aca="false">'Central pensions'!X79</f>
        <v>28596892.9106652</v>
      </c>
      <c r="Q79" s="67"/>
      <c r="R79" s="67" t="n">
        <f aca="false">'Central SIPA income'!G74</f>
        <v>31614881.9357595</v>
      </c>
      <c r="S79" s="67"/>
      <c r="T79" s="9" t="n">
        <f aca="false">'Central SIPA income'!J74</f>
        <v>120882241.196939</v>
      </c>
      <c r="U79" s="9"/>
      <c r="V79" s="67" t="n">
        <f aca="false">'Central SIPA income'!F74</f>
        <v>124584.78139799</v>
      </c>
      <c r="W79" s="67"/>
      <c r="X79" s="67" t="n">
        <f aca="false">'Central SIPA income'!M74</f>
        <v>312921.052082596</v>
      </c>
      <c r="Y79" s="9"/>
      <c r="Z79" s="9" t="n">
        <f aca="false">R79+V79-N79-L79-F79</f>
        <v>-1452653.68020856</v>
      </c>
      <c r="AA79" s="9"/>
      <c r="AB79" s="9" t="n">
        <f aca="false">T79-P79-D79</f>
        <v>-60419114.028173</v>
      </c>
      <c r="AC79" s="50"/>
      <c r="AD79" s="9"/>
      <c r="AE79" s="9"/>
      <c r="AF79" s="9"/>
      <c r="AG79" s="9" t="n">
        <f aca="false">BF79/100*$AG$53</f>
        <v>6415648675.35967</v>
      </c>
      <c r="AH79" s="40" t="n">
        <f aca="false">(AG79-AG78)/AG78</f>
        <v>0.00554814612299183</v>
      </c>
      <c r="AI79" s="40"/>
      <c r="AJ79" s="40" t="n">
        <f aca="false">AB79/AG79</f>
        <v>-0.00941745988370939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13106896</v>
      </c>
      <c r="AX79" s="7"/>
      <c r="AY79" s="40" t="n">
        <f aca="false">(AW79-AW78)/AW78</f>
        <v>0.00598939538920555</v>
      </c>
      <c r="AZ79" s="39" t="n">
        <f aca="false">workers_and_wage_central!B67</f>
        <v>7524.97396863071</v>
      </c>
      <c r="BA79" s="40" t="n">
        <f aca="false">(AZ79-AZ78)/AZ78</f>
        <v>-0.000438622184524102</v>
      </c>
      <c r="BB79" s="7"/>
      <c r="BC79" s="7"/>
      <c r="BD79" s="7"/>
      <c r="BE79" s="7"/>
      <c r="BF79" s="7" t="n">
        <f aca="false">BF78*(1+AY79)*(1+BA79)*(1-BE79)</f>
        <v>120.916824673648</v>
      </c>
      <c r="BG79" s="7"/>
      <c r="BH79" s="7" t="n">
        <f aca="false">BH78+1</f>
        <v>48</v>
      </c>
      <c r="BI79" s="40" t="n">
        <f aca="false">T86/AG86</f>
        <v>0.0165501092347466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150925294.71456</v>
      </c>
      <c r="E80" s="9"/>
      <c r="F80" s="67" t="n">
        <f aca="false">'Central pensions'!I80</f>
        <v>27432458.8510449</v>
      </c>
      <c r="G80" s="9" t="n">
        <f aca="false">'Central pensions'!K80</f>
        <v>3177686.09400696</v>
      </c>
      <c r="H80" s="9" t="n">
        <f aca="false">'Central pensions'!V80</f>
        <v>17482691.3202529</v>
      </c>
      <c r="I80" s="67" t="n">
        <f aca="false">'Central pensions'!M80</f>
        <v>98278.9513610406</v>
      </c>
      <c r="J80" s="9" t="n">
        <f aca="false">'Central pensions'!W80</f>
        <v>540701.793409888</v>
      </c>
      <c r="K80" s="9"/>
      <c r="L80" s="67" t="n">
        <f aca="false">'Central pensions'!N80</f>
        <v>4238620.59089111</v>
      </c>
      <c r="M80" s="67"/>
      <c r="N80" s="67" t="n">
        <f aca="false">'Central pensions'!L80</f>
        <v>1228668.53128088</v>
      </c>
      <c r="O80" s="9"/>
      <c r="P80" s="9" t="n">
        <f aca="false">'Central pensions'!X80</f>
        <v>28753994.1389717</v>
      </c>
      <c r="Q80" s="67"/>
      <c r="R80" s="67" t="n">
        <f aca="false">'Central SIPA income'!G75</f>
        <v>27606252.8821462</v>
      </c>
      <c r="S80" s="67"/>
      <c r="T80" s="9" t="n">
        <f aca="false">'Central SIPA income'!J75</f>
        <v>105554900.575754</v>
      </c>
      <c r="U80" s="9"/>
      <c r="V80" s="67" t="n">
        <f aca="false">'Central SIPA income'!F75</f>
        <v>123273.97268511</v>
      </c>
      <c r="W80" s="67"/>
      <c r="X80" s="67" t="n">
        <f aca="false">'Central SIPA income'!M75</f>
        <v>309628.678512479</v>
      </c>
      <c r="Y80" s="9"/>
      <c r="Z80" s="9" t="n">
        <f aca="false">R80+V80-N80-L80-F80</f>
        <v>-5170221.11838558</v>
      </c>
      <c r="AA80" s="9"/>
      <c r="AB80" s="9" t="n">
        <f aca="false">T80-P80-D80</f>
        <v>-74124388.2777775</v>
      </c>
      <c r="AC80" s="50"/>
      <c r="AD80" s="9"/>
      <c r="AE80" s="9"/>
      <c r="AF80" s="9"/>
      <c r="AG80" s="9" t="n">
        <f aca="false">BF80/100*$AG$53</f>
        <v>6440689278.87663</v>
      </c>
      <c r="AH80" s="40" t="n">
        <f aca="false">(AG80-AG79)/AG79</f>
        <v>0.00390305092813708</v>
      </c>
      <c r="AI80" s="40"/>
      <c r="AJ80" s="40" t="n">
        <f aca="false">AB80/AG80</f>
        <v>-0.0115087663863682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13086730</v>
      </c>
      <c r="AY80" s="40" t="n">
        <f aca="false">(AW80-AW79)/AW79</f>
        <v>-0.0015385793859965</v>
      </c>
      <c r="AZ80" s="39" t="n">
        <f aca="false">workers_and_wage_central!B68</f>
        <v>7565.9851941176</v>
      </c>
      <c r="BA80" s="40" t="n">
        <f aca="false">(AZ80-AZ79)/AZ79</f>
        <v>0.00545001559578272</v>
      </c>
      <c r="BB80" s="7"/>
      <c r="BC80" s="7"/>
      <c r="BD80" s="7"/>
      <c r="BE80" s="7"/>
      <c r="BF80" s="7" t="n">
        <f aca="false">BF79*(1+AY80)*(1+BA80)*(1-BE80)</f>
        <v>121.388769198418</v>
      </c>
      <c r="BG80" s="7"/>
      <c r="BH80" s="0" t="n">
        <f aca="false">BH79+1</f>
        <v>49</v>
      </c>
      <c r="BI80" s="40" t="n">
        <f aca="false">T87/AG87</f>
        <v>0.0190730541280054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153696725.672367</v>
      </c>
      <c r="E81" s="9"/>
      <c r="F81" s="67" t="n">
        <f aca="false">'Central pensions'!I81</f>
        <v>27936199.2336782</v>
      </c>
      <c r="G81" s="9" t="n">
        <f aca="false">'Central pensions'!K81</f>
        <v>3365088.38535584</v>
      </c>
      <c r="H81" s="9" t="n">
        <f aca="false">'Central pensions'!V81</f>
        <v>18513723.4346394</v>
      </c>
      <c r="I81" s="67" t="n">
        <f aca="false">'Central pensions'!M81</f>
        <v>104074.898516159</v>
      </c>
      <c r="J81" s="9" t="n">
        <f aca="false">'Central pensions'!W81</f>
        <v>572589.384576472</v>
      </c>
      <c r="K81" s="9"/>
      <c r="L81" s="67" t="n">
        <f aca="false">'Central pensions'!N81</f>
        <v>4324551.29731226</v>
      </c>
      <c r="M81" s="67"/>
      <c r="N81" s="67" t="n">
        <f aca="false">'Central pensions'!L81</f>
        <v>1251876.7079981</v>
      </c>
      <c r="O81" s="9"/>
      <c r="P81" s="9" t="n">
        <f aca="false">'Central pensions'!X81</f>
        <v>29327573.5238675</v>
      </c>
      <c r="Q81" s="67"/>
      <c r="R81" s="67" t="n">
        <f aca="false">'Central SIPA income'!G76</f>
        <v>32090469.8299527</v>
      </c>
      <c r="S81" s="67"/>
      <c r="T81" s="9" t="n">
        <f aca="false">'Central SIPA income'!J76</f>
        <v>122700692.730398</v>
      </c>
      <c r="U81" s="9"/>
      <c r="V81" s="67" t="n">
        <f aca="false">'Central SIPA income'!F76</f>
        <v>122227.61629782</v>
      </c>
      <c r="W81" s="67"/>
      <c r="X81" s="67" t="n">
        <f aca="false">'Central SIPA income'!M76</f>
        <v>307000.532940524</v>
      </c>
      <c r="Y81" s="9"/>
      <c r="Z81" s="9" t="n">
        <f aca="false">R81+V81-N81-L81-F81</f>
        <v>-1299929.79273804</v>
      </c>
      <c r="AA81" s="9"/>
      <c r="AB81" s="9" t="n">
        <f aca="false">T81-P81-D81</f>
        <v>-60323606.4658362</v>
      </c>
      <c r="AC81" s="50"/>
      <c r="AD81" s="9"/>
      <c r="AE81" s="9"/>
      <c r="AF81" s="9"/>
      <c r="AG81" s="9" t="n">
        <f aca="false">BF81/100*$AG$53</f>
        <v>6503086490.13808</v>
      </c>
      <c r="AH81" s="40" t="n">
        <f aca="false">(AG81-AG80)/AG80</f>
        <v>0.00968797104777146</v>
      </c>
      <c r="AI81" s="40" t="n">
        <f aca="false">(AG81-AG77)/AG77</f>
        <v>0.0255763521857311</v>
      </c>
      <c r="AJ81" s="40" t="n">
        <f aca="false">AB81/AG81</f>
        <v>-0.00927615011076922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13144261</v>
      </c>
      <c r="AY81" s="40" t="n">
        <f aca="false">(AW81-AW80)/AW80</f>
        <v>0.00439613257093254</v>
      </c>
      <c r="AZ81" s="39" t="n">
        <f aca="false">workers_and_wage_central!B69</f>
        <v>7605.84792383853</v>
      </c>
      <c r="BA81" s="40" t="n">
        <f aca="false">(AZ81-AZ80)/AZ80</f>
        <v>0.00526867667569912</v>
      </c>
      <c r="BB81" s="7"/>
      <c r="BC81" s="7"/>
      <c r="BD81" s="7"/>
      <c r="BE81" s="7"/>
      <c r="BF81" s="7" t="n">
        <f aca="false">BF80*(1+AY81)*(1+BA81)*(1-BE81)</f>
        <v>122.564780079937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0.0165895410166777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152000363.434192</v>
      </c>
      <c r="E82" s="6"/>
      <c r="F82" s="8" t="n">
        <f aca="false">'Central pensions'!I82</f>
        <v>27627865.3166684</v>
      </c>
      <c r="G82" s="6" t="n">
        <f aca="false">'Central pensions'!K82</f>
        <v>3422625.18524352</v>
      </c>
      <c r="H82" s="6" t="n">
        <f aca="false">'Central pensions'!V82</f>
        <v>18830273.931521</v>
      </c>
      <c r="I82" s="8" t="n">
        <f aca="false">'Central pensions'!M82</f>
        <v>105854.387172481</v>
      </c>
      <c r="J82" s="6" t="n">
        <f aca="false">'Central pensions'!W82</f>
        <v>582379.606129518</v>
      </c>
      <c r="K82" s="6"/>
      <c r="L82" s="8" t="n">
        <f aca="false">'Central pensions'!N82</f>
        <v>4998159.46471492</v>
      </c>
      <c r="M82" s="8"/>
      <c r="N82" s="8" t="n">
        <f aca="false">'Central pensions'!L82</f>
        <v>1239658.69632806</v>
      </c>
      <c r="O82" s="6"/>
      <c r="P82" s="6" t="n">
        <f aca="false">'Central pensions'!X82</f>
        <v>32755709.611406</v>
      </c>
      <c r="Q82" s="8"/>
      <c r="R82" s="8" t="n">
        <f aca="false">'Central SIPA income'!G77</f>
        <v>28104392.2715237</v>
      </c>
      <c r="S82" s="8"/>
      <c r="T82" s="6" t="n">
        <f aca="false">'Central SIPA income'!J77</f>
        <v>107459579.705627</v>
      </c>
      <c r="U82" s="6"/>
      <c r="V82" s="8" t="n">
        <f aca="false">'Central SIPA income'!F77</f>
        <v>126535.37769146</v>
      </c>
      <c r="W82" s="8"/>
      <c r="X82" s="8" t="n">
        <f aca="false">'Central SIPA income'!M77</f>
        <v>317820.387599276</v>
      </c>
      <c r="Y82" s="6"/>
      <c r="Z82" s="6" t="n">
        <f aca="false">R82+V82-N82-L82-F82</f>
        <v>-5634755.82849623</v>
      </c>
      <c r="AA82" s="6"/>
      <c r="AB82" s="6" t="n">
        <f aca="false">T82-P82-D82</f>
        <v>-77296493.3399715</v>
      </c>
      <c r="AC82" s="50"/>
      <c r="AD82" s="6"/>
      <c r="AE82" s="6"/>
      <c r="AF82" s="6"/>
      <c r="AG82" s="6" t="n">
        <f aca="false">BF82/100*$AG$53</f>
        <v>6560575258.89702</v>
      </c>
      <c r="AH82" s="61" t="n">
        <f aca="false">(AG82-AG81)/AG81</f>
        <v>0.0088402282279529</v>
      </c>
      <c r="AI82" s="61"/>
      <c r="AJ82" s="61" t="n">
        <f aca="false">AB82/AG82</f>
        <v>-0.0117819688502387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0.00443380845089937</v>
      </c>
      <c r="AV82" s="5"/>
      <c r="AW82" s="65" t="n">
        <f aca="false">workers_and_wage_central!C70</f>
        <v>13215080</v>
      </c>
      <c r="AX82" s="5"/>
      <c r="AY82" s="61" t="n">
        <f aca="false">(AW82-AW81)/AW81</f>
        <v>0.0053878266720358</v>
      </c>
      <c r="AZ82" s="66" t="n">
        <f aca="false">workers_and_wage_central!B70</f>
        <v>7631.9656472779</v>
      </c>
      <c r="BA82" s="61" t="n">
        <f aca="false">(AZ82-AZ81)/AZ81</f>
        <v>0.00343390029631157</v>
      </c>
      <c r="BB82" s="5"/>
      <c r="BC82" s="5"/>
      <c r="BD82" s="5"/>
      <c r="BE82" s="5"/>
      <c r="BF82" s="5" t="n">
        <f aca="false">BF81*(1+AY82)*(1+BA82)*(1-BE82)</f>
        <v>123.648280708552</v>
      </c>
      <c r="BG82" s="5"/>
      <c r="BH82" s="5" t="n">
        <f aca="false">BH81+1</f>
        <v>51</v>
      </c>
      <c r="BI82" s="61" t="n">
        <f aca="false">T89/AG89</f>
        <v>0.0190475127080907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155158695.972451</v>
      </c>
      <c r="E83" s="9"/>
      <c r="F83" s="67" t="n">
        <f aca="false">'Central pensions'!I83</f>
        <v>28201929.6413898</v>
      </c>
      <c r="G83" s="9" t="n">
        <f aca="false">'Central pensions'!K83</f>
        <v>3594261.33497184</v>
      </c>
      <c r="H83" s="9" t="n">
        <f aca="false">'Central pensions'!V83</f>
        <v>19774565.386475</v>
      </c>
      <c r="I83" s="67" t="n">
        <f aca="false">'Central pensions'!M83</f>
        <v>111162.721700159</v>
      </c>
      <c r="J83" s="9" t="n">
        <f aca="false">'Central pensions'!W83</f>
        <v>611584.496488911</v>
      </c>
      <c r="K83" s="9"/>
      <c r="L83" s="67" t="n">
        <f aca="false">'Central pensions'!N83</f>
        <v>4306923.09267305</v>
      </c>
      <c r="M83" s="67"/>
      <c r="N83" s="67" t="n">
        <f aca="false">'Central pensions'!L83</f>
        <v>1267398.91204739</v>
      </c>
      <c r="O83" s="9"/>
      <c r="P83" s="9" t="n">
        <f aca="false">'Central pensions'!X83</f>
        <v>29321499.2730822</v>
      </c>
      <c r="Q83" s="67"/>
      <c r="R83" s="67" t="n">
        <f aca="false">'Central SIPA income'!G78</f>
        <v>32575061.7363946</v>
      </c>
      <c r="S83" s="67"/>
      <c r="T83" s="9" t="n">
        <f aca="false">'Central SIPA income'!J78</f>
        <v>124553571.885083</v>
      </c>
      <c r="U83" s="9"/>
      <c r="V83" s="67" t="n">
        <f aca="false">'Central SIPA income'!F78</f>
        <v>123907.85938702</v>
      </c>
      <c r="W83" s="67"/>
      <c r="X83" s="67" t="n">
        <f aca="false">'Central SIPA income'!M78</f>
        <v>311220.81915307</v>
      </c>
      <c r="Y83" s="9"/>
      <c r="Z83" s="9" t="n">
        <f aca="false">R83+V83-N83-L83-F83</f>
        <v>-1077282.05032865</v>
      </c>
      <c r="AA83" s="9"/>
      <c r="AB83" s="9" t="n">
        <f aca="false">T83-P83-D83</f>
        <v>-59926623.3604498</v>
      </c>
      <c r="AC83" s="50"/>
      <c r="AD83" s="9"/>
      <c r="AE83" s="9"/>
      <c r="AF83" s="9"/>
      <c r="AG83" s="9" t="n">
        <f aca="false">BF83/100*$AG$53</f>
        <v>6589331309.48236</v>
      </c>
      <c r="AH83" s="40" t="n">
        <f aca="false">(AG83-AG82)/AG82</f>
        <v>0.00438315992890201</v>
      </c>
      <c r="AI83" s="40"/>
      <c r="AJ83" s="40" t="n">
        <f aca="false">AB83/AG83</f>
        <v>-0.00909449237651968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13243685</v>
      </c>
      <c r="AX83" s="7"/>
      <c r="AY83" s="40" t="n">
        <f aca="false">(AW83-AW82)/AW82</f>
        <v>0.00216457259433919</v>
      </c>
      <c r="AZ83" s="39" t="n">
        <f aca="false">workers_and_wage_central!B71</f>
        <v>7648.86125782522</v>
      </c>
      <c r="BA83" s="40" t="n">
        <f aca="false">(AZ83-AZ82)/AZ82</f>
        <v>0.00221379541368083</v>
      </c>
      <c r="BB83" s="7"/>
      <c r="BC83" s="7"/>
      <c r="BD83" s="7"/>
      <c r="BE83" s="7"/>
      <c r="BF83" s="7" t="n">
        <f aca="false">BF82*(1+AY83)*(1+BA83)*(1-BE83)</f>
        <v>124.190250897831</v>
      </c>
      <c r="BG83" s="7"/>
      <c r="BH83" s="7" t="n">
        <f aca="false">BH82+1</f>
        <v>52</v>
      </c>
      <c r="BI83" s="40" t="n">
        <f aca="false">T90/AG90</f>
        <v>0.0165044613219796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153809301.618422</v>
      </c>
      <c r="E84" s="9"/>
      <c r="F84" s="67" t="n">
        <f aca="false">'Central pensions'!I84</f>
        <v>27956661.2444606</v>
      </c>
      <c r="G84" s="9" t="n">
        <f aca="false">'Central pensions'!K84</f>
        <v>3691552.91898944</v>
      </c>
      <c r="H84" s="9" t="n">
        <f aca="false">'Central pensions'!V84</f>
        <v>20309834.9760817</v>
      </c>
      <c r="I84" s="67" t="n">
        <f aca="false">'Central pensions'!M84</f>
        <v>114171.73976256</v>
      </c>
      <c r="J84" s="9" t="n">
        <f aca="false">'Central pensions'!W84</f>
        <v>628139.226064386</v>
      </c>
      <c r="K84" s="9"/>
      <c r="L84" s="67" t="n">
        <f aca="false">'Central pensions'!N84</f>
        <v>4181163.27672129</v>
      </c>
      <c r="M84" s="67"/>
      <c r="N84" s="67" t="n">
        <f aca="false">'Central pensions'!L84</f>
        <v>1258752.27861232</v>
      </c>
      <c r="O84" s="9"/>
      <c r="P84" s="9" t="n">
        <f aca="false">'Central pensions'!X84</f>
        <v>28621359.7642811</v>
      </c>
      <c r="Q84" s="67"/>
      <c r="R84" s="67" t="n">
        <f aca="false">'Central SIPA income'!G79</f>
        <v>28347771.4020117</v>
      </c>
      <c r="S84" s="67"/>
      <c r="T84" s="9" t="n">
        <f aca="false">'Central SIPA income'!J79</f>
        <v>108390160.90513</v>
      </c>
      <c r="U84" s="9"/>
      <c r="V84" s="67" t="n">
        <f aca="false">'Central SIPA income'!F79</f>
        <v>127712.45064895</v>
      </c>
      <c r="W84" s="67"/>
      <c r="X84" s="67" t="n">
        <f aca="false">'Central SIPA income'!M79</f>
        <v>320776.855508941</v>
      </c>
      <c r="Y84" s="9"/>
      <c r="Z84" s="9" t="n">
        <f aca="false">R84+V84-N84-L84-F84</f>
        <v>-4921092.94713354</v>
      </c>
      <c r="AA84" s="9"/>
      <c r="AB84" s="9" t="n">
        <f aca="false">T84-P84-D84</f>
        <v>-74040500.477573</v>
      </c>
      <c r="AC84" s="50"/>
      <c r="AD84" s="9"/>
      <c r="AE84" s="9"/>
      <c r="AF84" s="9"/>
      <c r="AG84" s="9" t="n">
        <f aca="false">BF84/100*$AG$53</f>
        <v>6597068715.21863</v>
      </c>
      <c r="AH84" s="40" t="n">
        <f aca="false">(AG84-AG83)/AG83</f>
        <v>0.0011742323117275</v>
      </c>
      <c r="AI84" s="40"/>
      <c r="AJ84" s="40" t="n">
        <f aca="false">AB84/AG84</f>
        <v>-0.011223242272249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13239386</v>
      </c>
      <c r="AY84" s="40" t="n">
        <f aca="false">(AW84-AW83)/AW83</f>
        <v>-0.000324607539366876</v>
      </c>
      <c r="AZ84" s="39" t="n">
        <f aca="false">workers_and_wage_central!B72</f>
        <v>7660.32939853888</v>
      </c>
      <c r="BA84" s="40" t="n">
        <f aca="false">(AZ84-AZ83)/AZ83</f>
        <v>0.00149932654379448</v>
      </c>
      <c r="BB84" s="7"/>
      <c r="BC84" s="7"/>
      <c r="BD84" s="7"/>
      <c r="BE84" s="7"/>
      <c r="BF84" s="7" t="n">
        <f aca="false">BF83*(1+AY84)*(1+BA84)*(1-BE84)</f>
        <v>124.336079103237</v>
      </c>
      <c r="BG84" s="7"/>
      <c r="BH84" s="0" t="n">
        <f aca="false">BH83+1</f>
        <v>53</v>
      </c>
      <c r="BI84" s="40" t="n">
        <f aca="false">T91/AG91</f>
        <v>0.0190339845765235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156509819.643093</v>
      </c>
      <c r="E85" s="9"/>
      <c r="F85" s="67" t="n">
        <f aca="false">'Central pensions'!I85</f>
        <v>28447512.3620839</v>
      </c>
      <c r="G85" s="9" t="n">
        <f aca="false">'Central pensions'!K85</f>
        <v>3830197.21770008</v>
      </c>
      <c r="H85" s="9" t="n">
        <f aca="false">'Central pensions'!V85</f>
        <v>21072615.0009062</v>
      </c>
      <c r="I85" s="67" t="n">
        <f aca="false">'Central pensions'!M85</f>
        <v>118459.707763921</v>
      </c>
      <c r="J85" s="9" t="n">
        <f aca="false">'Central pensions'!W85</f>
        <v>651730.360852772</v>
      </c>
      <c r="K85" s="9"/>
      <c r="L85" s="67" t="n">
        <f aca="false">'Central pensions'!N85</f>
        <v>4325806.73882348</v>
      </c>
      <c r="M85" s="67"/>
      <c r="N85" s="67" t="n">
        <f aca="false">'Central pensions'!L85</f>
        <v>1282423.61524689</v>
      </c>
      <c r="O85" s="9"/>
      <c r="P85" s="9" t="n">
        <f aca="false">'Central pensions'!X85</f>
        <v>29502148.0867254</v>
      </c>
      <c r="Q85" s="67"/>
      <c r="R85" s="67" t="n">
        <f aca="false">'Central SIPA income'!G80</f>
        <v>32860381.0393286</v>
      </c>
      <c r="S85" s="67"/>
      <c r="T85" s="9" t="n">
        <f aca="false">'Central SIPA income'!J80</f>
        <v>125644514.96896</v>
      </c>
      <c r="U85" s="9"/>
      <c r="V85" s="67" t="n">
        <f aca="false">'Central SIPA income'!F80</f>
        <v>124336.6192499</v>
      </c>
      <c r="W85" s="67"/>
      <c r="X85" s="67" t="n">
        <f aca="false">'Central SIPA income'!M80</f>
        <v>312297.740313726</v>
      </c>
      <c r="Y85" s="9"/>
      <c r="Z85" s="9" t="n">
        <f aca="false">R85+V85-N85-L85-F85</f>
        <v>-1071025.05757585</v>
      </c>
      <c r="AA85" s="9"/>
      <c r="AB85" s="9" t="n">
        <f aca="false">T85-P85-D85</f>
        <v>-60367452.760858</v>
      </c>
      <c r="AC85" s="50"/>
      <c r="AD85" s="9"/>
      <c r="AE85" s="9"/>
      <c r="AF85" s="9"/>
      <c r="AG85" s="9" t="n">
        <f aca="false">BF85/100*$AG$53</f>
        <v>6619087179.73456</v>
      </c>
      <c r="AH85" s="40" t="n">
        <f aca="false">(AG85-AG84)/AG84</f>
        <v>0.00333761333501507</v>
      </c>
      <c r="AI85" s="40" t="n">
        <f aca="false">(AG85-AG81)/AG81</f>
        <v>0.0178377897591232</v>
      </c>
      <c r="AJ85" s="40" t="n">
        <f aca="false">AB85/AG85</f>
        <v>-0.00912020813771468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13200842</v>
      </c>
      <c r="AY85" s="40" t="n">
        <f aca="false">(AW85-AW84)/AW84</f>
        <v>-0.00291131325878708</v>
      </c>
      <c r="AZ85" s="39" t="n">
        <f aca="false">workers_and_wage_central!B73</f>
        <v>7708.33800272058</v>
      </c>
      <c r="BA85" s="40" t="n">
        <f aca="false">(AZ85-AZ84)/AZ84</f>
        <v>0.0062671722956013</v>
      </c>
      <c r="BB85" s="7"/>
      <c r="BC85" s="7"/>
      <c r="BD85" s="7"/>
      <c r="BE85" s="7"/>
      <c r="BF85" s="7" t="n">
        <f aca="false">BF84*(1+AY85)*(1+BA85)*(1-BE85)</f>
        <v>124.751064858876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0.016583698572868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154007343.767728</v>
      </c>
      <c r="E86" s="6"/>
      <c r="F86" s="8" t="n">
        <f aca="false">'Central pensions'!I86</f>
        <v>27992657.7493663</v>
      </c>
      <c r="G86" s="6" t="n">
        <f aca="false">'Central pensions'!K86</f>
        <v>3884382.99455536</v>
      </c>
      <c r="H86" s="6" t="n">
        <f aca="false">'Central pensions'!V86</f>
        <v>21370729.1577751</v>
      </c>
      <c r="I86" s="8" t="n">
        <f aca="false">'Central pensions'!M86</f>
        <v>120135.55653264</v>
      </c>
      <c r="J86" s="6" t="n">
        <f aca="false">'Central pensions'!W86</f>
        <v>660950.386322942</v>
      </c>
      <c r="K86" s="6"/>
      <c r="L86" s="8" t="n">
        <f aca="false">'Central pensions'!N86</f>
        <v>5182227.38909978</v>
      </c>
      <c r="M86" s="8"/>
      <c r="N86" s="8" t="n">
        <f aca="false">'Central pensions'!L86</f>
        <v>1262393.05655655</v>
      </c>
      <c r="O86" s="6"/>
      <c r="P86" s="6" t="n">
        <f aca="false">'Central pensions'!X86</f>
        <v>33835916.6883176</v>
      </c>
      <c r="Q86" s="8"/>
      <c r="R86" s="8" t="n">
        <f aca="false">'Central SIPA income'!G81</f>
        <v>28834286.3091813</v>
      </c>
      <c r="S86" s="8"/>
      <c r="T86" s="6" t="n">
        <f aca="false">'Central SIPA income'!J81</f>
        <v>110250392.819767</v>
      </c>
      <c r="U86" s="6"/>
      <c r="V86" s="8" t="n">
        <f aca="false">'Central SIPA income'!F81</f>
        <v>121910.60088245</v>
      </c>
      <c r="W86" s="8"/>
      <c r="X86" s="8" t="n">
        <f aca="false">'Central SIPA income'!M81</f>
        <v>306204.281615195</v>
      </c>
      <c r="Y86" s="6"/>
      <c r="Z86" s="6" t="n">
        <f aca="false">R86+V86-N86-L86-F86</f>
        <v>-5481081.28495894</v>
      </c>
      <c r="AA86" s="6"/>
      <c r="AB86" s="6" t="n">
        <f aca="false">T86-P86-D86</f>
        <v>-77592867.636278</v>
      </c>
      <c r="AC86" s="50"/>
      <c r="AD86" s="6"/>
      <c r="AE86" s="6"/>
      <c r="AF86" s="6"/>
      <c r="AG86" s="6" t="n">
        <f aca="false">BF86/100*$AG$53</f>
        <v>6661611186.72855</v>
      </c>
      <c r="AH86" s="61" t="n">
        <f aca="false">(AG86-AG85)/AG85</f>
        <v>0.00642445186765063</v>
      </c>
      <c r="AI86" s="61"/>
      <c r="AJ86" s="61" t="n">
        <f aca="false">AB86/AG86</f>
        <v>-0.0116477629001916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0.00676315975047051</v>
      </c>
      <c r="AV86" s="5"/>
      <c r="AW86" s="65" t="n">
        <f aca="false">workers_and_wage_central!C74</f>
        <v>13208119</v>
      </c>
      <c r="AX86" s="5"/>
      <c r="AY86" s="61" t="n">
        <f aca="false">(AW86-AW85)/AW85</f>
        <v>0.000551252715546478</v>
      </c>
      <c r="AZ86" s="66" t="n">
        <f aca="false">workers_and_wage_central!B74</f>
        <v>7753.58566404611</v>
      </c>
      <c r="BA86" s="61" t="n">
        <f aca="false">(AZ86-AZ85)/AZ85</f>
        <v>0.00586996331888448</v>
      </c>
      <c r="BB86" s="5"/>
      <c r="BC86" s="5"/>
      <c r="BD86" s="5"/>
      <c r="BE86" s="5"/>
      <c r="BF86" s="5" t="n">
        <f aca="false">BF85*(1+AY86)*(1+BA86)*(1-BE86)</f>
        <v>125.5525220705</v>
      </c>
      <c r="BG86" s="5"/>
      <c r="BH86" s="5" t="n">
        <f aca="false">BH85+1</f>
        <v>55</v>
      </c>
      <c r="BI86" s="61" t="n">
        <f aca="false">T93/AG93</f>
        <v>0.0191181446170566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156055703.050413</v>
      </c>
      <c r="E87" s="9"/>
      <c r="F87" s="67" t="n">
        <f aca="false">'Central pensions'!I87</f>
        <v>28364971.295884</v>
      </c>
      <c r="G87" s="9" t="n">
        <f aca="false">'Central pensions'!K87</f>
        <v>4072801.25245824</v>
      </c>
      <c r="H87" s="9" t="n">
        <f aca="false">'Central pensions'!V87</f>
        <v>22407350.8203831</v>
      </c>
      <c r="I87" s="67" t="n">
        <f aca="false">'Central pensions'!M87</f>
        <v>125962.925333761</v>
      </c>
      <c r="J87" s="9" t="n">
        <f aca="false">'Central pensions'!W87</f>
        <v>693010.850114946</v>
      </c>
      <c r="K87" s="9"/>
      <c r="L87" s="67" t="n">
        <f aca="false">'Central pensions'!N87</f>
        <v>4334108.15186549</v>
      </c>
      <c r="M87" s="67"/>
      <c r="N87" s="67" t="n">
        <f aca="false">'Central pensions'!L87</f>
        <v>1281189.96820159</v>
      </c>
      <c r="O87" s="9"/>
      <c r="P87" s="9" t="n">
        <f aca="false">'Central pensions'!X87</f>
        <v>29538436.9964051</v>
      </c>
      <c r="Q87" s="67"/>
      <c r="R87" s="67" t="n">
        <f aca="false">'Central SIPA income'!G82</f>
        <v>33524836.0682391</v>
      </c>
      <c r="S87" s="67"/>
      <c r="T87" s="9" t="n">
        <f aca="false">'Central SIPA income'!J82</f>
        <v>128185116.361447</v>
      </c>
      <c r="U87" s="9"/>
      <c r="V87" s="67" t="n">
        <f aca="false">'Central SIPA income'!F82</f>
        <v>122299.0961887</v>
      </c>
      <c r="W87" s="67"/>
      <c r="X87" s="67" t="n">
        <f aca="false">'Central SIPA income'!M82</f>
        <v>307180.06981819</v>
      </c>
      <c r="Y87" s="9"/>
      <c r="Z87" s="9" t="n">
        <f aca="false">R87+V87-N87-L87-F87</f>
        <v>-333134.251523297</v>
      </c>
      <c r="AA87" s="9"/>
      <c r="AB87" s="9" t="n">
        <f aca="false">T87-P87-D87</f>
        <v>-57409023.6853711</v>
      </c>
      <c r="AC87" s="50"/>
      <c r="AD87" s="9"/>
      <c r="AE87" s="9"/>
      <c r="AF87" s="9"/>
      <c r="AG87" s="9" t="n">
        <f aca="false">BF87/100*$AG$53</f>
        <v>6720744118.96254</v>
      </c>
      <c r="AH87" s="40" t="n">
        <f aca="false">(AG87-AG86)/AG86</f>
        <v>0.00887667121008144</v>
      </c>
      <c r="AI87" s="40"/>
      <c r="AJ87" s="40" t="n">
        <f aca="false">AB87/AG87</f>
        <v>-0.00854206359730196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13282475</v>
      </c>
      <c r="AX87" s="7"/>
      <c r="AY87" s="40" t="n">
        <f aca="false">(AW87-AW86)/AW86</f>
        <v>0.00562956769241707</v>
      </c>
      <c r="AZ87" s="39" t="n">
        <f aca="false">workers_and_wage_central!B75</f>
        <v>7778.62141885393</v>
      </c>
      <c r="BA87" s="40" t="n">
        <f aca="false">(AZ87-AZ86)/AZ86</f>
        <v>0.00322892605983679</v>
      </c>
      <c r="BB87" s="7"/>
      <c r="BC87" s="7"/>
      <c r="BD87" s="7"/>
      <c r="BE87" s="7"/>
      <c r="BF87" s="7" t="n">
        <f aca="false">BF86*(1+AY87)*(1+BA87)*(1-BE87)</f>
        <v>126.667010528516</v>
      </c>
      <c r="BG87" s="7"/>
      <c r="BH87" s="7" t="n">
        <f aca="false">BH86+1</f>
        <v>56</v>
      </c>
      <c r="BI87" s="40" t="n">
        <f aca="false">T94/AG94</f>
        <v>0.016581209493072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153967930.737894</v>
      </c>
      <c r="E88" s="9"/>
      <c r="F88" s="67" t="n">
        <f aca="false">'Central pensions'!I88</f>
        <v>27985493.9646531</v>
      </c>
      <c r="G88" s="9" t="n">
        <f aca="false">'Central pensions'!K88</f>
        <v>4106042.0564436</v>
      </c>
      <c r="H88" s="9" t="n">
        <f aca="false">'Central pensions'!V88</f>
        <v>22590231.9162878</v>
      </c>
      <c r="I88" s="67" t="n">
        <f aca="false">'Central pensions'!M88</f>
        <v>126990.9914364</v>
      </c>
      <c r="J88" s="9" t="n">
        <f aca="false">'Central pensions'!W88</f>
        <v>698666.966483129</v>
      </c>
      <c r="K88" s="9"/>
      <c r="L88" s="67" t="n">
        <f aca="false">'Central pensions'!N88</f>
        <v>4187036.84527194</v>
      </c>
      <c r="M88" s="67"/>
      <c r="N88" s="67" t="n">
        <f aca="false">'Central pensions'!L88</f>
        <v>1265408.57136631</v>
      </c>
      <c r="O88" s="9"/>
      <c r="P88" s="9" t="n">
        <f aca="false">'Central pensions'!X88</f>
        <v>28688458.6982207</v>
      </c>
      <c r="Q88" s="67"/>
      <c r="R88" s="67" t="n">
        <f aca="false">'Central SIPA income'!G83</f>
        <v>29321324.5163478</v>
      </c>
      <c r="S88" s="67"/>
      <c r="T88" s="9" t="n">
        <f aca="false">'Central SIPA income'!J83</f>
        <v>112112625.617298</v>
      </c>
      <c r="U88" s="9"/>
      <c r="V88" s="67" t="n">
        <f aca="false">'Central SIPA income'!F83</f>
        <v>123181.87298475</v>
      </c>
      <c r="W88" s="67"/>
      <c r="X88" s="67" t="n">
        <f aca="false">'Central SIPA income'!M83</f>
        <v>309397.350618256</v>
      </c>
      <c r="Y88" s="9"/>
      <c r="Z88" s="9" t="n">
        <f aca="false">R88+V88-N88-L88-F88</f>
        <v>-3993432.99195878</v>
      </c>
      <c r="AA88" s="9"/>
      <c r="AB88" s="9" t="n">
        <f aca="false">T88-P88-D88</f>
        <v>-70543763.8188165</v>
      </c>
      <c r="AC88" s="50"/>
      <c r="AD88" s="9"/>
      <c r="AE88" s="9"/>
      <c r="AF88" s="9"/>
      <c r="AG88" s="9" t="n">
        <f aca="false">BF88/100*$AG$53</f>
        <v>6758030587.13858</v>
      </c>
      <c r="AH88" s="40" t="n">
        <f aca="false">(AG88-AG87)/AG87</f>
        <v>0.00554796723637123</v>
      </c>
      <c r="AI88" s="40"/>
      <c r="AJ88" s="40" t="n">
        <f aca="false">AB88/AG88</f>
        <v>-0.010438509105459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13305714</v>
      </c>
      <c r="AY88" s="40" t="n">
        <f aca="false">(AW88-AW87)/AW87</f>
        <v>0.00174959862525621</v>
      </c>
      <c r="AZ88" s="39" t="n">
        <f aca="false">workers_and_wage_central!B76</f>
        <v>7808.11588680846</v>
      </c>
      <c r="BA88" s="40" t="n">
        <f aca="false">(AZ88-AZ87)/AZ87</f>
        <v>0.00379173459747573</v>
      </c>
      <c r="BB88" s="7"/>
      <c r="BC88" s="7"/>
      <c r="BD88" s="7"/>
      <c r="BE88" s="7"/>
      <c r="BF88" s="7" t="n">
        <f aca="false">BF87*(1+AY88)*(1+BA88)*(1-BE88)</f>
        <v>127.369754952857</v>
      </c>
      <c r="BG88" s="7"/>
      <c r="BH88" s="0" t="n">
        <f aca="false">BH87+1</f>
        <v>57</v>
      </c>
      <c r="BI88" s="40" t="n">
        <f aca="false">T95/AG95</f>
        <v>0.0190617243537359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156569855.720946</v>
      </c>
      <c r="E89" s="9"/>
      <c r="F89" s="67" t="n">
        <f aca="false">'Central pensions'!I89</f>
        <v>28458424.6298944</v>
      </c>
      <c r="G89" s="9" t="n">
        <f aca="false">'Central pensions'!K89</f>
        <v>4291024.4339448</v>
      </c>
      <c r="H89" s="9" t="n">
        <f aca="false">'Central pensions'!V89</f>
        <v>23607950.3786744</v>
      </c>
      <c r="I89" s="67" t="n">
        <f aca="false">'Central pensions'!M89</f>
        <v>132712.0958952</v>
      </c>
      <c r="J89" s="9" t="n">
        <f aca="false">'Central pensions'!W89</f>
        <v>730142.795216735</v>
      </c>
      <c r="K89" s="9"/>
      <c r="L89" s="67" t="n">
        <f aca="false">'Central pensions'!N89</f>
        <v>4216011.57702032</v>
      </c>
      <c r="M89" s="67"/>
      <c r="N89" s="67" t="n">
        <f aca="false">'Central pensions'!L89</f>
        <v>1288158.93832384</v>
      </c>
      <c r="O89" s="9"/>
      <c r="P89" s="9" t="n">
        <f aca="false">'Central pensions'!X89</f>
        <v>28963974.52556</v>
      </c>
      <c r="Q89" s="67"/>
      <c r="R89" s="67" t="n">
        <f aca="false">'Central SIPA income'!G84</f>
        <v>33874534.0924537</v>
      </c>
      <c r="S89" s="67"/>
      <c r="T89" s="9" t="n">
        <f aca="false">'Central SIPA income'!J84</f>
        <v>129522217.065953</v>
      </c>
      <c r="U89" s="9"/>
      <c r="V89" s="67" t="n">
        <f aca="false">'Central SIPA income'!F84</f>
        <v>125681.4244063</v>
      </c>
      <c r="W89" s="67"/>
      <c r="X89" s="67" t="n">
        <f aca="false">'Central SIPA income'!M84</f>
        <v>315675.503148518</v>
      </c>
      <c r="Y89" s="9"/>
      <c r="Z89" s="9" t="n">
        <f aca="false">R89+V89-N89-L89-F89</f>
        <v>37620.3716214634</v>
      </c>
      <c r="AA89" s="9"/>
      <c r="AB89" s="9" t="n">
        <f aca="false">T89-P89-D89</f>
        <v>-56011613.1805531</v>
      </c>
      <c r="AC89" s="50"/>
      <c r="AD89" s="9"/>
      <c r="AE89" s="9"/>
      <c r="AF89" s="9"/>
      <c r="AG89" s="9" t="n">
        <f aca="false">BF89/100*$AG$53</f>
        <v>6799954358.91939</v>
      </c>
      <c r="AH89" s="40" t="n">
        <f aca="false">(AG89-AG88)/AG88</f>
        <v>0.00620354868777877</v>
      </c>
      <c r="AI89" s="40" t="n">
        <f aca="false">(AG89-AG85)/AG85</f>
        <v>0.0273250939704471</v>
      </c>
      <c r="AJ89" s="40" t="n">
        <f aca="false">AB89/AG89</f>
        <v>-0.00823705722481557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13364725</v>
      </c>
      <c r="AY89" s="40" t="n">
        <f aca="false">(AW89-AW88)/AW88</f>
        <v>0.00443501190541146</v>
      </c>
      <c r="AZ89" s="39" t="n">
        <f aca="false">workers_and_wage_central!B77</f>
        <v>7821.86385455464</v>
      </c>
      <c r="BA89" s="40" t="n">
        <f aca="false">(AZ89-AZ88)/AZ88</f>
        <v>0.00176072793302229</v>
      </c>
      <c r="BB89" s="7"/>
      <c r="BC89" s="7"/>
      <c r="BD89" s="7"/>
      <c r="BE89" s="7"/>
      <c r="BF89" s="7" t="n">
        <f aca="false">BF88*(1+AY89)*(1+BA89)*(1-BE89)</f>
        <v>128.159899429058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0.0165634607120101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155118789.622972</v>
      </c>
      <c r="E90" s="6"/>
      <c r="F90" s="8" t="n">
        <f aca="false">'Central pensions'!I90</f>
        <v>28194676.1899916</v>
      </c>
      <c r="G90" s="6" t="n">
        <f aca="false">'Central pensions'!K90</f>
        <v>4224349.74835872</v>
      </c>
      <c r="H90" s="6" t="n">
        <f aca="false">'Central pensions'!V90</f>
        <v>23241125.9307924</v>
      </c>
      <c r="I90" s="8" t="n">
        <f aca="false">'Central pensions'!M90</f>
        <v>130649.992217282</v>
      </c>
      <c r="J90" s="6" t="n">
        <f aca="false">'Central pensions'!W90</f>
        <v>718797.709199776</v>
      </c>
      <c r="K90" s="6"/>
      <c r="L90" s="8" t="n">
        <f aca="false">'Central pensions'!N90</f>
        <v>5079982.14184802</v>
      </c>
      <c r="M90" s="8"/>
      <c r="N90" s="8" t="n">
        <f aca="false">'Central pensions'!L90</f>
        <v>1275386.53096292</v>
      </c>
      <c r="O90" s="6"/>
      <c r="P90" s="6" t="n">
        <f aca="false">'Central pensions'!X90</f>
        <v>33376851.8767639</v>
      </c>
      <c r="Q90" s="8"/>
      <c r="R90" s="8" t="n">
        <f aca="false">'Central SIPA income'!G85</f>
        <v>29516150.0751693</v>
      </c>
      <c r="S90" s="8"/>
      <c r="T90" s="6" t="n">
        <f aca="false">'Central SIPA income'!J85</f>
        <v>112857558.027314</v>
      </c>
      <c r="U90" s="6"/>
      <c r="V90" s="8" t="n">
        <f aca="false">'Central SIPA income'!F85</f>
        <v>132089.72783793</v>
      </c>
      <c r="W90" s="8"/>
      <c r="X90" s="8" t="n">
        <f aca="false">'Central SIPA income'!M85</f>
        <v>331771.313803627</v>
      </c>
      <c r="Y90" s="6"/>
      <c r="Z90" s="6" t="n">
        <f aca="false">R90+V90-N90-L90-F90</f>
        <v>-4901805.05979531</v>
      </c>
      <c r="AA90" s="6"/>
      <c r="AB90" s="6" t="n">
        <f aca="false">T90-P90-D90</f>
        <v>-75638083.4724213</v>
      </c>
      <c r="AC90" s="50"/>
      <c r="AD90" s="6"/>
      <c r="AE90" s="6"/>
      <c r="AF90" s="6"/>
      <c r="AG90" s="6" t="n">
        <f aca="false">BF90/100*$AG$53</f>
        <v>6838003120.82999</v>
      </c>
      <c r="AH90" s="61" t="n">
        <f aca="false">(AG90-AG89)/AG89</f>
        <v>0.00559544371951463</v>
      </c>
      <c r="AI90" s="61"/>
      <c r="AJ90" s="61" t="n">
        <f aca="false">AB90/AG90</f>
        <v>-0.011061428627023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0.00563328545181466</v>
      </c>
      <c r="AV90" s="5"/>
      <c r="AW90" s="65" t="n">
        <f aca="false">workers_and_wage_central!C78</f>
        <v>13412700</v>
      </c>
      <c r="AX90" s="5"/>
      <c r="AY90" s="61" t="n">
        <f aca="false">(AW90-AW89)/AW89</f>
        <v>0.00358967356230674</v>
      </c>
      <c r="AZ90" s="66" t="n">
        <f aca="false">workers_and_wage_central!B78</f>
        <v>7837.4965991977</v>
      </c>
      <c r="BA90" s="61" t="n">
        <f aca="false">(AZ90-AZ89)/AZ89</f>
        <v>0.0019985958505216</v>
      </c>
      <c r="BB90" s="5"/>
      <c r="BC90" s="5"/>
      <c r="BD90" s="5"/>
      <c r="BE90" s="5"/>
      <c r="BF90" s="5" t="n">
        <f aca="false">BF89*(1+AY90)*(1+BA90)*(1-BE90)</f>
        <v>128.877010933412</v>
      </c>
      <c r="BG90" s="5"/>
      <c r="BH90" s="5" t="n">
        <f aca="false">BH89+1</f>
        <v>59</v>
      </c>
      <c r="BI90" s="61" t="n">
        <f aca="false">T97/AG97</f>
        <v>0.019121256338252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157941471.417678</v>
      </c>
      <c r="E91" s="9"/>
      <c r="F91" s="67" t="n">
        <f aca="false">'Central pensions'!I91</f>
        <v>28707732.0188991</v>
      </c>
      <c r="G91" s="9" t="n">
        <f aca="false">'Central pensions'!K91</f>
        <v>4395754.72291464</v>
      </c>
      <c r="H91" s="9" t="n">
        <f aca="false">'Central pensions'!V91</f>
        <v>24184145.5281556</v>
      </c>
      <c r="I91" s="67" t="n">
        <f aca="false">'Central pensions'!M91</f>
        <v>135951.17699736</v>
      </c>
      <c r="J91" s="9" t="n">
        <f aca="false">'Central pensions'!W91</f>
        <v>747963.263757389</v>
      </c>
      <c r="K91" s="9"/>
      <c r="L91" s="67" t="n">
        <f aca="false">'Central pensions'!N91</f>
        <v>4288092.3367581</v>
      </c>
      <c r="M91" s="67"/>
      <c r="N91" s="67" t="n">
        <f aca="false">'Central pensions'!L91</f>
        <v>1299347.32692826</v>
      </c>
      <c r="O91" s="9"/>
      <c r="P91" s="9" t="n">
        <f aca="false">'Central pensions'!X91</f>
        <v>29399557.1434901</v>
      </c>
      <c r="Q91" s="67"/>
      <c r="R91" s="67" t="n">
        <f aca="false">'Central SIPA income'!G86</f>
        <v>34278969.3907469</v>
      </c>
      <c r="S91" s="67"/>
      <c r="T91" s="9" t="n">
        <f aca="false">'Central SIPA income'!J86</f>
        <v>131068610.482072</v>
      </c>
      <c r="U91" s="9"/>
      <c r="V91" s="67" t="n">
        <f aca="false">'Central SIPA income'!F86</f>
        <v>130782.4309296</v>
      </c>
      <c r="W91" s="67"/>
      <c r="X91" s="67" t="n">
        <f aca="false">'Central SIPA income'!M86</f>
        <v>328487.760874059</v>
      </c>
      <c r="Y91" s="9"/>
      <c r="Z91" s="9" t="n">
        <f aca="false">R91+V91-N91-L91-F91</f>
        <v>114580.139091112</v>
      </c>
      <c r="AA91" s="9"/>
      <c r="AB91" s="9" t="n">
        <f aca="false">T91-P91-D91</f>
        <v>-56272418.0790961</v>
      </c>
      <c r="AC91" s="50"/>
      <c r="AD91" s="9"/>
      <c r="AE91" s="9"/>
      <c r="AF91" s="9"/>
      <c r="AG91" s="9" t="n">
        <f aca="false">BF91/100*$AG$53</f>
        <v>6886031138.41609</v>
      </c>
      <c r="AH91" s="40" t="n">
        <f aca="false">(AG91-AG90)/AG90</f>
        <v>0.00702369050400068</v>
      </c>
      <c r="AI91" s="40"/>
      <c r="AJ91" s="40" t="n">
        <f aca="false">AB91/AG91</f>
        <v>-0.00817196683371951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13414367</v>
      </c>
      <c r="AX91" s="7"/>
      <c r="AY91" s="40" t="n">
        <f aca="false">(AW91-AW90)/AW90</f>
        <v>0.000124285192392285</v>
      </c>
      <c r="AZ91" s="39" t="n">
        <f aca="false">workers_and_wage_central!B79</f>
        <v>7891.56394509343</v>
      </c>
      <c r="BA91" s="40" t="n">
        <f aca="false">(AZ91-AZ90)/AZ90</f>
        <v>0.00689854792425255</v>
      </c>
      <c r="BB91" s="7"/>
      <c r="BC91" s="7"/>
      <c r="BD91" s="7"/>
      <c r="BE91" s="7"/>
      <c r="BF91" s="7" t="n">
        <f aca="false">BF90*(1+AY91)*(1+BA91)*(1-BE91)</f>
        <v>129.782203171289</v>
      </c>
      <c r="BG91" s="7"/>
      <c r="BH91" s="7" t="n">
        <f aca="false">BH90+1</f>
        <v>60</v>
      </c>
      <c r="BI91" s="40" t="n">
        <f aca="false">T98/AG98</f>
        <v>0.0166682437402288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155904925.582522</v>
      </c>
      <c r="E92" s="9"/>
      <c r="F92" s="67" t="n">
        <f aca="false">'Central pensions'!I92</f>
        <v>28337565.7063081</v>
      </c>
      <c r="G92" s="9" t="n">
        <f aca="false">'Central pensions'!K92</f>
        <v>4362487.9473112</v>
      </c>
      <c r="H92" s="9" t="n">
        <f aca="false">'Central pensions'!V92</f>
        <v>24001121.5440711</v>
      </c>
      <c r="I92" s="67" t="n">
        <f aca="false">'Central pensions'!M92</f>
        <v>134922.307648801</v>
      </c>
      <c r="J92" s="9" t="n">
        <f aca="false">'Central pensions'!W92</f>
        <v>742302.728167154</v>
      </c>
      <c r="K92" s="9"/>
      <c r="L92" s="67" t="n">
        <f aca="false">'Central pensions'!N92</f>
        <v>4160210.14595301</v>
      </c>
      <c r="M92" s="67"/>
      <c r="N92" s="67" t="n">
        <f aca="false">'Central pensions'!L92</f>
        <v>1283890.84478981</v>
      </c>
      <c r="O92" s="9"/>
      <c r="P92" s="9" t="n">
        <f aca="false">'Central pensions'!X92</f>
        <v>28650938.8431499</v>
      </c>
      <c r="Q92" s="67"/>
      <c r="R92" s="67" t="n">
        <f aca="false">'Central SIPA income'!G87</f>
        <v>29967852.0951095</v>
      </c>
      <c r="S92" s="67"/>
      <c r="T92" s="9" t="n">
        <f aca="false">'Central SIPA income'!J87</f>
        <v>114584679.850338</v>
      </c>
      <c r="U92" s="9"/>
      <c r="V92" s="67" t="n">
        <f aca="false">'Central SIPA income'!F87</f>
        <v>126971.54289606</v>
      </c>
      <c r="W92" s="67"/>
      <c r="X92" s="67" t="n">
        <f aca="false">'Central SIPA income'!M87</f>
        <v>318915.908843313</v>
      </c>
      <c r="Y92" s="9"/>
      <c r="Z92" s="9" t="n">
        <f aca="false">R92+V92-N92-L92-F92</f>
        <v>-3686843.05904542</v>
      </c>
      <c r="AA92" s="9"/>
      <c r="AB92" s="9" t="n">
        <f aca="false">T92-P92-D92</f>
        <v>-69971184.5753345</v>
      </c>
      <c r="AC92" s="50"/>
      <c r="AD92" s="9"/>
      <c r="AE92" s="9"/>
      <c r="AF92" s="9"/>
      <c r="AG92" s="9" t="n">
        <f aca="false">BF92/100*$AG$53</f>
        <v>6909476757.96552</v>
      </c>
      <c r="AH92" s="40" t="n">
        <f aca="false">(AG92-AG91)/AG91</f>
        <v>0.00340480881920999</v>
      </c>
      <c r="AI92" s="40"/>
      <c r="AJ92" s="40" t="n">
        <f aca="false">AB92/AG92</f>
        <v>-0.0101268427445926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13472408</v>
      </c>
      <c r="AY92" s="40" t="n">
        <f aca="false">(AW92-AW91)/AW91</f>
        <v>0.00432677889310767</v>
      </c>
      <c r="AZ92" s="39" t="n">
        <f aca="false">workers_and_wage_central!B80</f>
        <v>7884.31950439292</v>
      </c>
      <c r="BA92" s="40" t="n">
        <f aca="false">(AZ92-AZ91)/AZ91</f>
        <v>-0.00091799809909879</v>
      </c>
      <c r="BB92" s="7"/>
      <c r="BC92" s="7"/>
      <c r="BD92" s="7"/>
      <c r="BE92" s="7"/>
      <c r="BF92" s="7" t="n">
        <f aca="false">BF91*(1+AY92)*(1+BA92)*(1-BE92)</f>
        <v>130.224086761223</v>
      </c>
      <c r="BG92" s="7"/>
      <c r="BH92" s="0" t="n">
        <f aca="false">BH91+1</f>
        <v>61</v>
      </c>
      <c r="BI92" s="40" t="n">
        <f aca="false">T99/AG99</f>
        <v>0.0191392583211257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158986553.920207</v>
      </c>
      <c r="E93" s="9"/>
      <c r="F93" s="67" t="n">
        <f aca="false">'Central pensions'!I93</f>
        <v>28897688.1346105</v>
      </c>
      <c r="G93" s="9" t="n">
        <f aca="false">'Central pensions'!K93</f>
        <v>4515295.70712896</v>
      </c>
      <c r="H93" s="9" t="n">
        <f aca="false">'Central pensions'!V93</f>
        <v>24841824.7530103</v>
      </c>
      <c r="I93" s="67" t="n">
        <f aca="false">'Central pensions'!M93</f>
        <v>139648.32083904</v>
      </c>
      <c r="J93" s="9" t="n">
        <f aca="false">'Central pensions'!W93</f>
        <v>768303.858340526</v>
      </c>
      <c r="K93" s="9"/>
      <c r="L93" s="67" t="n">
        <f aca="false">'Central pensions'!N93</f>
        <v>4218772.35460431</v>
      </c>
      <c r="M93" s="67"/>
      <c r="N93" s="67" t="n">
        <f aca="false">'Central pensions'!L93</f>
        <v>1309855.10854405</v>
      </c>
      <c r="O93" s="9"/>
      <c r="P93" s="9" t="n">
        <f aca="false">'Central pensions'!X93</f>
        <v>29097666.1407141</v>
      </c>
      <c r="Q93" s="67"/>
      <c r="R93" s="67" t="n">
        <f aca="false">'Central SIPA income'!G88</f>
        <v>34772643.8209874</v>
      </c>
      <c r="S93" s="67"/>
      <c r="T93" s="9" t="n">
        <f aca="false">'Central SIPA income'!J88</f>
        <v>132956217.453699</v>
      </c>
      <c r="U93" s="9"/>
      <c r="V93" s="67" t="n">
        <f aca="false">'Central SIPA income'!F88</f>
        <v>127450.55528524</v>
      </c>
      <c r="W93" s="67"/>
      <c r="X93" s="67" t="n">
        <f aca="false">'Central SIPA income'!M88</f>
        <v>320119.04986183</v>
      </c>
      <c r="Y93" s="9"/>
      <c r="Z93" s="9" t="n">
        <f aca="false">R93+V93-N93-L93-F93</f>
        <v>473778.778513793</v>
      </c>
      <c r="AA93" s="9"/>
      <c r="AB93" s="9" t="n">
        <f aca="false">T93-P93-D93</f>
        <v>-55128002.6072227</v>
      </c>
      <c r="AC93" s="50"/>
      <c r="AD93" s="9"/>
      <c r="AE93" s="9"/>
      <c r="AF93" s="9"/>
      <c r="AG93" s="9" t="n">
        <f aca="false">BF93/100*$AG$53</f>
        <v>6954451915.54204</v>
      </c>
      <c r="AH93" s="40" t="n">
        <f aca="false">(AG93-AG92)/AG92</f>
        <v>0.00650919876453333</v>
      </c>
      <c r="AI93" s="40" t="n">
        <f aca="false">(AG93-AG89)/AG89</f>
        <v>0.0227203814125612</v>
      </c>
      <c r="AJ93" s="40" t="n">
        <f aca="false">AB93/AG93</f>
        <v>-0.00792700895436789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13510394</v>
      </c>
      <c r="AY93" s="40" t="n">
        <f aca="false">(AW93-AW92)/AW92</f>
        <v>0.00281954050085182</v>
      </c>
      <c r="AZ93" s="39" t="n">
        <f aca="false">workers_and_wage_central!B81</f>
        <v>7913.32815793228</v>
      </c>
      <c r="BA93" s="40" t="n">
        <f aca="false">(AZ93-AZ92)/AZ92</f>
        <v>0.00367928437237956</v>
      </c>
      <c r="BB93" s="7"/>
      <c r="BC93" s="7"/>
      <c r="BD93" s="7"/>
      <c r="BE93" s="7"/>
      <c r="BF93" s="7" t="n">
        <f aca="false">BF92*(1+AY93)*(1+BA93)*(1-BE93)</f>
        <v>131.071741225881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0.0166335007989779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157326017.333491</v>
      </c>
      <c r="E94" s="6"/>
      <c r="F94" s="8" t="n">
        <f aca="false">'Central pensions'!I94</f>
        <v>28595865.9538296</v>
      </c>
      <c r="G94" s="6" t="n">
        <f aca="false">'Central pensions'!K94</f>
        <v>4585935.56967216</v>
      </c>
      <c r="H94" s="6" t="n">
        <f aca="false">'Central pensions'!V94</f>
        <v>25230464.434594</v>
      </c>
      <c r="I94" s="8" t="n">
        <f aca="false">'Central pensions'!M94</f>
        <v>141833.05885584</v>
      </c>
      <c r="J94" s="6" t="n">
        <f aca="false">'Central pensions'!W94</f>
        <v>780323.642307032</v>
      </c>
      <c r="K94" s="6"/>
      <c r="L94" s="8" t="n">
        <f aca="false">'Central pensions'!N94</f>
        <v>4969889.2403007</v>
      </c>
      <c r="M94" s="8"/>
      <c r="N94" s="8" t="n">
        <f aca="false">'Central pensions'!L94</f>
        <v>1297334.30090871</v>
      </c>
      <c r="O94" s="6"/>
      <c r="P94" s="6" t="n">
        <f aca="false">'Central pensions'!X94</f>
        <v>32926329.4418779</v>
      </c>
      <c r="Q94" s="8"/>
      <c r="R94" s="8" t="n">
        <f aca="false">'Central SIPA income'!G89</f>
        <v>30201363.4450185</v>
      </c>
      <c r="S94" s="8"/>
      <c r="T94" s="6" t="n">
        <f aca="false">'Central SIPA income'!J89</f>
        <v>115477530.73554</v>
      </c>
      <c r="U94" s="6"/>
      <c r="V94" s="8" t="n">
        <f aca="false">'Central SIPA income'!F89</f>
        <v>129620.24798954</v>
      </c>
      <c r="W94" s="8"/>
      <c r="X94" s="8" t="n">
        <f aca="false">'Central SIPA income'!M89</f>
        <v>325568.692395267</v>
      </c>
      <c r="Y94" s="6"/>
      <c r="Z94" s="6" t="n">
        <f aca="false">R94+V94-N94-L94-F94</f>
        <v>-4532105.80203103</v>
      </c>
      <c r="AA94" s="6"/>
      <c r="AB94" s="6" t="n">
        <f aca="false">T94-P94-D94</f>
        <v>-74774816.0398291</v>
      </c>
      <c r="AC94" s="50"/>
      <c r="AD94" s="6"/>
      <c r="AE94" s="6"/>
      <c r="AF94" s="6"/>
      <c r="AG94" s="6" t="n">
        <f aca="false">BF94/100*$AG$53</f>
        <v>6964361121.17087</v>
      </c>
      <c r="AH94" s="61" t="n">
        <f aca="false">(AG94-AG93)/AG93</f>
        <v>0.00142487226156279</v>
      </c>
      <c r="AI94" s="61"/>
      <c r="AJ94" s="61" t="n">
        <f aca="false">AB94/AG94</f>
        <v>-0.010736780407972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0.00320504987449522</v>
      </c>
      <c r="AV94" s="5"/>
      <c r="AW94" s="65" t="n">
        <f aca="false">workers_and_wage_central!C82</f>
        <v>13539579</v>
      </c>
      <c r="AX94" s="5"/>
      <c r="AY94" s="61" t="n">
        <f aca="false">(AW94-AW93)/AW93</f>
        <v>0.00216018866659255</v>
      </c>
      <c r="AZ94" s="66" t="n">
        <f aca="false">workers_and_wage_central!B82</f>
        <v>7907.5219005308</v>
      </c>
      <c r="BA94" s="61" t="n">
        <f aca="false">(AZ94-AZ93)/AZ93</f>
        <v>-0.00073373140676055</v>
      </c>
      <c r="BB94" s="5"/>
      <c r="BC94" s="5"/>
      <c r="BD94" s="5"/>
      <c r="BE94" s="5"/>
      <c r="BF94" s="5" t="n">
        <f aca="false">BF93*(1+AY94)*(1+BA94)*(1-BE94)</f>
        <v>131.258501714229</v>
      </c>
      <c r="BG94" s="5"/>
      <c r="BH94" s="5" t="n">
        <f aca="false">BH93+1</f>
        <v>63</v>
      </c>
      <c r="BI94" s="61" t="n">
        <f aca="false">T101/AG101</f>
        <v>0.0191849943480659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160214085.682802</v>
      </c>
      <c r="E95" s="9"/>
      <c r="F95" s="67" t="n">
        <f aca="false">'Central pensions'!I95</f>
        <v>29120806.5630318</v>
      </c>
      <c r="G95" s="9" t="n">
        <f aca="false">'Central pensions'!K95</f>
        <v>4670319.25757952</v>
      </c>
      <c r="H95" s="9" t="n">
        <f aca="false">'Central pensions'!V95</f>
        <v>25694718.5882473</v>
      </c>
      <c r="I95" s="67" t="n">
        <f aca="false">'Central pensions'!M95</f>
        <v>144442.86363648</v>
      </c>
      <c r="J95" s="9" t="n">
        <f aca="false">'Central pensions'!W95</f>
        <v>794682.018193214</v>
      </c>
      <c r="K95" s="9"/>
      <c r="L95" s="67" t="n">
        <f aca="false">'Central pensions'!N95</f>
        <v>4238910.38296375</v>
      </c>
      <c r="M95" s="67"/>
      <c r="N95" s="67" t="n">
        <f aca="false">'Central pensions'!L95</f>
        <v>1320385.68716396</v>
      </c>
      <c r="O95" s="9"/>
      <c r="P95" s="9" t="n">
        <f aca="false">'Central pensions'!X95</f>
        <v>29260098.6021471</v>
      </c>
      <c r="Q95" s="67"/>
      <c r="R95" s="67" t="n">
        <f aca="false">'Central SIPA income'!G90</f>
        <v>34974786.5015222</v>
      </c>
      <c r="S95" s="67"/>
      <c r="T95" s="9" t="n">
        <f aca="false">'Central SIPA income'!J90</f>
        <v>133729127.512773</v>
      </c>
      <c r="U95" s="9"/>
      <c r="V95" s="67" t="n">
        <f aca="false">'Central SIPA income'!F90</f>
        <v>130357.44156082</v>
      </c>
      <c r="W95" s="67"/>
      <c r="X95" s="67" t="n">
        <f aca="false">'Central SIPA income'!M90</f>
        <v>327420.310107518</v>
      </c>
      <c r="Y95" s="9"/>
      <c r="Z95" s="9" t="n">
        <f aca="false">R95+V95-N95-L95-F95</f>
        <v>425041.309923541</v>
      </c>
      <c r="AA95" s="9"/>
      <c r="AB95" s="9" t="n">
        <f aca="false">T95-P95-D95</f>
        <v>-55745056.7721759</v>
      </c>
      <c r="AC95" s="50"/>
      <c r="AD95" s="9"/>
      <c r="AE95" s="9"/>
      <c r="AF95" s="9"/>
      <c r="AG95" s="9" t="n">
        <f aca="false">BF95/100*$AG$53</f>
        <v>7015583954.05942</v>
      </c>
      <c r="AH95" s="40" t="n">
        <f aca="false">(AG95-AG94)/AG94</f>
        <v>0.00735499380306894</v>
      </c>
      <c r="AI95" s="40"/>
      <c r="AJ95" s="40" t="n">
        <f aca="false">AB95/AG95</f>
        <v>-0.0079458897701481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13579635</v>
      </c>
      <c r="AX95" s="7"/>
      <c r="AY95" s="40" t="n">
        <f aca="false">(AW95-AW94)/AW94</f>
        <v>0.00295843762941226</v>
      </c>
      <c r="AZ95" s="39" t="n">
        <f aca="false">workers_and_wage_central!B83</f>
        <v>7942.18521550552</v>
      </c>
      <c r="BA95" s="40" t="n">
        <f aca="false">(AZ95-AZ94)/AZ94</f>
        <v>0.00438358760313943</v>
      </c>
      <c r="BB95" s="7"/>
      <c r="BC95" s="7"/>
      <c r="BD95" s="7"/>
      <c r="BE95" s="7"/>
      <c r="BF95" s="7" t="n">
        <f aca="false">BF94*(1+AY95)*(1+BA95)*(1-BE95)</f>
        <v>132.223907180937</v>
      </c>
      <c r="BG95" s="7"/>
      <c r="BH95" s="7" t="n">
        <f aca="false">BH94+1</f>
        <v>64</v>
      </c>
      <c r="BI95" s="40" t="n">
        <f aca="false">T102/AG102</f>
        <v>0.0167309151978874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158887911.701182</v>
      </c>
      <c r="E96" s="9"/>
      <c r="F96" s="67" t="n">
        <f aca="false">'Central pensions'!I96</f>
        <v>28879758.7436525</v>
      </c>
      <c r="G96" s="9" t="n">
        <f aca="false">'Central pensions'!K96</f>
        <v>4636950.478848</v>
      </c>
      <c r="H96" s="9" t="n">
        <f aca="false">'Central pensions'!V96</f>
        <v>25511133.4130479</v>
      </c>
      <c r="I96" s="67" t="n">
        <f aca="false">'Central pensions'!M96</f>
        <v>143410.839551998</v>
      </c>
      <c r="J96" s="9" t="n">
        <f aca="false">'Central pensions'!W96</f>
        <v>789004.12617673</v>
      </c>
      <c r="K96" s="9"/>
      <c r="L96" s="67" t="n">
        <f aca="false">'Central pensions'!N96</f>
        <v>4020770.46740512</v>
      </c>
      <c r="M96" s="67"/>
      <c r="N96" s="67" t="n">
        <f aca="false">'Central pensions'!L96</f>
        <v>1308504.97968521</v>
      </c>
      <c r="O96" s="9"/>
      <c r="P96" s="9" t="n">
        <f aca="false">'Central pensions'!X96</f>
        <v>28062805.3961471</v>
      </c>
      <c r="Q96" s="67"/>
      <c r="R96" s="67" t="n">
        <f aca="false">'Central SIPA income'!G91</f>
        <v>30357335.2587643</v>
      </c>
      <c r="S96" s="67"/>
      <c r="T96" s="9" t="n">
        <f aca="false">'Central SIPA income'!J91</f>
        <v>116073902.48374</v>
      </c>
      <c r="U96" s="9"/>
      <c r="V96" s="67" t="n">
        <f aca="false">'Central SIPA income'!F91</f>
        <v>134692.83313816</v>
      </c>
      <c r="W96" s="67"/>
      <c r="X96" s="67" t="n">
        <f aca="false">'Central SIPA income'!M91</f>
        <v>338309.563821722</v>
      </c>
      <c r="Y96" s="9"/>
      <c r="Z96" s="9" t="n">
        <f aca="false">R96+V96-N96-L96-F96</f>
        <v>-3717006.09884029</v>
      </c>
      <c r="AA96" s="9"/>
      <c r="AB96" s="9" t="n">
        <f aca="false">T96-P96-D96</f>
        <v>-70876814.6135893</v>
      </c>
      <c r="AC96" s="50"/>
      <c r="AD96" s="9"/>
      <c r="AE96" s="9"/>
      <c r="AF96" s="9"/>
      <c r="AG96" s="9" t="n">
        <f aca="false">BF96/100*$AG$53</f>
        <v>7007829130.75498</v>
      </c>
      <c r="AH96" s="40" t="n">
        <f aca="false">(AG96-AG95)/AG95</f>
        <v>-0.00110537103614236</v>
      </c>
      <c r="AI96" s="40"/>
      <c r="AJ96" s="40" t="n">
        <f aca="false">AB96/AG96</f>
        <v>-0.0101139473139456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13571078</v>
      </c>
      <c r="AY96" s="40" t="n">
        <f aca="false">(AW96-AW95)/AW95</f>
        <v>-0.000630134756935661</v>
      </c>
      <c r="AZ96" s="39" t="n">
        <f aca="false">workers_and_wage_central!B84</f>
        <v>7938.40842106549</v>
      </c>
      <c r="BA96" s="40" t="n">
        <f aca="false">(AZ96-AZ95)/AZ95</f>
        <v>-0.000475535930924847</v>
      </c>
      <c r="BB96" s="7"/>
      <c r="BC96" s="7"/>
      <c r="BD96" s="7"/>
      <c r="BE96" s="7"/>
      <c r="BF96" s="7" t="n">
        <f aca="false">BF95*(1+AY96)*(1+BA96)*(1-BE96)</f>
        <v>132.077750703654</v>
      </c>
      <c r="BG96" s="7"/>
      <c r="BH96" s="0" t="n">
        <f aca="false">BH95+1</f>
        <v>65</v>
      </c>
      <c r="BI96" s="40" t="n">
        <f aca="false">T103/AG103</f>
        <v>0.0192409730793364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161514403.281783</v>
      </c>
      <c r="E97" s="9"/>
      <c r="F97" s="67" t="n">
        <f aca="false">'Central pensions'!I97</f>
        <v>29357154.6787986</v>
      </c>
      <c r="G97" s="9" t="n">
        <f aca="false">'Central pensions'!K97</f>
        <v>4741257.67428096</v>
      </c>
      <c r="H97" s="9" t="n">
        <f aca="false">'Central pensions'!V97</f>
        <v>26085000.8267219</v>
      </c>
      <c r="I97" s="67" t="n">
        <f aca="false">'Central pensions'!M97</f>
        <v>146636.835287041</v>
      </c>
      <c r="J97" s="9" t="n">
        <f aca="false">'Central pensions'!W97</f>
        <v>806752.602888313</v>
      </c>
      <c r="K97" s="9"/>
      <c r="L97" s="67" t="n">
        <f aca="false">'Central pensions'!N97</f>
        <v>4074484.46430897</v>
      </c>
      <c r="M97" s="67"/>
      <c r="N97" s="67" t="n">
        <f aca="false">'Central pensions'!L97</f>
        <v>1329644.03036995</v>
      </c>
      <c r="O97" s="9"/>
      <c r="P97" s="9" t="n">
        <f aca="false">'Central pensions'!X97</f>
        <v>28457828.401266</v>
      </c>
      <c r="Q97" s="67"/>
      <c r="R97" s="67" t="n">
        <f aca="false">'Central SIPA income'!G92</f>
        <v>35225568.4032439</v>
      </c>
      <c r="S97" s="67"/>
      <c r="T97" s="9" t="n">
        <f aca="false">'Central SIPA income'!J92</f>
        <v>134688013.8497</v>
      </c>
      <c r="U97" s="9"/>
      <c r="V97" s="67" t="n">
        <f aca="false">'Central SIPA income'!F92</f>
        <v>132560.13747678</v>
      </c>
      <c r="W97" s="67"/>
      <c r="X97" s="67" t="n">
        <f aca="false">'Central SIPA income'!M92</f>
        <v>332952.847193556</v>
      </c>
      <c r="Y97" s="9"/>
      <c r="Z97" s="9" t="n">
        <f aca="false">R97+V97-N97-L97-F97</f>
        <v>596845.367243163</v>
      </c>
      <c r="AA97" s="9"/>
      <c r="AB97" s="9" t="n">
        <f aca="false">T97-P97-D97</f>
        <v>-55284217.8333492</v>
      </c>
      <c r="AC97" s="50"/>
      <c r="AD97" s="9"/>
      <c r="AE97" s="9"/>
      <c r="AF97" s="9"/>
      <c r="AG97" s="9" t="n">
        <f aca="false">BF97/100*$AG$53</f>
        <v>7043889348.43453</v>
      </c>
      <c r="AH97" s="40" t="n">
        <f aca="false">(AG97-AG96)/AG96</f>
        <v>0.00514570446949152</v>
      </c>
      <c r="AI97" s="40" t="n">
        <f aca="false">(AG97-AG93)/AG93</f>
        <v>0.0128604574420326</v>
      </c>
      <c r="AJ97" s="40" t="n">
        <f aca="false">AB97/AG97</f>
        <v>-0.00784853581574728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13560332</v>
      </c>
      <c r="AY97" s="40" t="n">
        <f aca="false">(AW97-AW96)/AW96</f>
        <v>-0.000791830980560277</v>
      </c>
      <c r="AZ97" s="39" t="n">
        <f aca="false">workers_and_wage_central!B85</f>
        <v>7985.58035468101</v>
      </c>
      <c r="BA97" s="40" t="n">
        <f aca="false">(AZ97-AZ96)/AZ96</f>
        <v>0.00594224070033237</v>
      </c>
      <c r="BB97" s="7"/>
      <c r="BC97" s="7"/>
      <c r="BD97" s="7"/>
      <c r="BE97" s="7"/>
      <c r="BF97" s="7" t="n">
        <f aca="false">BF96*(1+AY97)*(1+BA97)*(1-BE97)</f>
        <v>132.75738377577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0.0167441823878503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159416648.994144</v>
      </c>
      <c r="E98" s="6"/>
      <c r="F98" s="8" t="n">
        <f aca="false">'Central pensions'!I98</f>
        <v>28975863.0054307</v>
      </c>
      <c r="G98" s="6" t="n">
        <f aca="false">'Central pensions'!K98</f>
        <v>4806503.35453232</v>
      </c>
      <c r="H98" s="6" t="n">
        <f aca="false">'Central pensions'!V98</f>
        <v>26443963.308877</v>
      </c>
      <c r="I98" s="8" t="n">
        <f aca="false">'Central pensions'!M98</f>
        <v>148654.742923681</v>
      </c>
      <c r="J98" s="6" t="n">
        <f aca="false">'Central pensions'!W98</f>
        <v>817854.535326097</v>
      </c>
      <c r="K98" s="6"/>
      <c r="L98" s="8" t="n">
        <f aca="false">'Central pensions'!N98</f>
        <v>4988382.90917482</v>
      </c>
      <c r="M98" s="8"/>
      <c r="N98" s="8" t="n">
        <f aca="false">'Central pensions'!L98</f>
        <v>1313263.68668445</v>
      </c>
      <c r="O98" s="6"/>
      <c r="P98" s="6" t="n">
        <f aca="false">'Central pensions'!X98</f>
        <v>33109931.9581904</v>
      </c>
      <c r="Q98" s="8"/>
      <c r="R98" s="8" t="n">
        <f aca="false">'Central SIPA income'!G93</f>
        <v>30840831.4067972</v>
      </c>
      <c r="S98" s="8"/>
      <c r="T98" s="6" t="n">
        <f aca="false">'Central SIPA income'!J93</f>
        <v>117922591.911176</v>
      </c>
      <c r="U98" s="6"/>
      <c r="V98" s="8" t="n">
        <f aca="false">'Central SIPA income'!F93</f>
        <v>131903.56592582</v>
      </c>
      <c r="W98" s="8"/>
      <c r="X98" s="8" t="n">
        <f aca="false">'Central SIPA income'!M93</f>
        <v>331303.728752375</v>
      </c>
      <c r="Y98" s="6"/>
      <c r="Z98" s="6" t="n">
        <f aca="false">R98+V98-N98-L98-F98</f>
        <v>-4304774.62856697</v>
      </c>
      <c r="AA98" s="6"/>
      <c r="AB98" s="6" t="n">
        <f aca="false">T98-P98-D98</f>
        <v>-74603989.0411584</v>
      </c>
      <c r="AC98" s="50"/>
      <c r="AD98" s="6"/>
      <c r="AE98" s="6"/>
      <c r="AF98" s="6"/>
      <c r="AG98" s="6" t="n">
        <f aca="false">BF98/100*$AG$53</f>
        <v>7074686076.64829</v>
      </c>
      <c r="AH98" s="61" t="n">
        <f aca="false">(AG98-AG97)/AG97</f>
        <v>0.00437211981766877</v>
      </c>
      <c r="AI98" s="61"/>
      <c r="AJ98" s="61" t="n">
        <f aca="false">AB98/AG98</f>
        <v>-0.0105452013323117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0.00449450513535439</v>
      </c>
      <c r="AV98" s="5"/>
      <c r="AW98" s="65" t="n">
        <f aca="false">workers_and_wage_central!C86</f>
        <v>13564824</v>
      </c>
      <c r="AX98" s="5"/>
      <c r="AY98" s="61" t="n">
        <f aca="false">(AW98-AW97)/AW97</f>
        <v>0.000331260326074612</v>
      </c>
      <c r="AZ98" s="66" t="n">
        <f aca="false">workers_and_wage_central!B86</f>
        <v>8017.83827708321</v>
      </c>
      <c r="BA98" s="61" t="n">
        <f aca="false">(AZ98-AZ97)/AZ97</f>
        <v>0.00403952135843159</v>
      </c>
      <c r="BB98" s="5"/>
      <c r="BC98" s="5"/>
      <c r="BD98" s="5"/>
      <c r="BE98" s="5"/>
      <c r="BF98" s="5" t="n">
        <f aca="false">BF97*(1+AY98)*(1+BA98)*(1-BE98)</f>
        <v>133.337814964318</v>
      </c>
      <c r="BG98" s="5"/>
      <c r="BH98" s="5" t="n">
        <f aca="false">BH97+1</f>
        <v>67</v>
      </c>
      <c r="BI98" s="61" t="n">
        <f aca="false">T105/AG105</f>
        <v>0.0192477912857633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161990653.020661</v>
      </c>
      <c r="E99" s="9"/>
      <c r="F99" s="67" t="n">
        <f aca="false">'Central pensions'!I99</f>
        <v>29443718.706315</v>
      </c>
      <c r="G99" s="9" t="n">
        <f aca="false">'Central pensions'!K99</f>
        <v>4982412.36812</v>
      </c>
      <c r="H99" s="9" t="n">
        <f aca="false">'Central pensions'!V99</f>
        <v>27411762.8000866</v>
      </c>
      <c r="I99" s="67" t="n">
        <f aca="false">'Central pensions'!M99</f>
        <v>154095.227880001</v>
      </c>
      <c r="J99" s="9" t="n">
        <f aca="false">'Central pensions'!W99</f>
        <v>847786.478353199</v>
      </c>
      <c r="K99" s="9"/>
      <c r="L99" s="67" t="n">
        <f aca="false">'Central pensions'!N99</f>
        <v>4204052.524736</v>
      </c>
      <c r="M99" s="67"/>
      <c r="N99" s="67" t="n">
        <f aca="false">'Central pensions'!L99</f>
        <v>1333804.33068933</v>
      </c>
      <c r="O99" s="9"/>
      <c r="P99" s="9" t="n">
        <f aca="false">'Central pensions'!X99</f>
        <v>29153046.4276327</v>
      </c>
      <c r="Q99" s="67"/>
      <c r="R99" s="67" t="n">
        <f aca="false">'Central SIPA income'!G94</f>
        <v>35707451.6721981</v>
      </c>
      <c r="S99" s="67"/>
      <c r="T99" s="9" t="n">
        <f aca="false">'Central SIPA income'!J94</f>
        <v>136530536.294189</v>
      </c>
      <c r="U99" s="9"/>
      <c r="V99" s="67" t="n">
        <f aca="false">'Central SIPA income'!F94</f>
        <v>131704.73132893</v>
      </c>
      <c r="W99" s="67"/>
      <c r="X99" s="67" t="n">
        <f aca="false">'Central SIPA income'!M94</f>
        <v>330804.313570592</v>
      </c>
      <c r="Y99" s="9"/>
      <c r="Z99" s="9" t="n">
        <f aca="false">R99+V99-N99-L99-F99</f>
        <v>857580.841786742</v>
      </c>
      <c r="AA99" s="9"/>
      <c r="AB99" s="9" t="n">
        <f aca="false">T99-P99-D99</f>
        <v>-54613163.1541052</v>
      </c>
      <c r="AC99" s="50"/>
      <c r="AD99" s="9"/>
      <c r="AE99" s="9"/>
      <c r="AF99" s="9"/>
      <c r="AG99" s="9" t="n">
        <f aca="false">BF99/100*$AG$53</f>
        <v>7133533285.53425</v>
      </c>
      <c r="AH99" s="40" t="n">
        <f aca="false">(AG99-AG98)/AG98</f>
        <v>0.00831799577372089</v>
      </c>
      <c r="AI99" s="40"/>
      <c r="AJ99" s="40" t="n">
        <f aca="false">AB99/AG99</f>
        <v>-0.00765583631113808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13618973</v>
      </c>
      <c r="AX99" s="7"/>
      <c r="AY99" s="40" t="n">
        <f aca="false">(AW99-AW98)/AW98</f>
        <v>0.00399186896932832</v>
      </c>
      <c r="AZ99" s="39" t="n">
        <f aca="false">workers_and_wage_central!B87</f>
        <v>8052.38654998843</v>
      </c>
      <c r="BA99" s="40" t="n">
        <f aca="false">(AZ99-AZ98)/AZ98</f>
        <v>0.00430892613585946</v>
      </c>
      <c r="BB99" s="7"/>
      <c r="BC99" s="7"/>
      <c r="BD99" s="7"/>
      <c r="BE99" s="7"/>
      <c r="BF99" s="7" t="n">
        <f aca="false">BF98*(1+AY99)*(1+BA99)*(1-BE99)</f>
        <v>134.446918345668</v>
      </c>
      <c r="BG99" s="7"/>
      <c r="BH99" s="7" t="n">
        <f aca="false">BH98+1</f>
        <v>68</v>
      </c>
      <c r="BI99" s="40" t="n">
        <f aca="false">T106/AG106</f>
        <v>0.0167847040062534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160278410.337149</v>
      </c>
      <c r="E100" s="9"/>
      <c r="F100" s="67" t="n">
        <f aca="false">'Central pensions'!I100</f>
        <v>29132498.3303847</v>
      </c>
      <c r="G100" s="9" t="n">
        <f aca="false">'Central pensions'!K100</f>
        <v>4977454.2346152</v>
      </c>
      <c r="H100" s="9" t="n">
        <f aca="false">'Central pensions'!V100</f>
        <v>27384484.6124291</v>
      </c>
      <c r="I100" s="67" t="n">
        <f aca="false">'Central pensions'!M100</f>
        <v>153941.883544801</v>
      </c>
      <c r="J100" s="9" t="n">
        <f aca="false">'Central pensions'!W100</f>
        <v>846942.823064821</v>
      </c>
      <c r="K100" s="9"/>
      <c r="L100" s="67" t="n">
        <f aca="false">'Central pensions'!N100</f>
        <v>4066245.85407883</v>
      </c>
      <c r="M100" s="67"/>
      <c r="N100" s="67" t="n">
        <f aca="false">'Central pensions'!L100</f>
        <v>1319683.81700228</v>
      </c>
      <c r="O100" s="9"/>
      <c r="P100" s="9" t="n">
        <f aca="false">'Central pensions'!X100</f>
        <v>28360280.0584062</v>
      </c>
      <c r="Q100" s="67"/>
      <c r="R100" s="67" t="n">
        <f aca="false">'Central SIPA income'!G95</f>
        <v>31160958.3693511</v>
      </c>
      <c r="S100" s="67"/>
      <c r="T100" s="9" t="n">
        <f aca="false">'Central SIPA income'!J95</f>
        <v>119146625.098449</v>
      </c>
      <c r="U100" s="9"/>
      <c r="V100" s="67" t="n">
        <f aca="false">'Central SIPA income'!F95</f>
        <v>133336.06598243</v>
      </c>
      <c r="W100" s="67"/>
      <c r="X100" s="67" t="n">
        <f aca="false">'Central SIPA income'!M95</f>
        <v>334901.755893353</v>
      </c>
      <c r="Y100" s="9"/>
      <c r="Z100" s="9" t="n">
        <f aca="false">R100+V100-N100-L100-F100</f>
        <v>-3224133.56613233</v>
      </c>
      <c r="AA100" s="9"/>
      <c r="AB100" s="9" t="n">
        <f aca="false">T100-P100-D100</f>
        <v>-69492065.297106</v>
      </c>
      <c r="AC100" s="50"/>
      <c r="AD100" s="9"/>
      <c r="AE100" s="9"/>
      <c r="AF100" s="9"/>
      <c r="AG100" s="9" t="n">
        <f aca="false">BF100/100*$AG$53</f>
        <v>7163051635.27394</v>
      </c>
      <c r="AH100" s="40" t="n">
        <f aca="false">(AG100-AG99)/AG99</f>
        <v>0.00413797042197162</v>
      </c>
      <c r="AI100" s="40"/>
      <c r="AJ100" s="40" t="n">
        <f aca="false">AB100/AG100</f>
        <v>-0.00970146089062058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13671202</v>
      </c>
      <c r="AY100" s="40" t="n">
        <f aca="false">(AW100-AW99)/AW99</f>
        <v>0.00383501751563793</v>
      </c>
      <c r="AZ100" s="39" t="n">
        <f aca="false">workers_and_wage_central!B88</f>
        <v>8054.81672413625</v>
      </c>
      <c r="BA100" s="40" t="n">
        <f aca="false">(AZ100-AZ99)/AZ99</f>
        <v>0.000301795515246699</v>
      </c>
      <c r="BB100" s="7"/>
      <c r="BC100" s="7"/>
      <c r="BD100" s="7"/>
      <c r="BE100" s="7"/>
      <c r="BF100" s="7" t="n">
        <f aca="false">BF99*(1+AY100)*(1+BA100)*(1-BE100)</f>
        <v>135.003255717108</v>
      </c>
      <c r="BG100" s="7"/>
      <c r="BH100" s="0" t="n">
        <f aca="false">BH99+1</f>
        <v>69</v>
      </c>
      <c r="BI100" s="40" t="n">
        <f aca="false">T107/AG107</f>
        <v>0.0192488036666857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162898535.612578</v>
      </c>
      <c r="E101" s="9"/>
      <c r="F101" s="67" t="n">
        <f aca="false">'Central pensions'!I101</f>
        <v>29608737.1142063</v>
      </c>
      <c r="G101" s="9" t="n">
        <f aca="false">'Central pensions'!K101</f>
        <v>5174817.53418488</v>
      </c>
      <c r="H101" s="9" t="n">
        <f aca="false">'Central pensions'!V101</f>
        <v>28470319.2550738</v>
      </c>
      <c r="I101" s="67" t="n">
        <f aca="false">'Central pensions'!M101</f>
        <v>160045.903119118</v>
      </c>
      <c r="J101" s="9" t="n">
        <f aca="false">'Central pensions'!W101</f>
        <v>880525.337785777</v>
      </c>
      <c r="K101" s="9"/>
      <c r="L101" s="67" t="n">
        <f aca="false">'Central pensions'!N101</f>
        <v>4164690.55426212</v>
      </c>
      <c r="M101" s="67"/>
      <c r="N101" s="67" t="n">
        <f aca="false">'Central pensions'!L101</f>
        <v>1342415.88885102</v>
      </c>
      <c r="O101" s="9"/>
      <c r="P101" s="9" t="n">
        <f aca="false">'Central pensions'!X101</f>
        <v>28996175.22791</v>
      </c>
      <c r="Q101" s="67"/>
      <c r="R101" s="67" t="n">
        <f aca="false">'Central SIPA income'!G96</f>
        <v>35982218.9279721</v>
      </c>
      <c r="S101" s="67"/>
      <c r="T101" s="9" t="n">
        <f aca="false">'Central SIPA income'!J96</f>
        <v>137581132.711185</v>
      </c>
      <c r="U101" s="9"/>
      <c r="V101" s="67" t="n">
        <f aca="false">'Central SIPA income'!F96</f>
        <v>131233.58907364</v>
      </c>
      <c r="W101" s="67"/>
      <c r="X101" s="67" t="n">
        <f aca="false">'Central SIPA income'!M96</f>
        <v>329620.940059385</v>
      </c>
      <c r="Y101" s="9"/>
      <c r="Z101" s="9" t="n">
        <f aca="false">R101+V101-N101-L101-F101</f>
        <v>997608.959726259</v>
      </c>
      <c r="AA101" s="9"/>
      <c r="AB101" s="9" t="n">
        <f aca="false">T101-P101-D101</f>
        <v>-54313578.1293021</v>
      </c>
      <c r="AC101" s="50"/>
      <c r="AD101" s="9"/>
      <c r="AE101" s="9"/>
      <c r="AF101" s="9"/>
      <c r="AG101" s="9" t="n">
        <f aca="false">BF101/100*$AG$53</f>
        <v>7171288675.6756</v>
      </c>
      <c r="AH101" s="40" t="n">
        <f aca="false">(AG101-AG100)/AG100</f>
        <v>0.00114993452805626</v>
      </c>
      <c r="AI101" s="40" t="n">
        <f aca="false">(AG101-AG97)/AG97</f>
        <v>0.0180865032000219</v>
      </c>
      <c r="AJ101" s="40" t="n">
        <f aca="false">AB101/AG101</f>
        <v>-0.00757375425612543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13687343</v>
      </c>
      <c r="AY101" s="40" t="n">
        <f aca="false">(AW101-AW100)/AW100</f>
        <v>0.00118065697515112</v>
      </c>
      <c r="AZ101" s="39" t="n">
        <f aca="false">workers_and_wage_central!B89</f>
        <v>8054.56955228076</v>
      </c>
      <c r="BA101" s="40" t="n">
        <f aca="false">(AZ101-AZ100)/AZ100</f>
        <v>-3.06862171983561E-005</v>
      </c>
      <c r="BB101" s="7"/>
      <c r="BC101" s="7"/>
      <c r="BD101" s="7"/>
      <c r="BE101" s="7"/>
      <c r="BF101" s="7" t="n">
        <f aca="false">BF100*(1+AY101)*(1+BA101)*(1-BE101)</f>
        <v>135.158500622257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0.0167712918557731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160500260.524899</v>
      </c>
      <c r="E102" s="6"/>
      <c r="F102" s="8" t="n">
        <f aca="false">'Central pensions'!I102</f>
        <v>29172822.2280989</v>
      </c>
      <c r="G102" s="6" t="n">
        <f aca="false">'Central pensions'!K102</f>
        <v>5228529.9914232</v>
      </c>
      <c r="H102" s="6" t="n">
        <f aca="false">'Central pensions'!V102</f>
        <v>28765829.3470621</v>
      </c>
      <c r="I102" s="8" t="n">
        <f aca="false">'Central pensions'!M102</f>
        <v>161707.113136801</v>
      </c>
      <c r="J102" s="6" t="n">
        <f aca="false">'Central pensions'!W102</f>
        <v>889664.825166874</v>
      </c>
      <c r="K102" s="6"/>
      <c r="L102" s="8" t="n">
        <f aca="false">'Central pensions'!N102</f>
        <v>4985111.90951471</v>
      </c>
      <c r="M102" s="8"/>
      <c r="N102" s="8" t="n">
        <f aca="false">'Central pensions'!L102</f>
        <v>1322232.33114275</v>
      </c>
      <c r="O102" s="6"/>
      <c r="P102" s="6" t="n">
        <f aca="false">'Central pensions'!X102</f>
        <v>33142301.5610361</v>
      </c>
      <c r="Q102" s="8"/>
      <c r="R102" s="8" t="n">
        <f aca="false">'Central SIPA income'!G97</f>
        <v>31610520.0220603</v>
      </c>
      <c r="S102" s="8"/>
      <c r="T102" s="6" t="n">
        <f aca="false">'Central SIPA income'!J97</f>
        <v>120865563.041856</v>
      </c>
      <c r="U102" s="6"/>
      <c r="V102" s="8" t="n">
        <f aca="false">'Central SIPA income'!F97</f>
        <v>126473.53170735</v>
      </c>
      <c r="W102" s="8"/>
      <c r="X102" s="8" t="n">
        <f aca="false">'Central SIPA income'!M97</f>
        <v>317665.048317884</v>
      </c>
      <c r="Y102" s="6"/>
      <c r="Z102" s="6" t="n">
        <f aca="false">R102+V102-N102-L102-F102</f>
        <v>-3743172.91498868</v>
      </c>
      <c r="AA102" s="6"/>
      <c r="AB102" s="6" t="n">
        <f aca="false">T102-P102-D102</f>
        <v>-72776999.0440793</v>
      </c>
      <c r="AC102" s="50"/>
      <c r="AD102" s="6"/>
      <c r="AE102" s="6"/>
      <c r="AF102" s="6"/>
      <c r="AG102" s="6" t="n">
        <f aca="false">BF102/100*$AG$53</f>
        <v>7224085569.27702</v>
      </c>
      <c r="AH102" s="61" t="n">
        <f aca="false">(AG102-AG101)/AG101</f>
        <v>0.00736226025602731</v>
      </c>
      <c r="AI102" s="61"/>
      <c r="AJ102" s="61" t="n">
        <f aca="false">AB102/AG102</f>
        <v>-0.0100742160853672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0.00575533704183758</v>
      </c>
      <c r="AV102" s="5"/>
      <c r="AW102" s="65" t="n">
        <f aca="false">workers_and_wage_central!C90</f>
        <v>13727952</v>
      </c>
      <c r="AX102" s="5"/>
      <c r="AY102" s="61" t="n">
        <f aca="false">(AW102-AW101)/AW101</f>
        <v>0.00296690161121848</v>
      </c>
      <c r="AZ102" s="66" t="n">
        <f aca="false">workers_and_wage_central!B90</f>
        <v>8089.8675485107</v>
      </c>
      <c r="BA102" s="61" t="n">
        <f aca="false">(AZ102-AZ101)/AZ101</f>
        <v>0.00438235662388043</v>
      </c>
      <c r="BB102" s="5"/>
      <c r="BC102" s="5"/>
      <c r="BD102" s="5"/>
      <c r="BE102" s="5"/>
      <c r="BF102" s="5" t="n">
        <f aca="false">BF101*(1+AY102)*(1+BA102)*(1-BE102)</f>
        <v>136.153572679652</v>
      </c>
      <c r="BG102" s="5"/>
      <c r="BH102" s="5" t="n">
        <f aca="false">BH101+1</f>
        <v>71</v>
      </c>
      <c r="BI102" s="61" t="n">
        <f aca="false">T109/AG109</f>
        <v>0.0193891005145914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163172877.665608</v>
      </c>
      <c r="E103" s="9"/>
      <c r="F103" s="67" t="n">
        <f aca="false">'Central pensions'!I103</f>
        <v>29658602.0297931</v>
      </c>
      <c r="G103" s="9" t="n">
        <f aca="false">'Central pensions'!K103</f>
        <v>5412080.62659888</v>
      </c>
      <c r="H103" s="9" t="n">
        <f aca="false">'Central pensions'!V103</f>
        <v>29775670.7856059</v>
      </c>
      <c r="I103" s="67" t="n">
        <f aca="false">'Central pensions'!M103</f>
        <v>167383.936905121</v>
      </c>
      <c r="J103" s="9" t="n">
        <f aca="false">'Central pensions'!W103</f>
        <v>920897.034606377</v>
      </c>
      <c r="K103" s="9"/>
      <c r="L103" s="67" t="n">
        <f aca="false">'Central pensions'!N103</f>
        <v>4208092.1015531</v>
      </c>
      <c r="M103" s="67"/>
      <c r="N103" s="67" t="n">
        <f aca="false">'Central pensions'!L103</f>
        <v>1345497.53794888</v>
      </c>
      <c r="O103" s="9"/>
      <c r="P103" s="9" t="n">
        <f aca="false">'Central pensions'!X103</f>
        <v>29238340.3872281</v>
      </c>
      <c r="Q103" s="67"/>
      <c r="R103" s="67" t="n">
        <f aca="false">'Central SIPA income'!G98</f>
        <v>36380171.7235677</v>
      </c>
      <c r="S103" s="67"/>
      <c r="T103" s="9" t="n">
        <f aca="false">'Central SIPA income'!J98</f>
        <v>139102739.716391</v>
      </c>
      <c r="U103" s="9"/>
      <c r="V103" s="67" t="n">
        <f aca="false">'Central SIPA income'!F98</f>
        <v>130541.59882267</v>
      </c>
      <c r="W103" s="67"/>
      <c r="X103" s="67" t="n">
        <f aca="false">'Central SIPA income'!M98</f>
        <v>327882.860055274</v>
      </c>
      <c r="Y103" s="9"/>
      <c r="Z103" s="9" t="n">
        <f aca="false">R103+V103-N103-L103-F103</f>
        <v>1298521.65309526</v>
      </c>
      <c r="AA103" s="9"/>
      <c r="AB103" s="9" t="n">
        <f aca="false">T103-P103-D103</f>
        <v>-53308478.3364451</v>
      </c>
      <c r="AC103" s="50"/>
      <c r="AD103" s="9"/>
      <c r="AE103" s="9"/>
      <c r="AF103" s="9"/>
      <c r="AG103" s="9" t="n">
        <f aca="false">BF103/100*$AG$53</f>
        <v>7229506488.20245</v>
      </c>
      <c r="AH103" s="40" t="n">
        <f aca="false">(AG103-AG102)/AG102</f>
        <v>0.000750395170910054</v>
      </c>
      <c r="AI103" s="40"/>
      <c r="AJ103" s="40" t="n">
        <f aca="false">AB103/AG103</f>
        <v>-0.00737373684129575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13744819</v>
      </c>
      <c r="AX103" s="7"/>
      <c r="AY103" s="40" t="n">
        <f aca="false">(AW103-AW102)/AW102</f>
        <v>0.00122866105592444</v>
      </c>
      <c r="AZ103" s="39" t="n">
        <f aca="false">workers_and_wage_central!B91</f>
        <v>8086.0031888362</v>
      </c>
      <c r="BA103" s="40" t="n">
        <f aca="false">(AZ103-AZ102)/AZ102</f>
        <v>-0.000477678979454886</v>
      </c>
      <c r="BB103" s="7"/>
      <c r="BC103" s="7"/>
      <c r="BD103" s="7"/>
      <c r="BE103" s="7"/>
      <c r="BF103" s="7" t="n">
        <f aca="false">BF102*(1+AY103)*(1+BA103)*(1-BE103)</f>
        <v>136.255741663093</v>
      </c>
      <c r="BG103" s="7"/>
      <c r="BH103" s="7" t="n">
        <f aca="false">BH102+1</f>
        <v>72</v>
      </c>
      <c r="BI103" s="40" t="n">
        <f aca="false">T110/AG110</f>
        <v>0.0168752240689896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161232411.272036</v>
      </c>
      <c r="E104" s="9"/>
      <c r="F104" s="67" t="n">
        <f aca="false">'Central pensions'!I104</f>
        <v>29305899.2930242</v>
      </c>
      <c r="G104" s="9" t="n">
        <f aca="false">'Central pensions'!K104</f>
        <v>5448355.6536032</v>
      </c>
      <c r="H104" s="9" t="n">
        <f aca="false">'Central pensions'!V104</f>
        <v>29975245.2813204</v>
      </c>
      <c r="I104" s="67" t="n">
        <f aca="false">'Central pensions'!M104</f>
        <v>168505.8449568</v>
      </c>
      <c r="J104" s="9" t="n">
        <f aca="false">'Central pensions'!W104</f>
        <v>927069.441690325</v>
      </c>
      <c r="K104" s="9"/>
      <c r="L104" s="67" t="n">
        <f aca="false">'Central pensions'!N104</f>
        <v>4085199.71837279</v>
      </c>
      <c r="M104" s="67"/>
      <c r="N104" s="67" t="n">
        <f aca="false">'Central pensions'!L104</f>
        <v>1331045.15176876</v>
      </c>
      <c r="O104" s="9"/>
      <c r="P104" s="9" t="n">
        <f aca="false">'Central pensions'!X104</f>
        <v>28521138.4620799</v>
      </c>
      <c r="Q104" s="67"/>
      <c r="R104" s="67" t="n">
        <f aca="false">'Central SIPA income'!G99</f>
        <v>31811061.1241146</v>
      </c>
      <c r="S104" s="67"/>
      <c r="T104" s="9" t="n">
        <f aca="false">'Central SIPA income'!J99</f>
        <v>121632349.326799</v>
      </c>
      <c r="U104" s="9"/>
      <c r="V104" s="67" t="n">
        <f aca="false">'Central SIPA income'!F99</f>
        <v>132116.34977875</v>
      </c>
      <c r="W104" s="67"/>
      <c r="X104" s="67" t="n">
        <f aca="false">'Central SIPA income'!M99</f>
        <v>331838.180443648</v>
      </c>
      <c r="Y104" s="9"/>
      <c r="Z104" s="9" t="n">
        <f aca="false">R104+V104-N104-L104-F104</f>
        <v>-2778966.68927241</v>
      </c>
      <c r="AA104" s="9"/>
      <c r="AB104" s="9" t="n">
        <f aca="false">T104-P104-D104</f>
        <v>-68121200.4073177</v>
      </c>
      <c r="AC104" s="50"/>
      <c r="AD104" s="9"/>
      <c r="AE104" s="9"/>
      <c r="AF104" s="9"/>
      <c r="AG104" s="9" t="n">
        <f aca="false">BF104/100*$AG$53</f>
        <v>7264155783.14867</v>
      </c>
      <c r="AH104" s="40" t="n">
        <f aca="false">(AG104-AG103)/AG103</f>
        <v>0.00479276075106416</v>
      </c>
      <c r="AI104" s="40"/>
      <c r="AJ104" s="40" t="n">
        <f aca="false">AB104/AG104</f>
        <v>-0.00937771744451637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13784245</v>
      </c>
      <c r="AY104" s="40" t="n">
        <f aca="false">(AW104-AW103)/AW103</f>
        <v>0.00286842627756684</v>
      </c>
      <c r="AZ104" s="39" t="n">
        <f aca="false">workers_and_wage_central!B92</f>
        <v>8101.51885797223</v>
      </c>
      <c r="BA104" s="40" t="n">
        <f aca="false">(AZ104-AZ103)/AZ103</f>
        <v>0.00191883044981294</v>
      </c>
      <c r="BB104" s="7"/>
      <c r="BC104" s="7"/>
      <c r="BD104" s="7"/>
      <c r="BE104" s="7"/>
      <c r="BF104" s="7" t="n">
        <f aca="false">BF103*(1+AY104)*(1+BA104)*(1-BE104)</f>
        <v>136.908782833843</v>
      </c>
      <c r="BG104" s="7"/>
      <c r="BH104" s="0" t="n">
        <f aca="false">BH103+1</f>
        <v>73</v>
      </c>
      <c r="BI104" s="40" t="n">
        <f aca="false">T111/AG111</f>
        <v>0.0193463883014536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164135923.77279</v>
      </c>
      <c r="E105" s="9"/>
      <c r="F105" s="67" t="n">
        <f aca="false">'Central pensions'!I105</f>
        <v>29833647.059567</v>
      </c>
      <c r="G105" s="9" t="n">
        <f aca="false">'Central pensions'!K105</f>
        <v>5611624.08498432</v>
      </c>
      <c r="H105" s="9" t="n">
        <f aca="false">'Central pensions'!V105</f>
        <v>30873500.0188042</v>
      </c>
      <c r="I105" s="67" t="n">
        <f aca="false">'Central pensions'!M105</f>
        <v>173555.384071681</v>
      </c>
      <c r="J105" s="9" t="n">
        <f aca="false">'Central pensions'!W105</f>
        <v>954850.516045494</v>
      </c>
      <c r="K105" s="9"/>
      <c r="L105" s="67" t="n">
        <f aca="false">'Central pensions'!N105</f>
        <v>4245646.5161818</v>
      </c>
      <c r="M105" s="67"/>
      <c r="N105" s="67" t="n">
        <f aca="false">'Central pensions'!L105</f>
        <v>1354046.72478619</v>
      </c>
      <c r="O105" s="9"/>
      <c r="P105" s="9" t="n">
        <f aca="false">'Central pensions'!X105</f>
        <v>29480245.5268236</v>
      </c>
      <c r="Q105" s="67"/>
      <c r="R105" s="67" t="n">
        <f aca="false">'Central SIPA income'!G100</f>
        <v>36937400.8074637</v>
      </c>
      <c r="S105" s="67"/>
      <c r="T105" s="9" t="n">
        <f aca="false">'Central SIPA income'!J100</f>
        <v>141233353.414659</v>
      </c>
      <c r="U105" s="9"/>
      <c r="V105" s="67" t="n">
        <f aca="false">'Central SIPA income'!F100</f>
        <v>133289.48351908</v>
      </c>
      <c r="W105" s="67"/>
      <c r="X105" s="67" t="n">
        <f aca="false">'Central SIPA income'!M100</f>
        <v>334784.754175515</v>
      </c>
      <c r="Y105" s="9"/>
      <c r="Z105" s="9" t="n">
        <f aca="false">R105+V105-N105-L105-F105</f>
        <v>1637349.99044776</v>
      </c>
      <c r="AA105" s="9"/>
      <c r="AB105" s="9" t="n">
        <f aca="false">T105-P105-D105</f>
        <v>-52382815.8849548</v>
      </c>
      <c r="AC105" s="50"/>
      <c r="AD105" s="9"/>
      <c r="AE105" s="9"/>
      <c r="AF105" s="9"/>
      <c r="AG105" s="9" t="n">
        <f aca="false">BF105/100*$AG$53</f>
        <v>7337639489.01103</v>
      </c>
      <c r="AH105" s="40" t="n">
        <f aca="false">(AG105-AG104)/AG104</f>
        <v>0.0101159319893488</v>
      </c>
      <c r="AI105" s="40" t="n">
        <f aca="false">(AG105-AG101)/AG101</f>
        <v>0.0231967810610785</v>
      </c>
      <c r="AJ105" s="40" t="n">
        <f aca="false">AB105/AG105</f>
        <v>-0.00713891926189671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13822215</v>
      </c>
      <c r="AY105" s="40" t="n">
        <f aca="false">(AW105-AW104)/AW104</f>
        <v>0.00275459410363063</v>
      </c>
      <c r="AZ105" s="39" t="n">
        <f aca="false">workers_and_wage_central!B93</f>
        <v>8160.99304841896</v>
      </c>
      <c r="BA105" s="40" t="n">
        <f aca="false">(AZ105-AZ104)/AZ104</f>
        <v>0.00734111609062086</v>
      </c>
      <c r="BB105" s="7"/>
      <c r="BC105" s="7"/>
      <c r="BD105" s="7"/>
      <c r="BE105" s="7"/>
      <c r="BF105" s="7" t="n">
        <f aca="false">BF104*(1+AY105)*(1+BA105)*(1-BE105)</f>
        <v>138.293742769735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0.0168219982579967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161895571.788523</v>
      </c>
      <c r="E106" s="6"/>
      <c r="F106" s="8" t="n">
        <f aca="false">'Central pensions'!I106</f>
        <v>29426436.5668758</v>
      </c>
      <c r="G106" s="6" t="n">
        <f aca="false">'Central pensions'!K106</f>
        <v>5606879.5438344</v>
      </c>
      <c r="H106" s="6" t="n">
        <f aca="false">'Central pensions'!V106</f>
        <v>30847396.9532633</v>
      </c>
      <c r="I106" s="8" t="n">
        <f aca="false">'Central pensions'!M106</f>
        <v>173408.6456856</v>
      </c>
      <c r="J106" s="6" t="n">
        <f aca="false">'Central pensions'!W106</f>
        <v>954043.204740102</v>
      </c>
      <c r="K106" s="6"/>
      <c r="L106" s="8" t="n">
        <f aca="false">'Central pensions'!N106</f>
        <v>4961948.97331823</v>
      </c>
      <c r="M106" s="8"/>
      <c r="N106" s="8" t="n">
        <f aca="false">'Central pensions'!L106</f>
        <v>1335339.32676086</v>
      </c>
      <c r="O106" s="6"/>
      <c r="P106" s="6" t="n">
        <f aca="false">'Central pensions'!X106</f>
        <v>33094219.7977025</v>
      </c>
      <c r="Q106" s="8"/>
      <c r="R106" s="8" t="n">
        <f aca="false">'Central SIPA income'!G101</f>
        <v>32472868.2757691</v>
      </c>
      <c r="S106" s="8"/>
      <c r="T106" s="6" t="n">
        <f aca="false">'Central SIPA income'!J101</f>
        <v>124162826.3311</v>
      </c>
      <c r="U106" s="6"/>
      <c r="V106" s="8" t="n">
        <f aca="false">'Central SIPA income'!F101</f>
        <v>134383.10075104</v>
      </c>
      <c r="W106" s="8"/>
      <c r="X106" s="8" t="n">
        <f aca="false">'Central SIPA income'!M101</f>
        <v>337531.605363601</v>
      </c>
      <c r="Y106" s="6"/>
      <c r="Z106" s="6" t="n">
        <f aca="false">R106+V106-N106-L106-F106</f>
        <v>-3116473.4904348</v>
      </c>
      <c r="AA106" s="6"/>
      <c r="AB106" s="6" t="n">
        <f aca="false">T106-P106-D106</f>
        <v>-70826965.2551246</v>
      </c>
      <c r="AC106" s="50"/>
      <c r="AD106" s="6"/>
      <c r="AE106" s="6"/>
      <c r="AF106" s="6"/>
      <c r="AG106" s="6" t="n">
        <f aca="false">BF106/100*$AG$53</f>
        <v>7397379559.67777</v>
      </c>
      <c r="AH106" s="61" t="n">
        <f aca="false">(AG106-AG105)/AG105</f>
        <v>0.00814159250481127</v>
      </c>
      <c r="AI106" s="61"/>
      <c r="AJ106" s="61" t="n">
        <f aca="false">AB106/AG106</f>
        <v>-0.00957460201734056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0.00667139938440376</v>
      </c>
      <c r="AV106" s="5"/>
      <c r="AW106" s="65" t="n">
        <f aca="false">workers_and_wage_central!C94</f>
        <v>13846797</v>
      </c>
      <c r="AX106" s="5"/>
      <c r="AY106" s="61" t="n">
        <f aca="false">(AW106-AW105)/AW105</f>
        <v>0.0017784414437194</v>
      </c>
      <c r="AZ106" s="66" t="n">
        <f aca="false">workers_and_wage_central!B94</f>
        <v>8212.83049013987</v>
      </c>
      <c r="BA106" s="61" t="n">
        <f aca="false">(AZ106-AZ105)/AZ105</f>
        <v>0.00635185465952094</v>
      </c>
      <c r="BB106" s="5"/>
      <c r="BC106" s="5"/>
      <c r="BD106" s="5"/>
      <c r="BE106" s="5"/>
      <c r="BF106" s="5" t="n">
        <f aca="false">BF105*(1+AY106)*(1+BA106)*(1-BE106)</f>
        <v>139.419674069331</v>
      </c>
      <c r="BG106" s="5"/>
      <c r="BH106" s="5" t="n">
        <f aca="false">BH105+1</f>
        <v>75</v>
      </c>
      <c r="BI106" s="61" t="n">
        <f aca="false">T113/AG113</f>
        <v>0.0194508257752583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164219052.796612</v>
      </c>
      <c r="E107" s="9"/>
      <c r="F107" s="67" t="n">
        <f aca="false">'Central pensions'!I107</f>
        <v>29848756.7436636</v>
      </c>
      <c r="G107" s="9" t="n">
        <f aca="false">'Central pensions'!K107</f>
        <v>5796080.96511744</v>
      </c>
      <c r="H107" s="9" t="n">
        <f aca="false">'Central pensions'!V107</f>
        <v>31888327.3497184</v>
      </c>
      <c r="I107" s="67" t="n">
        <f aca="false">'Central pensions'!M107</f>
        <v>179260.23603456</v>
      </c>
      <c r="J107" s="9" t="n">
        <f aca="false">'Central pensions'!W107</f>
        <v>986236.928341806</v>
      </c>
      <c r="K107" s="9"/>
      <c r="L107" s="67" t="n">
        <f aca="false">'Central pensions'!N107</f>
        <v>4180445.1148928</v>
      </c>
      <c r="M107" s="67"/>
      <c r="N107" s="67" t="n">
        <f aca="false">'Central pensions'!L107</f>
        <v>1355052.54955053</v>
      </c>
      <c r="O107" s="9"/>
      <c r="P107" s="9" t="n">
        <f aca="false">'Central pensions'!X107</f>
        <v>29147448.8966676</v>
      </c>
      <c r="Q107" s="67"/>
      <c r="R107" s="67" t="n">
        <f aca="false">'Central SIPA income'!G102</f>
        <v>37299561.5089589</v>
      </c>
      <c r="S107" s="67"/>
      <c r="T107" s="9" t="n">
        <f aca="false">'Central SIPA income'!J102</f>
        <v>142618106.24591</v>
      </c>
      <c r="U107" s="9"/>
      <c r="V107" s="67" t="n">
        <f aca="false">'Central SIPA income'!F102</f>
        <v>138559.68978432</v>
      </c>
      <c r="W107" s="67"/>
      <c r="X107" s="67" t="n">
        <f aca="false">'Central SIPA income'!M102</f>
        <v>348021.992871169</v>
      </c>
      <c r="Y107" s="9"/>
      <c r="Z107" s="9" t="n">
        <f aca="false">R107+V107-N107-L107-F107</f>
        <v>2053866.79063633</v>
      </c>
      <c r="AA107" s="9"/>
      <c r="AB107" s="9" t="n">
        <f aca="false">T107-P107-D107</f>
        <v>-50748395.4473698</v>
      </c>
      <c r="AC107" s="50"/>
      <c r="AD107" s="9"/>
      <c r="AE107" s="9"/>
      <c r="AF107" s="9"/>
      <c r="AG107" s="9" t="n">
        <f aca="false">BF107/100*$AG$53</f>
        <v>7409193252.50026</v>
      </c>
      <c r="AH107" s="40" t="n">
        <f aca="false">(AG107-AG106)/AG106</f>
        <v>0.00159701049908061</v>
      </c>
      <c r="AI107" s="40"/>
      <c r="AJ107" s="40" t="n">
        <f aca="false">AB107/AG107</f>
        <v>-0.0068493820741205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13873082</v>
      </c>
      <c r="AX107" s="7"/>
      <c r="AY107" s="40" t="n">
        <f aca="false">(AW107-AW106)/AW106</f>
        <v>0.00189827293633322</v>
      </c>
      <c r="AZ107" s="39" t="n">
        <f aca="false">workers_and_wage_central!B95</f>
        <v>8210.36096065066</v>
      </c>
      <c r="BA107" s="40" t="n">
        <f aca="false">(AZ107-AZ106)/AZ106</f>
        <v>-0.000300691642445674</v>
      </c>
      <c r="BB107" s="7"/>
      <c r="BC107" s="7"/>
      <c r="BD107" s="7"/>
      <c r="BE107" s="7"/>
      <c r="BF107" s="7" t="n">
        <f aca="false">BF106*(1+AY107)*(1+BA107)*(1-BE107)</f>
        <v>139.642328752599</v>
      </c>
      <c r="BG107" s="7"/>
      <c r="BH107" s="7" t="n">
        <f aca="false">BH106+1</f>
        <v>76</v>
      </c>
      <c r="BI107" s="40" t="n">
        <f aca="false">T114/AG114</f>
        <v>0.0169649475220226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162379060.715565</v>
      </c>
      <c r="E108" s="9"/>
      <c r="F108" s="67" t="n">
        <f aca="false">'Central pensions'!I108</f>
        <v>29514316.402533</v>
      </c>
      <c r="G108" s="9" t="n">
        <f aca="false">'Central pensions'!K108</f>
        <v>5773533.8313204</v>
      </c>
      <c r="H108" s="9" t="n">
        <f aca="false">'Central pensions'!V108</f>
        <v>31764279.672047</v>
      </c>
      <c r="I108" s="67" t="n">
        <f aca="false">'Central pensions'!M108</f>
        <v>178562.901999599</v>
      </c>
      <c r="J108" s="9" t="n">
        <f aca="false">'Central pensions'!W108</f>
        <v>982400.402228255</v>
      </c>
      <c r="K108" s="9"/>
      <c r="L108" s="67" t="n">
        <f aca="false">'Central pensions'!N108</f>
        <v>4065122.66290769</v>
      </c>
      <c r="M108" s="67"/>
      <c r="N108" s="67" t="n">
        <f aca="false">'Central pensions'!L108</f>
        <v>1340189.52233192</v>
      </c>
      <c r="O108" s="9"/>
      <c r="P108" s="9" t="n">
        <f aca="false">'Central pensions'!X108</f>
        <v>28467268.1546422</v>
      </c>
      <c r="Q108" s="67"/>
      <c r="R108" s="67" t="n">
        <f aca="false">'Central SIPA income'!G103</f>
        <v>32887880.7606987</v>
      </c>
      <c r="S108" s="67"/>
      <c r="T108" s="9" t="n">
        <f aca="false">'Central SIPA income'!J103</f>
        <v>125749662.537066</v>
      </c>
      <c r="U108" s="9"/>
      <c r="V108" s="67" t="n">
        <f aca="false">'Central SIPA income'!F103</f>
        <v>135722.93921102</v>
      </c>
      <c r="W108" s="67"/>
      <c r="X108" s="67" t="n">
        <f aca="false">'Central SIPA income'!M103</f>
        <v>340896.893288924</v>
      </c>
      <c r="Y108" s="9"/>
      <c r="Z108" s="9" t="n">
        <f aca="false">R108+V108-N108-L108-F108</f>
        <v>-1896024.88786284</v>
      </c>
      <c r="AA108" s="9"/>
      <c r="AB108" s="9" t="n">
        <f aca="false">T108-P108-D108</f>
        <v>-65096666.3331405</v>
      </c>
      <c r="AC108" s="50"/>
      <c r="AD108" s="9"/>
      <c r="AE108" s="9"/>
      <c r="AF108" s="9"/>
      <c r="AG108" s="9" t="n">
        <f aca="false">BF108/100*$AG$53</f>
        <v>7497911527.53569</v>
      </c>
      <c r="AH108" s="40" t="n">
        <f aca="false">(AG108-AG107)/AG107</f>
        <v>0.0119740803096859</v>
      </c>
      <c r="AI108" s="40"/>
      <c r="AJ108" s="40" t="n">
        <f aca="false">AB108/AG108</f>
        <v>-0.00868197311932481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14012667</v>
      </c>
      <c r="AY108" s="40" t="n">
        <f aca="false">(AW108-AW107)/AW107</f>
        <v>0.0100615710337472</v>
      </c>
      <c r="AZ108" s="39" t="n">
        <f aca="false">workers_and_wage_central!B96</f>
        <v>8225.9069352193</v>
      </c>
      <c r="BA108" s="40" t="n">
        <f aca="false">(AZ108-AZ107)/AZ107</f>
        <v>0.00189345811263877</v>
      </c>
      <c r="BB108" s="7"/>
      <c r="BC108" s="7"/>
      <c r="BD108" s="7"/>
      <c r="BE108" s="7"/>
      <c r="BF108" s="7" t="n">
        <f aca="false">BF107*(1+AY108)*(1+BA108)*(1-BE108)</f>
        <v>141.314417211714</v>
      </c>
      <c r="BG108" s="7"/>
      <c r="BH108" s="0" t="n">
        <f aca="false">BH107+1</f>
        <v>77</v>
      </c>
      <c r="BI108" s="40" t="n">
        <f aca="false">T115/AG115</f>
        <v>0.0194620273516213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165552376.606396</v>
      </c>
      <c r="E109" s="9"/>
      <c r="F109" s="67" t="n">
        <f aca="false">'Central pensions'!I109</f>
        <v>30091104.1289459</v>
      </c>
      <c r="G109" s="9" t="n">
        <f aca="false">'Central pensions'!K109</f>
        <v>5954561.91148536</v>
      </c>
      <c r="H109" s="9" t="n">
        <f aca="false">'Central pensions'!V109</f>
        <v>32760242.757196</v>
      </c>
      <c r="I109" s="67" t="n">
        <f aca="false">'Central pensions'!M109</f>
        <v>184161.70860264</v>
      </c>
      <c r="J109" s="9" t="n">
        <f aca="false">'Central pensions'!W109</f>
        <v>1013203.38424317</v>
      </c>
      <c r="K109" s="9"/>
      <c r="L109" s="67" t="n">
        <f aca="false">'Central pensions'!N109</f>
        <v>4149589.82924115</v>
      </c>
      <c r="M109" s="67"/>
      <c r="N109" s="67" t="n">
        <f aca="false">'Central pensions'!L109</f>
        <v>1366856.0264113</v>
      </c>
      <c r="O109" s="9"/>
      <c r="P109" s="9" t="n">
        <f aca="false">'Central pensions'!X109</f>
        <v>29052279.9198406</v>
      </c>
      <c r="Q109" s="67"/>
      <c r="R109" s="67" t="n">
        <f aca="false">'Central SIPA income'!G104</f>
        <v>38210383.0599936</v>
      </c>
      <c r="S109" s="67"/>
      <c r="T109" s="9" t="n">
        <f aca="false">'Central SIPA income'!J104</f>
        <v>146100711.388743</v>
      </c>
      <c r="U109" s="9"/>
      <c r="V109" s="67" t="n">
        <f aca="false">'Central SIPA income'!F104</f>
        <v>134923.48122722</v>
      </c>
      <c r="W109" s="67"/>
      <c r="X109" s="67" t="n">
        <f aca="false">'Central SIPA income'!M104</f>
        <v>338888.885323751</v>
      </c>
      <c r="Y109" s="9"/>
      <c r="Z109" s="9" t="n">
        <f aca="false">R109+V109-N109-L109-F109</f>
        <v>2737756.55662246</v>
      </c>
      <c r="AA109" s="9"/>
      <c r="AB109" s="9" t="n">
        <f aca="false">T109-P109-D109</f>
        <v>-48503945.1374942</v>
      </c>
      <c r="AC109" s="50"/>
      <c r="AD109" s="9"/>
      <c r="AE109" s="9"/>
      <c r="AF109" s="9"/>
      <c r="AG109" s="9" t="n">
        <f aca="false">BF109/100*$AG$53</f>
        <v>7535197998.42154</v>
      </c>
      <c r="AH109" s="40" t="n">
        <f aca="false">(AG109-AG108)/AG108</f>
        <v>0.0049729142240372</v>
      </c>
      <c r="AI109" s="40" t="n">
        <f aca="false">(AG109-AG105)/AG105</f>
        <v>0.0269239868906577</v>
      </c>
      <c r="AJ109" s="40" t="n">
        <f aca="false">AB109/AG109</f>
        <v>-0.00643698349368587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14033576</v>
      </c>
      <c r="AY109" s="40" t="n">
        <f aca="false">(AW109-AW108)/AW108</f>
        <v>0.00149214992406513</v>
      </c>
      <c r="AZ109" s="39" t="n">
        <f aca="false">workers_and_wage_central!B97</f>
        <v>8254.49671817184</v>
      </c>
      <c r="BA109" s="40" t="n">
        <f aca="false">(AZ109-AZ108)/AZ108</f>
        <v>0.00347557821620064</v>
      </c>
      <c r="BB109" s="7"/>
      <c r="BC109" s="7"/>
      <c r="BD109" s="7"/>
      <c r="BE109" s="7"/>
      <c r="BF109" s="7" t="n">
        <f aca="false">BF108*(1+AY109)*(1+BA109)*(1-BE109)</f>
        <v>142.017161687127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0.0169325320535124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164076247.521394</v>
      </c>
      <c r="E110" s="6"/>
      <c r="F110" s="8" t="n">
        <f aca="false">'Central pensions'!I110</f>
        <v>29822800.1944745</v>
      </c>
      <c r="G110" s="6" t="n">
        <f aca="false">'Central pensions'!K110</f>
        <v>5980566.479604</v>
      </c>
      <c r="H110" s="6" t="n">
        <f aca="false">'Central pensions'!V110</f>
        <v>32903312.2183967</v>
      </c>
      <c r="I110" s="8" t="n">
        <f aca="false">'Central pensions'!M110</f>
        <v>184965.973595999</v>
      </c>
      <c r="J110" s="6" t="n">
        <f aca="false">'Central pensions'!W110</f>
        <v>1017628.2129401</v>
      </c>
      <c r="K110" s="6"/>
      <c r="L110" s="8" t="n">
        <f aca="false">'Central pensions'!N110</f>
        <v>4922949.03095185</v>
      </c>
      <c r="M110" s="8"/>
      <c r="N110" s="8" t="n">
        <f aca="false">'Central pensions'!L110</f>
        <v>1353466.06633095</v>
      </c>
      <c r="O110" s="6"/>
      <c r="P110" s="6" t="n">
        <f aca="false">'Central pensions'!X110</f>
        <v>32991576.8842273</v>
      </c>
      <c r="Q110" s="8"/>
      <c r="R110" s="8" t="n">
        <f aca="false">'Central SIPA income'!G105</f>
        <v>33487833.4431937</v>
      </c>
      <c r="S110" s="8"/>
      <c r="T110" s="6" t="n">
        <f aca="false">'Central SIPA income'!J105</f>
        <v>128043633.617505</v>
      </c>
      <c r="U110" s="6"/>
      <c r="V110" s="8" t="n">
        <f aca="false">'Central SIPA income'!F105</f>
        <v>136795.40107757</v>
      </c>
      <c r="W110" s="8"/>
      <c r="X110" s="8" t="n">
        <f aca="false">'Central SIPA income'!M105</f>
        <v>343590.608298362</v>
      </c>
      <c r="Y110" s="6"/>
      <c r="Z110" s="6" t="n">
        <f aca="false">R110+V110-N110-L110-F110</f>
        <v>-2474586.44748607</v>
      </c>
      <c r="AA110" s="6"/>
      <c r="AB110" s="6" t="n">
        <f aca="false">T110-P110-D110</f>
        <v>-69024190.7881163</v>
      </c>
      <c r="AC110" s="50"/>
      <c r="AD110" s="6"/>
      <c r="AE110" s="6"/>
      <c r="AF110" s="6"/>
      <c r="AG110" s="6" t="n">
        <f aca="false">BF110/100*$AG$53</f>
        <v>7587670130.72151</v>
      </c>
      <c r="AH110" s="61" t="n">
        <f aca="false">(AG110-AG109)/AG109</f>
        <v>0.00696360365194885</v>
      </c>
      <c r="AI110" s="61"/>
      <c r="AJ110" s="61" t="n">
        <f aca="false">AB110/AG110</f>
        <v>-0.00909688871537076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0.00593234157896447</v>
      </c>
      <c r="AV110" s="5"/>
      <c r="AW110" s="65" t="n">
        <f aca="false">workers_and_wage_central!C98</f>
        <v>14030163</v>
      </c>
      <c r="AX110" s="5"/>
      <c r="AY110" s="61" t="n">
        <f aca="false">(AW110-AW109)/AW109</f>
        <v>-0.000243202445335387</v>
      </c>
      <c r="AZ110" s="66" t="n">
        <f aca="false">workers_and_wage_central!B98</f>
        <v>8313.99974673243</v>
      </c>
      <c r="BA110" s="61" t="n">
        <f aca="false">(AZ110-AZ109)/AZ109</f>
        <v>0.00720855923651813</v>
      </c>
      <c r="BB110" s="5"/>
      <c r="BC110" s="5"/>
      <c r="BD110" s="5"/>
      <c r="BE110" s="5"/>
      <c r="BF110" s="5" t="n">
        <f aca="false">BF109*(1+AY110)*(1+BA110)*(1-BE110)</f>
        <v>143.006112912891</v>
      </c>
      <c r="BG110" s="5"/>
      <c r="BH110" s="5" t="n">
        <f aca="false">BH109+1</f>
        <v>79</v>
      </c>
      <c r="BI110" s="61" t="n">
        <f aca="false">T117/AG117</f>
        <v>0.0194609482350888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166522344.493238</v>
      </c>
      <c r="E111" s="9"/>
      <c r="F111" s="67" t="n">
        <f aca="false">'Central pensions'!I111</f>
        <v>30267407.2741074</v>
      </c>
      <c r="G111" s="9" t="n">
        <f aca="false">'Central pensions'!K111</f>
        <v>6209952.31278424</v>
      </c>
      <c r="H111" s="9" t="n">
        <f aca="false">'Central pensions'!V111</f>
        <v>34165325.3927919</v>
      </c>
      <c r="I111" s="67" t="n">
        <f aca="false">'Central pensions'!M111</f>
        <v>192060.38080776</v>
      </c>
      <c r="J111" s="9" t="n">
        <f aca="false">'Central pensions'!W111</f>
        <v>1056659.54823068</v>
      </c>
      <c r="K111" s="9"/>
      <c r="L111" s="67" t="n">
        <f aca="false">'Central pensions'!N111</f>
        <v>4051744.41845803</v>
      </c>
      <c r="M111" s="67"/>
      <c r="N111" s="67" t="n">
        <f aca="false">'Central pensions'!L111</f>
        <v>1373433.20560985</v>
      </c>
      <c r="O111" s="9"/>
      <c r="P111" s="9" t="n">
        <f aca="false">'Central pensions'!X111</f>
        <v>28580745.3175183</v>
      </c>
      <c r="Q111" s="67"/>
      <c r="R111" s="67" t="n">
        <f aca="false">'Central SIPA income'!G106</f>
        <v>38650083.3494757</v>
      </c>
      <c r="S111" s="67"/>
      <c r="T111" s="9" t="n">
        <f aca="false">'Central SIPA income'!J106</f>
        <v>147781943.555149</v>
      </c>
      <c r="U111" s="9"/>
      <c r="V111" s="67" t="n">
        <f aca="false">'Central SIPA income'!F106</f>
        <v>139846.10712477</v>
      </c>
      <c r="W111" s="67"/>
      <c r="X111" s="67" t="n">
        <f aca="false">'Central SIPA income'!M106</f>
        <v>351253.102345969</v>
      </c>
      <c r="Y111" s="9"/>
      <c r="Z111" s="9" t="n">
        <f aca="false">R111+V111-N111-L111-F111</f>
        <v>3097344.5584252</v>
      </c>
      <c r="AA111" s="9"/>
      <c r="AB111" s="9" t="n">
        <f aca="false">T111-P111-D111</f>
        <v>-47321146.2556066</v>
      </c>
      <c r="AC111" s="50"/>
      <c r="AD111" s="9"/>
      <c r="AE111" s="9"/>
      <c r="AF111" s="9"/>
      <c r="AG111" s="9" t="n">
        <f aca="false">BF111/100*$AG$53</f>
        <v>7638735522.74591</v>
      </c>
      <c r="AH111" s="40" t="n">
        <f aca="false">(AG111-AG110)/AG110</f>
        <v>0.00673004903279142</v>
      </c>
      <c r="AI111" s="40"/>
      <c r="AJ111" s="40" t="n">
        <f aca="false">AB111/AG111</f>
        <v>-0.00619489261209504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14053820</v>
      </c>
      <c r="AX111" s="7"/>
      <c r="AY111" s="40" t="n">
        <f aca="false">(AW111-AW110)/AW110</f>
        <v>0.00168615289786726</v>
      </c>
      <c r="AZ111" s="39" t="n">
        <f aca="false">workers_and_wage_central!B99</f>
        <v>8355.86410820632</v>
      </c>
      <c r="BA111" s="40" t="n">
        <f aca="false">(AZ111-AZ110)/AZ110</f>
        <v>0.00503540567106007</v>
      </c>
      <c r="BB111" s="7"/>
      <c r="BC111" s="7"/>
      <c r="BD111" s="7"/>
      <c r="BE111" s="7"/>
      <c r="BF111" s="7" t="n">
        <f aca="false">BF110*(1+AY111)*(1+BA111)*(1-BE111)</f>
        <v>143.968551064784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163943242.911454</v>
      </c>
      <c r="E112" s="9"/>
      <c r="F112" s="67" t="n">
        <f aca="false">'Central pensions'!I112</f>
        <v>29798625.0322125</v>
      </c>
      <c r="G112" s="9" t="n">
        <f aca="false">'Central pensions'!K112</f>
        <v>6217510.2390552</v>
      </c>
      <c r="H112" s="9" t="n">
        <f aca="false">'Central pensions'!V112</f>
        <v>34206906.873186</v>
      </c>
      <c r="I112" s="67" t="n">
        <f aca="false">'Central pensions'!M112</f>
        <v>192294.131104799</v>
      </c>
      <c r="J112" s="9" t="n">
        <f aca="false">'Central pensions'!W112</f>
        <v>1057945.5733975</v>
      </c>
      <c r="K112" s="9"/>
      <c r="L112" s="67" t="n">
        <f aca="false">'Central pensions'!N112</f>
        <v>4071454.87238822</v>
      </c>
      <c r="M112" s="67"/>
      <c r="N112" s="67" t="n">
        <f aca="false">'Central pensions'!L112</f>
        <v>1352679.29434144</v>
      </c>
      <c r="O112" s="9"/>
      <c r="P112" s="9" t="n">
        <f aca="false">'Central pensions'!X112</f>
        <v>28568841.0602566</v>
      </c>
      <c r="Q112" s="67"/>
      <c r="R112" s="67" t="n">
        <f aca="false">'Central SIPA income'!G107</f>
        <v>33939741.8627683</v>
      </c>
      <c r="S112" s="67"/>
      <c r="T112" s="9" t="n">
        <f aca="false">'Central SIPA income'!J107</f>
        <v>129771544.627419</v>
      </c>
      <c r="U112" s="9"/>
      <c r="V112" s="67" t="n">
        <f aca="false">'Central SIPA income'!F107</f>
        <v>140498.04247593</v>
      </c>
      <c r="W112" s="67"/>
      <c r="X112" s="67" t="n">
        <f aca="false">'Central SIPA income'!M107</f>
        <v>352890.575989906</v>
      </c>
      <c r="Y112" s="9"/>
      <c r="Z112" s="9" t="n">
        <f aca="false">R112+V112-N112-L112-F112</f>
        <v>-1142519.29369794</v>
      </c>
      <c r="AA112" s="9"/>
      <c r="AB112" s="9" t="n">
        <f aca="false">T112-P112-D112</f>
        <v>-62740539.3442915</v>
      </c>
      <c r="AC112" s="50"/>
      <c r="AD112" s="9"/>
      <c r="AE112" s="9"/>
      <c r="AF112" s="9"/>
      <c r="AG112" s="9" t="n">
        <f aca="false">BF112/100*$AG$53</f>
        <v>7714395319.57685</v>
      </c>
      <c r="AH112" s="40" t="n">
        <f aca="false">(AG112-AG111)/AG111</f>
        <v>0.00990475407947422</v>
      </c>
      <c r="AI112" s="40"/>
      <c r="AJ112" s="40" t="n">
        <f aca="false">AB112/AG112</f>
        <v>-0.0081329173247156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14184379</v>
      </c>
      <c r="AY112" s="40" t="n">
        <f aca="false">(AW112-AW111)/AW111</f>
        <v>0.00928992971306022</v>
      </c>
      <c r="AZ112" s="39" t="n">
        <f aca="false">workers_and_wage_central!B100</f>
        <v>8360.95421037114</v>
      </c>
      <c r="BA112" s="40" t="n">
        <f aca="false">(AZ112-AZ111)/AZ111</f>
        <v>0.000609165263928481</v>
      </c>
      <c r="BB112" s="7"/>
      <c r="BC112" s="7"/>
      <c r="BD112" s="7"/>
      <c r="BE112" s="7"/>
      <c r="BF112" s="7" t="n">
        <f aca="false">BF111*(1+AY112)*(1+BA112)*(1-BE112)</f>
        <v>145.394524158259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167138288.952022</v>
      </c>
      <c r="E113" s="9"/>
      <c r="F113" s="67" t="n">
        <f aca="false">'Central pensions'!I113</f>
        <v>30379362.4705645</v>
      </c>
      <c r="G113" s="9" t="n">
        <f aca="false">'Central pensions'!K113</f>
        <v>6393480.12586976</v>
      </c>
      <c r="H113" s="9" t="n">
        <f aca="false">'Central pensions'!V113</f>
        <v>35175041.2709293</v>
      </c>
      <c r="I113" s="67" t="n">
        <f aca="false">'Central pensions'!M113</f>
        <v>197736.498738241</v>
      </c>
      <c r="J113" s="9" t="n">
        <f aca="false">'Central pensions'!W113</f>
        <v>1087887.87435865</v>
      </c>
      <c r="K113" s="9"/>
      <c r="L113" s="67" t="n">
        <f aca="false">'Central pensions'!N113</f>
        <v>4204238.65894376</v>
      </c>
      <c r="M113" s="67"/>
      <c r="N113" s="67" t="n">
        <f aca="false">'Central pensions'!L113</f>
        <v>1378510.46657228</v>
      </c>
      <c r="O113" s="9"/>
      <c r="P113" s="9" t="n">
        <f aca="false">'Central pensions'!X113</f>
        <v>29399972.248107</v>
      </c>
      <c r="Q113" s="67"/>
      <c r="R113" s="67" t="n">
        <f aca="false">'Central SIPA income'!G108</f>
        <v>39248753.2954432</v>
      </c>
      <c r="S113" s="67"/>
      <c r="T113" s="9" t="n">
        <f aca="false">'Central SIPA income'!J108</f>
        <v>150071009.981298</v>
      </c>
      <c r="U113" s="9"/>
      <c r="V113" s="67" t="n">
        <f aca="false">'Central SIPA income'!F108</f>
        <v>133077.95497683</v>
      </c>
      <c r="W113" s="67"/>
      <c r="X113" s="67" t="n">
        <f aca="false">'Central SIPA income'!M108</f>
        <v>334253.455462753</v>
      </c>
      <c r="Y113" s="9"/>
      <c r="Z113" s="9" t="n">
        <f aca="false">R113+V113-N113-L113-F113</f>
        <v>3419719.65433948</v>
      </c>
      <c r="AA113" s="9"/>
      <c r="AB113" s="9" t="n">
        <f aca="false">T113-P113-D113</f>
        <v>-46467251.2188304</v>
      </c>
      <c r="AC113" s="50"/>
      <c r="AD113" s="9"/>
      <c r="AE113" s="9"/>
      <c r="AF113" s="9"/>
      <c r="AG113" s="9" t="n">
        <f aca="false">BF113/100*$AG$53</f>
        <v>7715405593.3291</v>
      </c>
      <c r="AH113" s="40" t="n">
        <f aca="false">(AG113-AG112)/AG112</f>
        <v>0.000130959551643387</v>
      </c>
      <c r="AI113" s="40" t="n">
        <f aca="false">(AG113-AG109)/AG109</f>
        <v>0.0239154425597459</v>
      </c>
      <c r="AJ113" s="40" t="n">
        <f aca="false">AB113/AG113</f>
        <v>-0.00602265825908193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14144519</v>
      </c>
      <c r="AY113" s="40" t="n">
        <f aca="false">(AW113-AW112)/AW112</f>
        <v>-0.00281013359837607</v>
      </c>
      <c r="AZ113" s="39" t="n">
        <f aca="false">workers_and_wage_central!B101</f>
        <v>8385.61385241553</v>
      </c>
      <c r="BA113" s="40" t="n">
        <f aca="false">(AZ113-AZ112)/AZ112</f>
        <v>0.00294938130552056</v>
      </c>
      <c r="BB113" s="7"/>
      <c r="BC113" s="7"/>
      <c r="BD113" s="7"/>
      <c r="BE113" s="7"/>
      <c r="BF113" s="7" t="n">
        <f aca="false">BF112*(1+AY113)*(1+BA113)*(1-BE113)</f>
        <v>145.413564959954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165526418.772375</v>
      </c>
      <c r="E114" s="6"/>
      <c r="F114" s="8" t="n">
        <f aca="false">'Central pensions'!I114</f>
        <v>30086385.9853438</v>
      </c>
      <c r="G114" s="6" t="n">
        <f aca="false">'Central pensions'!K114</f>
        <v>6359800.6960712</v>
      </c>
      <c r="H114" s="6" t="n">
        <f aca="false">'Central pensions'!V114</f>
        <v>34989746.9852159</v>
      </c>
      <c r="I114" s="8" t="n">
        <f aca="false">'Central pensions'!M114</f>
        <v>196694.8668888</v>
      </c>
      <c r="J114" s="6" t="n">
        <f aca="false">'Central pensions'!W114</f>
        <v>1082157.1232541</v>
      </c>
      <c r="K114" s="6"/>
      <c r="L114" s="8" t="n">
        <f aca="false">'Central pensions'!N114</f>
        <v>5051317.02967396</v>
      </c>
      <c r="M114" s="8"/>
      <c r="N114" s="8" t="n">
        <f aca="false">'Central pensions'!L114</f>
        <v>1365214.74348582</v>
      </c>
      <c r="O114" s="6"/>
      <c r="P114" s="6" t="n">
        <f aca="false">'Central pensions'!X114</f>
        <v>33722316.795118</v>
      </c>
      <c r="Q114" s="8"/>
      <c r="R114" s="8" t="n">
        <f aca="false">'Central SIPA income'!G109</f>
        <v>34215955.0612232</v>
      </c>
      <c r="S114" s="8"/>
      <c r="T114" s="6" t="n">
        <f aca="false">'Central SIPA income'!J109</f>
        <v>130827669.731579</v>
      </c>
      <c r="U114" s="6"/>
      <c r="V114" s="8" t="n">
        <f aca="false">'Central SIPA income'!F109</f>
        <v>131859.74483986</v>
      </c>
      <c r="W114" s="8"/>
      <c r="X114" s="8" t="n">
        <f aca="false">'Central SIPA income'!M109</f>
        <v>331193.662818413</v>
      </c>
      <c r="Y114" s="6"/>
      <c r="Z114" s="6" t="n">
        <f aca="false">R114+V114-N114-L114-F114</f>
        <v>-2155102.95244052</v>
      </c>
      <c r="AA114" s="6"/>
      <c r="AB114" s="6" t="n">
        <f aca="false">T114-P114-D114</f>
        <v>-68421065.8359141</v>
      </c>
      <c r="AC114" s="50"/>
      <c r="AD114" s="6"/>
      <c r="AE114" s="6"/>
      <c r="AF114" s="6"/>
      <c r="AG114" s="6" t="n">
        <f aca="false">BF114/100*$AG$53</f>
        <v>7711646001.95486</v>
      </c>
      <c r="AH114" s="61" t="n">
        <f aca="false">(AG114-AG113)/AG113</f>
        <v>-0.000487283698668331</v>
      </c>
      <c r="AI114" s="61"/>
      <c r="AJ114" s="61" t="n">
        <f aca="false">AB114/AG114</f>
        <v>-0.00887243343620412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0.00337015904825213</v>
      </c>
      <c r="AV114" s="5"/>
      <c r="AW114" s="65" t="n">
        <f aca="false">workers_and_wage_central!C102</f>
        <v>14133797</v>
      </c>
      <c r="AX114" s="5"/>
      <c r="AY114" s="61" t="n">
        <f aca="false">(AW114-AW113)/AW113</f>
        <v>-0.000758032139516374</v>
      </c>
      <c r="AZ114" s="66" t="n">
        <f aca="false">workers_and_wage_central!B102</f>
        <v>8387.88596662722</v>
      </c>
      <c r="BA114" s="61" t="n">
        <f aca="false">(AZ114-AZ113)/AZ113</f>
        <v>0.000270953832561356</v>
      </c>
      <c r="BB114" s="5"/>
      <c r="BC114" s="5"/>
      <c r="BD114" s="5"/>
      <c r="BE114" s="5"/>
      <c r="BF114" s="5" t="n">
        <f aca="false">BF113*(1+AY114)*(1+BA114)*(1-BE114)</f>
        <v>145.342707300184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168028869.077789</v>
      </c>
      <c r="E115" s="9"/>
      <c r="F115" s="67" t="n">
        <f aca="false">'Central pensions'!I115</f>
        <v>30541235.9504201</v>
      </c>
      <c r="G115" s="9" t="n">
        <f aca="false">'Central pensions'!K115</f>
        <v>6541385.41070512</v>
      </c>
      <c r="H115" s="9" t="n">
        <f aca="false">'Central pensions'!V115</f>
        <v>35988772.5089793</v>
      </c>
      <c r="I115" s="67" t="n">
        <f aca="false">'Central pensions'!M115</f>
        <v>202310.888990879</v>
      </c>
      <c r="J115" s="9" t="n">
        <f aca="false">'Central pensions'!W115</f>
        <v>1113054.81986533</v>
      </c>
      <c r="K115" s="9"/>
      <c r="L115" s="67" t="n">
        <f aca="false">'Central pensions'!N115</f>
        <v>4166191.64722168</v>
      </c>
      <c r="M115" s="67"/>
      <c r="N115" s="67" t="n">
        <f aca="false">'Central pensions'!L115</f>
        <v>1386191.13566361</v>
      </c>
      <c r="O115" s="9"/>
      <c r="P115" s="9" t="n">
        <f aca="false">'Central pensions'!X115</f>
        <v>29244802.89859</v>
      </c>
      <c r="Q115" s="67"/>
      <c r="R115" s="67" t="n">
        <f aca="false">'Central SIPA income'!G110</f>
        <v>39332432.782781</v>
      </c>
      <c r="S115" s="67"/>
      <c r="T115" s="9" t="n">
        <f aca="false">'Central SIPA income'!J110</f>
        <v>150390965.753778</v>
      </c>
      <c r="U115" s="9"/>
      <c r="V115" s="67" t="n">
        <f aca="false">'Central SIPA income'!F110</f>
        <v>134250.22771147</v>
      </c>
      <c r="W115" s="67"/>
      <c r="X115" s="67" t="n">
        <f aca="false">'Central SIPA income'!M110</f>
        <v>337197.866596562</v>
      </c>
      <c r="Y115" s="9"/>
      <c r="Z115" s="9" t="n">
        <f aca="false">R115+V115-N115-L115-F115</f>
        <v>3373064.27718716</v>
      </c>
      <c r="AA115" s="9"/>
      <c r="AB115" s="9" t="n">
        <f aca="false">T115-P115-D115</f>
        <v>-46882706.2226011</v>
      </c>
      <c r="AC115" s="50"/>
      <c r="AD115" s="9"/>
      <c r="AE115" s="9"/>
      <c r="AF115" s="9"/>
      <c r="AG115" s="9" t="n">
        <f aca="false">BF115/100*$AG$53</f>
        <v>7727404911.9682</v>
      </c>
      <c r="AH115" s="40" t="n">
        <f aca="false">(AG115-AG114)/AG114</f>
        <v>0.0020435209304666</v>
      </c>
      <c r="AI115" s="40"/>
      <c r="AJ115" s="40" t="n">
        <f aca="false">AB115/AG115</f>
        <v>-0.00606706996161016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14137580</v>
      </c>
      <c r="AX115" s="7"/>
      <c r="AY115" s="40" t="n">
        <f aca="false">(AW115-AW114)/AW114</f>
        <v>0.000267656313445</v>
      </c>
      <c r="AZ115" s="39" t="n">
        <f aca="false">workers_and_wage_central!B103</f>
        <v>8402.7777306523</v>
      </c>
      <c r="BA115" s="40" t="n">
        <f aca="false">(AZ115-AZ114)/AZ114</f>
        <v>0.00177538942283375</v>
      </c>
      <c r="BB115" s="7"/>
      <c r="BC115" s="7"/>
      <c r="BD115" s="7"/>
      <c r="BE115" s="7"/>
      <c r="BF115" s="7" t="n">
        <f aca="false">BF114*(1+AY115)*(1+BA115)*(1-BE115)</f>
        <v>145.639718164642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165754661.981928</v>
      </c>
      <c r="E116" s="9"/>
      <c r="F116" s="67" t="n">
        <f aca="false">'Central pensions'!I116</f>
        <v>30127871.8904462</v>
      </c>
      <c r="G116" s="9" t="n">
        <f aca="false">'Central pensions'!K116</f>
        <v>6536562.36172832</v>
      </c>
      <c r="H116" s="9" t="n">
        <f aca="false">'Central pensions'!V116</f>
        <v>35962237.5165385</v>
      </c>
      <c r="I116" s="67" t="n">
        <f aca="false">'Central pensions'!M116</f>
        <v>202161.722527682</v>
      </c>
      <c r="J116" s="9" t="n">
        <f aca="false">'Central pensions'!W116</f>
        <v>1112234.14999605</v>
      </c>
      <c r="K116" s="9"/>
      <c r="L116" s="67" t="n">
        <f aca="false">'Central pensions'!N116</f>
        <v>4109997.14614942</v>
      </c>
      <c r="M116" s="67"/>
      <c r="N116" s="67" t="n">
        <f aca="false">'Central pensions'!L116</f>
        <v>1366073.35187889</v>
      </c>
      <c r="O116" s="9"/>
      <c r="P116" s="9" t="n">
        <f aca="false">'Central pensions'!X116</f>
        <v>28842527.2547109</v>
      </c>
      <c r="Q116" s="67"/>
      <c r="R116" s="67" t="n">
        <f aca="false">'Central SIPA income'!G111</f>
        <v>34504185.0868801</v>
      </c>
      <c r="S116" s="67"/>
      <c r="T116" s="9" t="n">
        <f aca="false">'Central SIPA income'!J111</f>
        <v>131929742.216065</v>
      </c>
      <c r="U116" s="9"/>
      <c r="V116" s="67" t="n">
        <f aca="false">'Central SIPA income'!F111</f>
        <v>138211.55287182</v>
      </c>
      <c r="W116" s="67"/>
      <c r="X116" s="67" t="n">
        <f aca="false">'Central SIPA income'!M111</f>
        <v>347147.573317626</v>
      </c>
      <c r="Y116" s="9"/>
      <c r="Z116" s="9" t="n">
        <f aca="false">R116+V116-N116-L116-F116</f>
        <v>-961545.748722583</v>
      </c>
      <c r="AA116" s="9"/>
      <c r="AB116" s="9" t="n">
        <f aca="false">T116-P116-D116</f>
        <v>-62667447.020574</v>
      </c>
      <c r="AC116" s="50"/>
      <c r="AD116" s="9"/>
      <c r="AE116" s="9"/>
      <c r="AF116" s="9"/>
      <c r="AG116" s="9" t="n">
        <f aca="false">BF116/100*$AG$53</f>
        <v>7791495199.83917</v>
      </c>
      <c r="AH116" s="40" t="n">
        <f aca="false">(AG116-AG115)/AG115</f>
        <v>0.0082938953764035</v>
      </c>
      <c r="AI116" s="40"/>
      <c r="AJ116" s="40" t="n">
        <f aca="false">AB116/AG116</f>
        <v>-0.00804305790008926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14201721</v>
      </c>
      <c r="AY116" s="40" t="n">
        <f aca="false">(AW116-AW115)/AW115</f>
        <v>0.00453691508730631</v>
      </c>
      <c r="AZ116" s="39" t="n">
        <f aca="false">workers_and_wage_central!B104</f>
        <v>8434.20422163893</v>
      </c>
      <c r="BA116" s="40" t="n">
        <f aca="false">(AZ116-AZ115)/AZ115</f>
        <v>0.00374001217145002</v>
      </c>
      <c r="BB116" s="7"/>
      <c r="BC116" s="7"/>
      <c r="BD116" s="7"/>
      <c r="BE116" s="7"/>
      <c r="BF116" s="7" t="n">
        <f aca="false">BF115*(1+AY116)*(1+BA116)*(1-BE116)</f>
        <v>146.847638749749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169843035.179529</v>
      </c>
      <c r="E117" s="9"/>
      <c r="F117" s="67" t="n">
        <f aca="false">'Central pensions'!I117</f>
        <v>30870982.1141036</v>
      </c>
      <c r="G117" s="9" t="n">
        <f aca="false">'Central pensions'!K117</f>
        <v>6702711.57505656</v>
      </c>
      <c r="H117" s="9" t="n">
        <f aca="false">'Central pensions'!V117</f>
        <v>36876341.4663272</v>
      </c>
      <c r="I117" s="67" t="n">
        <f aca="false">'Central pensions'!M117</f>
        <v>207300.357991439</v>
      </c>
      <c r="J117" s="9" t="n">
        <f aca="false">'Central pensions'!W117</f>
        <v>1140505.40617506</v>
      </c>
      <c r="K117" s="9"/>
      <c r="L117" s="67" t="n">
        <f aca="false">'Central pensions'!N117</f>
        <v>4178590.13279737</v>
      </c>
      <c r="M117" s="67"/>
      <c r="N117" s="67" t="n">
        <f aca="false">'Central pensions'!L117</f>
        <v>1401190.30969002</v>
      </c>
      <c r="O117" s="9"/>
      <c r="P117" s="9" t="n">
        <f aca="false">'Central pensions'!X117</f>
        <v>29391659.7292037</v>
      </c>
      <c r="Q117" s="67"/>
      <c r="R117" s="67" t="n">
        <f aca="false">'Central SIPA income'!G112</f>
        <v>39800425.795116</v>
      </c>
      <c r="S117" s="67"/>
      <c r="T117" s="9" t="n">
        <f aca="false">'Central SIPA income'!J112</f>
        <v>152180377.598191</v>
      </c>
      <c r="U117" s="9"/>
      <c r="V117" s="67" t="n">
        <f aca="false">'Central SIPA income'!F112</f>
        <v>138388.53730353</v>
      </c>
      <c r="W117" s="67"/>
      <c r="X117" s="67" t="n">
        <f aca="false">'Central SIPA income'!M112</f>
        <v>347592.107184054</v>
      </c>
      <c r="Y117" s="9"/>
      <c r="Z117" s="9" t="n">
        <f aca="false">R117+V117-N117-L117-F117</f>
        <v>3488051.77582853</v>
      </c>
      <c r="AA117" s="9"/>
      <c r="AB117" s="9" t="n">
        <f aca="false">T117-P117-D117</f>
        <v>-47054317.3105418</v>
      </c>
      <c r="AC117" s="50"/>
      <c r="AD117" s="9"/>
      <c r="AE117" s="9"/>
      <c r="AF117" s="9"/>
      <c r="AG117" s="9" t="n">
        <f aca="false">BF117/100*$AG$53</f>
        <v>7819782251.09319</v>
      </c>
      <c r="AH117" s="40" t="n">
        <f aca="false">(AG117-AG116)/AG116</f>
        <v>0.00363050358480675</v>
      </c>
      <c r="AI117" s="40" t="n">
        <f aca="false">(AG117-AG113)/AG113</f>
        <v>0.0135283435849876</v>
      </c>
      <c r="AJ117" s="40" t="n">
        <f aca="false">AB117/AG117</f>
        <v>-0.00601734368037725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14192197</v>
      </c>
      <c r="AY117" s="40" t="n">
        <f aca="false">(AW117-AW116)/AW116</f>
        <v>-0.000670622947739925</v>
      </c>
      <c r="AZ117" s="39" t="n">
        <f aca="false">workers_and_wage_central!B105</f>
        <v>8470.50514543006</v>
      </c>
      <c r="BA117" s="40" t="n">
        <f aca="false">(AZ117-AZ116)/AZ116</f>
        <v>0.00430401290236611</v>
      </c>
      <c r="BB117" s="7"/>
      <c r="BC117" s="7"/>
      <c r="BD117" s="7"/>
      <c r="BE117" s="7"/>
      <c r="BF117" s="7" t="n">
        <f aca="false">BF116*(1+AY117)*(1+BA117)*(1-BE117)</f>
        <v>147.38076962865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0.0204856072673208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0.0179800923404765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5345301564.41937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5406643570.70817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5468381839.58854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5526687852.32876</v>
      </c>
      <c r="AJ170" s="32" t="n">
        <f aca="false">(AG170-AG166)/AG166</f>
        <v>0.0416242844353562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5572366822.11401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5591872474.84771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5628775402.5416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5682612041.56508</v>
      </c>
      <c r="AJ174" s="32" t="n">
        <f aca="false">(AG174-AG170)/AG170</f>
        <v>0.0282129538346579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5718975775.02206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5768571873.32871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5814002345.35032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5820813607.658</v>
      </c>
      <c r="AJ178" s="32" t="n">
        <f aca="false">(AG178-AG174)/AG174</f>
        <v>0.0243200776477541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5900886129.61916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5921695456.79674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5980675820.71922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6008672196.46964</v>
      </c>
      <c r="AJ182" s="32" t="n">
        <f aca="false">(AG182-AG178)/AG178</f>
        <v>0.0322735963516308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6119016311.84579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6153367758.72648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6186597645.54933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6237314432.86378</v>
      </c>
      <c r="AJ186" s="32" t="n">
        <f aca="false">(AG186-AG182)/AG182</f>
        <v>0.0380520402708077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6229180659.21503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6295378829.69673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6343105141.76824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6340909164.17735</v>
      </c>
      <c r="AJ190" s="32" t="n">
        <f aca="false">(AG190-AG186)/AG186</f>
        <v>0.01660886787553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6380250115.41809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6415648675.35967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6440689278.87663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6503086490.13808</v>
      </c>
      <c r="AJ194" s="32" t="n">
        <f aca="false">(AG194-AG190)/AG190</f>
        <v>0.0255763521857311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6560575258.89702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6589331309.48236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6597068715.21863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6619087179.73456</v>
      </c>
      <c r="AJ198" s="32" t="n">
        <f aca="false">(AG198-AG194)/AG194</f>
        <v>0.0178377897591232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6661611186.72855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6720744118.96254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6758030587.13858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6799954358.91939</v>
      </c>
      <c r="AJ202" s="32" t="n">
        <f aca="false">(AG202-AG198)/AG198</f>
        <v>0.0273250939704471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6838003120.82999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6886031138.41609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6909476757.96552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6954451915.54204</v>
      </c>
      <c r="AJ206" s="32" t="n">
        <f aca="false">(AG206-AG202)/AG202</f>
        <v>0.0227203814125612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6964361121.17087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7015583954.05942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7007829130.75498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7043889348.43453</v>
      </c>
      <c r="AJ210" s="32" t="n">
        <f aca="false">(AG210-AG206)/AG206</f>
        <v>0.0128604574420326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7074686076.64829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7133533285.53425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7163051635.27394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7171288675.6756</v>
      </c>
      <c r="AJ214" s="32" t="n">
        <f aca="false">(AG214-AG210)/AG210</f>
        <v>0.0180865032000219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7224085569.27702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7229506488.20245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7264155783.14867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7337639489.01103</v>
      </c>
      <c r="AJ218" s="32" t="n">
        <f aca="false">(AG218-AG214)/AG214</f>
        <v>0.0231967810610785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7397379559.67777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7409193252.50026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7497911527.53569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7535197998.42154</v>
      </c>
      <c r="AJ222" s="32" t="n">
        <f aca="false">(AG222-AG218)/AG218</f>
        <v>0.0269239868906577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7587670130.72151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7638735522.74591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7714395319.57685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7715405593.3291</v>
      </c>
      <c r="AJ226" s="32" t="n">
        <f aca="false">(AG226-AG222)/AG222</f>
        <v>0.0239154425597459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7711646001.95486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7727404911.9682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7791495199.83917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7819782251.09319</v>
      </c>
      <c r="AJ230" s="32" t="n">
        <f aca="false">(AG230-AG226)/AG226</f>
        <v>0.0135283435849876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B120:G146 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1" sqref="B120:G146 G24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1" sqref="B120:G146 I32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1" sqref="B120:G146 AG117"/>
    </sheetView>
  </sheetViews>
  <sheetFormatPr defaultColWidth="9.1484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-0.0381883994087507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0.0606960398360403</v>
      </c>
      <c r="BL10" s="51" t="n">
        <f aca="false">SUM(P38:P41)/AVERAGE(AG38:AG41)</f>
        <v>0.0169911374719346</v>
      </c>
      <c r="BM10" s="51" t="n">
        <f aca="false">SUM(D38:D41)/AVERAGE(AG38:AG41)</f>
        <v>0.0818933017728565</v>
      </c>
      <c r="BN10" s="51" t="n">
        <f aca="false">(SUM(H38:H41)+SUM(J38:J41))/AVERAGE(AG38:AG41)</f>
        <v>0.0017051224451551</v>
      </c>
      <c r="BO10" s="52" t="n">
        <f aca="false">AL10-BN10</f>
        <v>-0.0398935218539058</v>
      </c>
      <c r="BP10" s="32" t="n">
        <f aca="false">BN10+BM10</f>
        <v>0.0835984242180116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-0.0405311714121355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0.0613143652953622</v>
      </c>
      <c r="BL11" s="51" t="n">
        <f aca="false">SUM(P42:P45)/AVERAGE(AG42:AG45)</f>
        <v>0.017603607465988</v>
      </c>
      <c r="BM11" s="51" t="n">
        <f aca="false">SUM(D42:D45)/AVERAGE(AG42:AG45)</f>
        <v>0.0842419292415096</v>
      </c>
      <c r="BN11" s="51" t="n">
        <f aca="false">(SUM(H42:H45)+SUM(J42:J45))/AVERAGE(AG42:AG45)</f>
        <v>0.00209422552797737</v>
      </c>
      <c r="BO11" s="52" t="n">
        <f aca="false">AL11-BN11</f>
        <v>-0.0426253969401129</v>
      </c>
      <c r="BP11" s="32" t="n">
        <f aca="false">BN11+BM11</f>
        <v>0.086336154769487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-0.0417450547402454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0.0623331271982593</v>
      </c>
      <c r="BL12" s="51" t="n">
        <f aca="false">SUM(P46:P49)/AVERAGE(AG46:AG49)</f>
        <v>0.0179338985126084</v>
      </c>
      <c r="BM12" s="51" t="n">
        <f aca="false">SUM(D46:D49)/AVERAGE(AG46:AG49)</f>
        <v>0.0861442834258963</v>
      </c>
      <c r="BN12" s="51" t="n">
        <f aca="false">(SUM(H46:H49)+SUM(J46:J49))/AVERAGE(AG46:AG49)</f>
        <v>0.00245433416119583</v>
      </c>
      <c r="BO12" s="52" t="n">
        <f aca="false">AL12-BN12</f>
        <v>-0.0441993889014412</v>
      </c>
      <c r="BP12" s="32" t="n">
        <f aca="false">BN12+BM12</f>
        <v>0.0885986175870921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-0.0452485323379751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0.0624507789275861</v>
      </c>
      <c r="BL13" s="32" t="n">
        <f aca="false">SUM(P50:P53)/AVERAGE(AG50:AG53)</f>
        <v>0.0184424587565647</v>
      </c>
      <c r="BM13" s="32" t="n">
        <f aca="false">SUM(D50:D53)/AVERAGE(AG50:AG53)</f>
        <v>0.0892568525089965</v>
      </c>
      <c r="BN13" s="32" t="n">
        <f aca="false">(SUM(H50:H53)+SUM(J50:J53))/AVERAGE(AG50:AG53)</f>
        <v>0.00288819104551104</v>
      </c>
      <c r="BO13" s="59" t="n">
        <f aca="false">AL13-BN13</f>
        <v>-0.0481367233834861</v>
      </c>
      <c r="BP13" s="32" t="n">
        <f aca="false">BN13+BM13</f>
        <v>0.0921450435545075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-0.0472882972852073</v>
      </c>
      <c r="AM14" s="6" t="n">
        <f aca="false">'Central scenario'!AM13</f>
        <v>14900507.1403892</v>
      </c>
      <c r="AN14" s="63" t="n">
        <f aca="false">AM14/AVERAGE(AG54:AG57)</f>
        <v>0.00278567707687506</v>
      </c>
      <c r="AO14" s="63" t="n">
        <f aca="false">'GDP evolution by scenario'!G53</f>
        <v>0.0363024095827384</v>
      </c>
      <c r="AP14" s="63"/>
      <c r="AQ14" s="6" t="n">
        <f aca="false">AQ13*(1+AO14)</f>
        <v>442219532.019238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338949215.579227</v>
      </c>
      <c r="AS14" s="64" t="n">
        <f aca="false">AQ14/AG57</f>
        <v>0.0817648421507048</v>
      </c>
      <c r="AT14" s="64" t="n">
        <f aca="false">AR14/AG57</f>
        <v>0.062670522449323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0.0629411527940112</v>
      </c>
      <c r="BL14" s="61" t="n">
        <f aca="false">SUM(P54:P57)/AVERAGE(AG54:AG57)</f>
        <v>0.0190072058320565</v>
      </c>
      <c r="BM14" s="61" t="n">
        <f aca="false">SUM(D54:D57)/AVERAGE(AG54:AG57)</f>
        <v>0.091222244247162</v>
      </c>
      <c r="BN14" s="61" t="n">
        <f aca="false">(SUM(H54:H57)+SUM(J54:J57))/AVERAGE(AG54:AG57)</f>
        <v>0.00406156582073829</v>
      </c>
      <c r="BO14" s="63" t="n">
        <f aca="false">AL14-BN14</f>
        <v>-0.0513498631059456</v>
      </c>
      <c r="BP14" s="32" t="n">
        <f aca="false">BN14+BM14</f>
        <v>0.0952838100679003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-0.050027582494082</v>
      </c>
      <c r="AM15" s="9" t="n">
        <f aca="false">'Central scenario'!AM14</f>
        <v>13946867.9480024</v>
      </c>
      <c r="AN15" s="69" t="n">
        <f aca="false">AM15/AVERAGE(AG58:AG61)</f>
        <v>0.00252946730066026</v>
      </c>
      <c r="AO15" s="69" t="n">
        <f aca="false">'GDP evolution by scenario'!G57</f>
        <v>0.0335039967470589</v>
      </c>
      <c r="AP15" s="69"/>
      <c r="AQ15" s="9" t="n">
        <f aca="false">AQ14*(1+AO15)</f>
        <v>457035653.781496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336145607.284219</v>
      </c>
      <c r="AS15" s="70" t="n">
        <f aca="false">AQ15/AG61</f>
        <v>0.0816898175006382</v>
      </c>
      <c r="AT15" s="70" t="n">
        <f aca="false">AR15/AG61</f>
        <v>0.0600821250716191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0.0634530455330166</v>
      </c>
      <c r="BL15" s="40" t="n">
        <f aca="false">SUM(P58:P61)/AVERAGE(AG58:AG61)</f>
        <v>0.0195929058818828</v>
      </c>
      <c r="BM15" s="40" t="n">
        <f aca="false">SUM(D58:D61)/AVERAGE(AG58:AG61)</f>
        <v>0.0938877221452159</v>
      </c>
      <c r="BN15" s="40" t="n">
        <f aca="false">(SUM(H58:H61)+SUM(J58:J61))/AVERAGE(AG58:AG61)</f>
        <v>0.00569787000965877</v>
      </c>
      <c r="BO15" s="69" t="n">
        <f aca="false">AL15-BN15</f>
        <v>-0.0557254525037408</v>
      </c>
      <c r="BP15" s="32" t="n">
        <f aca="false">BN15+BM15</f>
        <v>0.0995855921548747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-0.0500154234176754</v>
      </c>
      <c r="AM16" s="9" t="n">
        <f aca="false">'Central scenario'!AM15</f>
        <v>13032040.9288315</v>
      </c>
      <c r="AN16" s="69" t="n">
        <f aca="false">AM16/AVERAGE(AG62:AG65)</f>
        <v>0.0022856522362793</v>
      </c>
      <c r="AO16" s="69" t="n">
        <f aca="false">'GDP evolution by scenario'!G61</f>
        <v>0.0287750311811745</v>
      </c>
      <c r="AP16" s="69"/>
      <c r="AQ16" s="9" t="n">
        <f aca="false">AQ15*(1+AO16)</f>
        <v>470186868.969967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332615173.236048</v>
      </c>
      <c r="AS16" s="70" t="n">
        <f aca="false">AQ16/AG65</f>
        <v>0.0811382894956002</v>
      </c>
      <c r="AT16" s="70" t="n">
        <f aca="false">AR16/AG65</f>
        <v>0.0573980857350985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0.0635477429947031</v>
      </c>
      <c r="BL16" s="40" t="n">
        <f aca="false">SUM(P62:P65)/AVERAGE(AG62:AG65)</f>
        <v>0.0194276865331027</v>
      </c>
      <c r="BM16" s="40" t="n">
        <f aca="false">SUM(D62:D65)/AVERAGE(AG62:AG65)</f>
        <v>0.0941354798792758</v>
      </c>
      <c r="BN16" s="40" t="n">
        <f aca="false">(SUM(H62:H65)+SUM(J62:J65))/AVERAGE(AG62:AG65)</f>
        <v>0.00684199753578112</v>
      </c>
      <c r="BO16" s="69" t="n">
        <f aca="false">AL16-BN16</f>
        <v>-0.0568574209534565</v>
      </c>
      <c r="BP16" s="32" t="n">
        <f aca="false">BN16+BM16</f>
        <v>0.100977477415057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-0.0495396686207961</v>
      </c>
      <c r="AM17" s="9" t="n">
        <f aca="false">'Central scenario'!AM16</f>
        <v>12139889.4651339</v>
      </c>
      <c r="AN17" s="69" t="n">
        <f aca="false">AM17/AVERAGE(AG66:AG69)</f>
        <v>0.00207577116151717</v>
      </c>
      <c r="AO17" s="69" t="n">
        <f aca="false">'GDP evolution by scenario'!G65</f>
        <v>0.0298224703206875</v>
      </c>
      <c r="AP17" s="69"/>
      <c r="AQ17" s="9" t="n">
        <f aca="false">AQ16*(1+AO17)</f>
        <v>484209002.915001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330229634.641095</v>
      </c>
      <c r="AS17" s="70" t="n">
        <f aca="false">AQ17/AG69</f>
        <v>0.0826860065535478</v>
      </c>
      <c r="AT17" s="70" t="n">
        <f aca="false">AR17/AG69</f>
        <v>0.0563917018678451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0.0639280351210661</v>
      </c>
      <c r="BL17" s="40" t="n">
        <f aca="false">SUM(P66:P69)/AVERAGE(AG66:AG69)</f>
        <v>0.0191460154776381</v>
      </c>
      <c r="BM17" s="40" t="n">
        <f aca="false">SUM(D66:D69)/AVERAGE(AG66:AG69)</f>
        <v>0.094321688264224</v>
      </c>
      <c r="BN17" s="40" t="n">
        <f aca="false">(SUM(H66:H69)+SUM(J66:J69))/AVERAGE(AG66:AG69)</f>
        <v>0.00778097953851225</v>
      </c>
      <c r="BO17" s="69" t="n">
        <f aca="false">AL17-BN17</f>
        <v>-0.0573206481593083</v>
      </c>
      <c r="BP17" s="32" t="n">
        <f aca="false">BN17+BM17</f>
        <v>0.102102667802736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-0.0487468381869297</v>
      </c>
      <c r="AM18" s="6" t="n">
        <f aca="false">'Central scenario'!AM17</f>
        <v>11273018.6820578</v>
      </c>
      <c r="AN18" s="63" t="n">
        <f aca="false">AM18/AVERAGE(AG70:AG73)</f>
        <v>0.00189402439388699</v>
      </c>
      <c r="AO18" s="63" t="n">
        <f aca="false">'GDP evolution by scenario'!G69</f>
        <v>0.0371396421920693</v>
      </c>
      <c r="AP18" s="63"/>
      <c r="AQ18" s="6" t="n">
        <f aca="false">AQ17*(1+AO18)</f>
        <v>502192352.029443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331030596.76183</v>
      </c>
      <c r="AS18" s="64" t="n">
        <f aca="false">AQ18/AG73</f>
        <v>0.0835174035896845</v>
      </c>
      <c r="AT18" s="64" t="n">
        <f aca="false">AR18/AG73</f>
        <v>0.0550522441024171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0.0640375868423513</v>
      </c>
      <c r="BL18" s="61" t="n">
        <f aca="false">SUM(P70:P73)/AVERAGE(AG70:AG73)</f>
        <v>0.0189000026370858</v>
      </c>
      <c r="BM18" s="61" t="n">
        <f aca="false">SUM(D70:D73)/AVERAGE(AG70:AG73)</f>
        <v>0.0938844223921951</v>
      </c>
      <c r="BN18" s="61" t="n">
        <f aca="false">(SUM(H70:H73)+SUM(J70:J73))/AVERAGE(AG70:AG73)</f>
        <v>0.008847896988957</v>
      </c>
      <c r="BO18" s="63" t="n">
        <f aca="false">AL18-BN18</f>
        <v>-0.0575947351758867</v>
      </c>
      <c r="BP18" s="32" t="n">
        <f aca="false">BN18+BM18</f>
        <v>0.102732319381152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-0.047737589195058</v>
      </c>
      <c r="AM19" s="9" t="n">
        <f aca="false">'Central scenario'!AM18</f>
        <v>10452476.7322336</v>
      </c>
      <c r="AN19" s="69" t="n">
        <f aca="false">AM19/AVERAGE(AG74:AG77)</f>
        <v>0.00173178402262747</v>
      </c>
      <c r="AO19" s="69" t="n">
        <f aca="false">'GDP evolution by scenario'!G73</f>
        <v>0.0207430961623374</v>
      </c>
      <c r="AP19" s="69"/>
      <c r="AQ19" s="9" t="n">
        <f aca="false">AQ18*(1+AO19)</f>
        <v>512609376.27958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327345713.570981</v>
      </c>
      <c r="AS19" s="70" t="n">
        <f aca="false">AQ19/AG77</f>
        <v>0.0847793400873674</v>
      </c>
      <c r="AT19" s="70" t="n">
        <f aca="false">AR19/AG77</f>
        <v>0.0541389893770496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0.0641555592896798</v>
      </c>
      <c r="BL19" s="40" t="n">
        <f aca="false">SUM(P74:P77)/AVERAGE(AG74:AG77)</f>
        <v>0.0185963711090382</v>
      </c>
      <c r="BM19" s="40" t="n">
        <f aca="false">SUM(D74:D77)/AVERAGE(AG74:AG77)</f>
        <v>0.0932967773756996</v>
      </c>
      <c r="BN19" s="40" t="n">
        <f aca="false">(SUM(H74:H77)+SUM(J74:J77))/AVERAGE(AG74:AG77)</f>
        <v>0.00976677284834816</v>
      </c>
      <c r="BO19" s="69" t="n">
        <f aca="false">AL19-BN19</f>
        <v>-0.0575043620434062</v>
      </c>
      <c r="BP19" s="32" t="n">
        <f aca="false">BN19+BM19</f>
        <v>0.103063550224048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-0.0477488473947123</v>
      </c>
      <c r="AM20" s="9" t="n">
        <f aca="false">'Central scenario'!AM19</f>
        <v>9649081.86791266</v>
      </c>
      <c r="AN20" s="69" t="n">
        <f aca="false">AM20/AVERAGE(AG78:AG81)</f>
        <v>0.00158911637804647</v>
      </c>
      <c r="AO20" s="69" t="n">
        <f aca="false">'GDP evolution by scenario'!G77</f>
        <v>0.0210682591271178</v>
      </c>
      <c r="AP20" s="69"/>
      <c r="AQ20" s="9" t="n">
        <f aca="false">AQ19*(1+AO20)</f>
        <v>523409163.450029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324500412.481637</v>
      </c>
      <c r="AS20" s="70" t="n">
        <f aca="false">AQ20/AG81</f>
        <v>0.0855434764109735</v>
      </c>
      <c r="AT20" s="70" t="n">
        <f aca="false">AR20/AG81</f>
        <v>0.053034786776568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0.0640911827437114</v>
      </c>
      <c r="BL20" s="40" t="n">
        <f aca="false">SUM(P78:P81)/AVERAGE(AG78:AG81)</f>
        <v>0.0182873201253121</v>
      </c>
      <c r="BM20" s="40" t="n">
        <f aca="false">SUM(D78:D81)/AVERAGE(AG78:AG81)</f>
        <v>0.0935527100131117</v>
      </c>
      <c r="BN20" s="40" t="n">
        <f aca="false">(SUM(H78:H81)+SUM(J78:J81))/AVERAGE(AG78:AG81)</f>
        <v>0.0106372733059465</v>
      </c>
      <c r="BO20" s="69" t="n">
        <f aca="false">AL20-BN20</f>
        <v>-0.0583861207006589</v>
      </c>
      <c r="BP20" s="32" t="n">
        <f aca="false">BN20+BM20</f>
        <v>0.104189983319058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-0.0468092650599224</v>
      </c>
      <c r="AM21" s="9" t="n">
        <f aca="false">'Central scenario'!AM20</f>
        <v>8873587.4679367</v>
      </c>
      <c r="AN21" s="69" t="n">
        <f aca="false">AM21/AVERAGE(AG82:AG85)</f>
        <v>0.00144059556361175</v>
      </c>
      <c r="AO21" s="69" t="n">
        <f aca="false">'GDP evolution by scenario'!G81</f>
        <v>0.0243355020703553</v>
      </c>
      <c r="AP21" s="69"/>
      <c r="AQ21" s="9" t="n">
        <f aca="false">AQ20*(1+AO21)</f>
        <v>536146588.23081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323425161.175293</v>
      </c>
      <c r="AS21" s="70" t="n">
        <f aca="false">AQ21/AG85</f>
        <v>0.0867748465021737</v>
      </c>
      <c r="AT21" s="70" t="n">
        <f aca="false">AR21/AG85</f>
        <v>0.0523460735030265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0.0641120172325702</v>
      </c>
      <c r="BL21" s="40" t="n">
        <f aca="false">SUM(P82:P85)/AVERAGE(AG82:AG85)</f>
        <v>0.0178953284997473</v>
      </c>
      <c r="BM21" s="40" t="n">
        <f aca="false">SUM(D82:D85)/AVERAGE(AG82:AG85)</f>
        <v>0.0930259537927453</v>
      </c>
      <c r="BN21" s="40" t="n">
        <f aca="false">(SUM(H82:H85)+SUM(J82:J85))/AVERAGE(AG82:AG85)</f>
        <v>0.0117355565171539</v>
      </c>
      <c r="BO21" s="69" t="n">
        <f aca="false">AL21-BN21</f>
        <v>-0.0585448215770763</v>
      </c>
      <c r="BP21" s="32" t="n">
        <f aca="false">BN21+BM21</f>
        <v>0.104761510309899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-0.0456844289971522</v>
      </c>
      <c r="AM22" s="6" t="n">
        <f aca="false">'Central scenario'!AM21</f>
        <v>8126011.66426731</v>
      </c>
      <c r="AN22" s="63" t="n">
        <f aca="false">AM22/AVERAGE(AG86:AG89)</f>
        <v>0.00130323557632419</v>
      </c>
      <c r="AO22" s="63" t="n">
        <f aca="false">'GDP evolution by scenario'!G85</f>
        <v>0.0217809462150491</v>
      </c>
      <c r="AP22" s="63"/>
      <c r="AQ22" s="6" t="n">
        <f aca="false">AQ21*(1+AO22)</f>
        <v>547824368.232447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322262849.7124</v>
      </c>
      <c r="AS22" s="64" t="n">
        <f aca="false">AQ22/AG89</f>
        <v>0.0875028306964532</v>
      </c>
      <c r="AT22" s="64" t="n">
        <f aca="false">AR22/AG89</f>
        <v>0.0514743651676619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0.0642922065277828</v>
      </c>
      <c r="BL22" s="61" t="n">
        <f aca="false">SUM(P86:P89)/AVERAGE(AG86:AG89)</f>
        <v>0.017467701995302</v>
      </c>
      <c r="BM22" s="61" t="n">
        <f aca="false">SUM(D86:D89)/AVERAGE(AG86:AG89)</f>
        <v>0.0925089335296329</v>
      </c>
      <c r="BN22" s="61" t="n">
        <f aca="false">(SUM(H86:H89)+SUM(J86:J89))/AVERAGE(AG86:AG89)</f>
        <v>0.0130369131521151</v>
      </c>
      <c r="BO22" s="63" t="n">
        <f aca="false">AL22-BN22</f>
        <v>-0.0587213421492673</v>
      </c>
      <c r="BP22" s="32" t="n">
        <f aca="false">BN22+BM22</f>
        <v>0.105545846681748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-0.0445481136430654</v>
      </c>
      <c r="AM23" s="9" t="n">
        <f aca="false">'Central scenario'!AM22</f>
        <v>7406781.38079157</v>
      </c>
      <c r="AN23" s="69" t="n">
        <f aca="false">AM23/AVERAGE(AG90:AG93)</f>
        <v>0.00117446299694454</v>
      </c>
      <c r="AO23" s="69" t="n">
        <f aca="false">'GDP evolution by scenario'!G89</f>
        <v>0.0240391426000104</v>
      </c>
      <c r="AP23" s="69"/>
      <c r="AQ23" s="9" t="n">
        <f aca="false">AQ22*(1+AO23)</f>
        <v>560993596.340148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322521733.470444</v>
      </c>
      <c r="AS23" s="70" t="n">
        <f aca="false">AQ23/AG93</f>
        <v>0.0888022892651368</v>
      </c>
      <c r="AT23" s="70" t="n">
        <f aca="false">AR23/AG93</f>
        <v>0.0510534673778523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0.064537237130189</v>
      </c>
      <c r="BL23" s="40" t="n">
        <f aca="false">SUM(P90:P93)/AVERAGE(AG90:AG93)</f>
        <v>0.0171916208204942</v>
      </c>
      <c r="BM23" s="40" t="n">
        <f aca="false">SUM(D90:D93)/AVERAGE(AG90:AG93)</f>
        <v>0.0918937299527601</v>
      </c>
      <c r="BN23" s="40" t="n">
        <f aca="false">(SUM(H90:H93)+SUM(J90:J93))/AVERAGE(AG90:AG93)</f>
        <v>0.0140134685471308</v>
      </c>
      <c r="BO23" s="69" t="n">
        <f aca="false">AL23-BN23</f>
        <v>-0.0585615821901962</v>
      </c>
      <c r="BP23" s="32" t="n">
        <f aca="false">BN23+BM23</f>
        <v>0.105907198499891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-0.0425314513905753</v>
      </c>
      <c r="AM24" s="9" t="n">
        <f aca="false">'Central scenario'!AM23</f>
        <v>6738583.40306814</v>
      </c>
      <c r="AN24" s="69" t="n">
        <f aca="false">AM24/AVERAGE(AG94:AG97)</f>
        <v>0.00105260237827516</v>
      </c>
      <c r="AO24" s="69" t="n">
        <f aca="false">'GDP evolution by scenario'!G93</f>
        <v>0.0160831237430501</v>
      </c>
      <c r="AP24" s="69"/>
      <c r="AQ24" s="9" t="n">
        <f aca="false">AQ23*(1+AO24)</f>
        <v>570016125.769145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320920777.106223</v>
      </c>
      <c r="AS24" s="70" t="n">
        <f aca="false">AQ24/AG97</f>
        <v>0.0886980414275851</v>
      </c>
      <c r="AT24" s="70" t="n">
        <f aca="false">AR24/AG97</f>
        <v>0.0499372615894535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0.0647541358574952</v>
      </c>
      <c r="BL24" s="40" t="n">
        <f aca="false">SUM(P94:P97)/AVERAGE(AG94:AG97)</f>
        <v>0.0166921425406171</v>
      </c>
      <c r="BM24" s="40" t="n">
        <f aca="false">SUM(D94:D97)/AVERAGE(AG94:AG97)</f>
        <v>0.0905934447074533</v>
      </c>
      <c r="BN24" s="40" t="n">
        <f aca="false">(SUM(H94:H97)+SUM(J94:J97))/AVERAGE(AG94:AG97)</f>
        <v>0.0148396605941238</v>
      </c>
      <c r="BO24" s="69" t="n">
        <f aca="false">AL24-BN24</f>
        <v>-0.0573711119846991</v>
      </c>
      <c r="BP24" s="32" t="n">
        <f aca="false">BN24+BM24</f>
        <v>0.105433105301577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-0.0414703549750735</v>
      </c>
      <c r="AM25" s="9" t="n">
        <f aca="false">'Central scenario'!AM24</f>
        <v>6098422.29766839</v>
      </c>
      <c r="AN25" s="69" t="n">
        <f aca="false">AM25/AVERAGE(AG98:AG101)</f>
        <v>0.000945153559540113</v>
      </c>
      <c r="AO25" s="69" t="n">
        <f aca="false">'GDP evolution by scenario'!G97</f>
        <v>0.0182256796040823</v>
      </c>
      <c r="AP25" s="69"/>
      <c r="AQ25" s="9" t="n">
        <f aca="false">AQ24*(1+AO25)</f>
        <v>580405057.046574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320620577.416637</v>
      </c>
      <c r="AS25" s="70" t="n">
        <f aca="false">AQ25/AG101</f>
        <v>0.0894778646943805</v>
      </c>
      <c r="AT25" s="70" t="n">
        <f aca="false">AR25/AG101</f>
        <v>0.049428316132018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0.064756893026948</v>
      </c>
      <c r="BL25" s="40" t="n">
        <f aca="false">SUM(P98:P101)/AVERAGE(AG98:AG101)</f>
        <v>0.0165877848950301</v>
      </c>
      <c r="BM25" s="40" t="n">
        <f aca="false">SUM(D98:D101)/AVERAGE(AG98:AG101)</f>
        <v>0.0896394631069913</v>
      </c>
      <c r="BN25" s="40" t="n">
        <f aca="false">(SUM(H98:H101)+SUM(J98:J101))/AVERAGE(AG98:AG101)</f>
        <v>0.015927137130516</v>
      </c>
      <c r="BO25" s="69" t="n">
        <f aca="false">AL25-BN25</f>
        <v>-0.0573974921055894</v>
      </c>
      <c r="BP25" s="32" t="n">
        <f aca="false">BN25+BM25</f>
        <v>0.105566600237507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-0.0411521202712746</v>
      </c>
      <c r="AM26" s="6" t="n">
        <f aca="false">'Central scenario'!AM25</f>
        <v>5493111.4769607</v>
      </c>
      <c r="AN26" s="63" t="n">
        <f aca="false">AM26/AVERAGE(AG102:AG105)</f>
        <v>0.00084592551464469</v>
      </c>
      <c r="AO26" s="63" t="n">
        <f aca="false">'GDP evolution by scenario'!G101</f>
        <v>0.0179671221635327</v>
      </c>
      <c r="AP26" s="63"/>
      <c r="AQ26" s="6" t="n">
        <f aca="false">AQ25*(1+AO26)</f>
        <v>590833265.610861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320843005.071323</v>
      </c>
      <c r="AS26" s="64" t="n">
        <f aca="false">AQ26/AG105</f>
        <v>0.0906707019514573</v>
      </c>
      <c r="AT26" s="64" t="n">
        <f aca="false">AR26/AG105</f>
        <v>0.0492373435608008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0.064848833620109</v>
      </c>
      <c r="BL26" s="61" t="n">
        <f aca="false">SUM(P102:P105)/AVERAGE(AG102:AG105)</f>
        <v>0.0165617742502162</v>
      </c>
      <c r="BM26" s="61" t="n">
        <f aca="false">SUM(D102:D105)/AVERAGE(AG102:AG105)</f>
        <v>0.0894391796411674</v>
      </c>
      <c r="BN26" s="61" t="n">
        <f aca="false">(SUM(H102:H105)+SUM(J102:J105))/AVERAGE(AG102:AG105)</f>
        <v>0.017424960088097</v>
      </c>
      <c r="BO26" s="63" t="n">
        <f aca="false">AL26-BN26</f>
        <v>-0.0585770803593717</v>
      </c>
      <c r="BP26" s="32" t="n">
        <f aca="false">BN26+BM26</f>
        <v>0.106864139729264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-0.0397621864437705</v>
      </c>
      <c r="AM27" s="9" t="n">
        <f aca="false">'Central scenario'!AM26</f>
        <v>4920541.96276278</v>
      </c>
      <c r="AN27" s="69" t="n">
        <f aca="false">AM27/AVERAGE(AG106:AG109)</f>
        <v>0.000746574583820941</v>
      </c>
      <c r="AO27" s="69" t="n">
        <f aca="false">'GDP evolution by scenario'!G105</f>
        <v>0.0269931011277913</v>
      </c>
      <c r="AP27" s="69"/>
      <c r="AQ27" s="9" t="n">
        <f aca="false">AQ26*(1+AO27)</f>
        <v>606781687.699159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324522427.400652</v>
      </c>
      <c r="AS27" s="70" t="n">
        <f aca="false">AQ27/AG109</f>
        <v>0.0919982236443798</v>
      </c>
      <c r="AT27" s="70" t="n">
        <f aca="false">AR27/AG109</f>
        <v>0.0492030123170502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0.0651117844995339</v>
      </c>
      <c r="BL27" s="40" t="n">
        <f aca="false">SUM(P106:P109)/AVERAGE(AG106:AG109)</f>
        <v>0.0164030712052582</v>
      </c>
      <c r="BM27" s="40" t="n">
        <f aca="false">SUM(D106:D109)/AVERAGE(AG106:AG109)</f>
        <v>0.0884708997380462</v>
      </c>
      <c r="BN27" s="40" t="n">
        <f aca="false">(SUM(H106:H109)+SUM(J106:J109))/AVERAGE(AG106:AG109)</f>
        <v>0.0181469124084471</v>
      </c>
      <c r="BO27" s="69" t="n">
        <f aca="false">AL27-BN27</f>
        <v>-0.0579090988522176</v>
      </c>
      <c r="BP27" s="32" t="n">
        <f aca="false">BN27+BM27</f>
        <v>0.106617812146493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-0.0391714847784075</v>
      </c>
      <c r="AM28" s="9" t="n">
        <f aca="false">'Central scenario'!AM27</f>
        <v>4379286.21321994</v>
      </c>
      <c r="AN28" s="69" t="n">
        <f aca="false">AM28/AVERAGE(AG110:AG113)</f>
        <v>0.000658400815317375</v>
      </c>
      <c r="AO28" s="69" t="n">
        <f aca="false">'GDP evolution by scenario'!G109</f>
        <v>0.0273637037749084</v>
      </c>
      <c r="AP28" s="69"/>
      <c r="AQ28" s="9" t="n">
        <f aca="false">AQ27*(1+AO28)</f>
        <v>623385482.057397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328968620.786023</v>
      </c>
      <c r="AS28" s="70" t="n">
        <f aca="false">AQ28/AG113</f>
        <v>0.0931317498108658</v>
      </c>
      <c r="AT28" s="70" t="n">
        <f aca="false">AR28/AG113</f>
        <v>0.0491468347731727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0.0653652936635597</v>
      </c>
      <c r="BL28" s="40" t="n">
        <f aca="false">SUM(P110:P113)/AVERAGE(AG110:AG113)</f>
        <v>0.0164713410044478</v>
      </c>
      <c r="BM28" s="40" t="n">
        <f aca="false">SUM(D110:D113)/AVERAGE(AG110:AG113)</f>
        <v>0.0880654374375195</v>
      </c>
      <c r="BN28" s="40" t="n">
        <f aca="false">(SUM(H110:H113)+SUM(J110:J113))/AVERAGE(AG110:AG113)</f>
        <v>0.0192701915020965</v>
      </c>
      <c r="BO28" s="69" t="n">
        <f aca="false">AL28-BN28</f>
        <v>-0.0584416762805041</v>
      </c>
      <c r="BP28" s="32" t="n">
        <f aca="false">BN28+BM28</f>
        <v>0.107335628939616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-0.0382684851626041</v>
      </c>
      <c r="AM29" s="9" t="n">
        <f aca="false">'Central scenario'!AM28</f>
        <v>3887732.69163583</v>
      </c>
      <c r="AN29" s="69" t="n">
        <f aca="false">AM29/AVERAGE(AG114:AG117)</f>
        <v>0.00057827594066805</v>
      </c>
      <c r="AO29" s="69" t="n">
        <f aca="false">'GDP evolution by scenario'!G113</f>
        <v>0.0128561828949303</v>
      </c>
      <c r="AP29" s="69"/>
      <c r="AQ29" s="9" t="n">
        <f aca="false">AQ28*(1+AO29)</f>
        <v>631399839.828771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329287313.543665</v>
      </c>
      <c r="AS29" s="70" t="n">
        <f aca="false">AQ29/AG117</f>
        <v>0.0941349089115784</v>
      </c>
      <c r="AT29" s="70" t="n">
        <f aca="false">AR29/AG117</f>
        <v>0.0490931883583901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0.0654909729992792</v>
      </c>
      <c r="BL29" s="40" t="n">
        <f aca="false">SUM(P114:P117)/AVERAGE(AG114:AG117)</f>
        <v>0.0160474588503788</v>
      </c>
      <c r="BM29" s="40" t="n">
        <f aca="false">SUM(D114:D117)/AVERAGE(AG114:AG117)</f>
        <v>0.0877119993115044</v>
      </c>
      <c r="BN29" s="40" t="n">
        <f aca="false">(SUM(H114:H117)+SUM(J114:J117))/AVERAGE(AG114:AG117)</f>
        <v>0.0202109339904882</v>
      </c>
      <c r="BO29" s="69" t="n">
        <f aca="false">AL29-BN29</f>
        <v>-0.0584794191530923</v>
      </c>
      <c r="BP29" s="32" t="n">
        <f aca="false">BN29+BM29</f>
        <v>0.107922933301993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-0.432923720387482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0.0162129066611978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0.0141003010348947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0.016464710596603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0.0141120392147491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0.0163306955273079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0.0141881386272853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0.016656981999807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98550203.9045651</v>
      </c>
      <c r="E39" s="9"/>
      <c r="F39" s="67" t="n">
        <f aca="false">'Low pensions'!I39</f>
        <v>17912666.1205934</v>
      </c>
      <c r="G39" s="81" t="n">
        <f aca="false">'Low pensions'!K39</f>
        <v>344419.15071865</v>
      </c>
      <c r="H39" s="81" t="n">
        <f aca="false">'Low pensions'!V39</f>
        <v>1894892.54717575</v>
      </c>
      <c r="I39" s="81" t="n">
        <f aca="false">'Low pensions'!M39</f>
        <v>10652.1386820202</v>
      </c>
      <c r="J39" s="81" t="n">
        <f aca="false">'Low pensions'!W39</f>
        <v>58604.9241394569</v>
      </c>
      <c r="K39" s="9"/>
      <c r="L39" s="81" t="n">
        <f aca="false">'Low pensions'!N39</f>
        <v>3070752.93766053</v>
      </c>
      <c r="M39" s="67"/>
      <c r="N39" s="81" t="n">
        <f aca="false">'Low pensions'!L39</f>
        <v>749177.93723625</v>
      </c>
      <c r="O39" s="9"/>
      <c r="P39" s="81" t="n">
        <f aca="false">'Low pensions'!X39</f>
        <v>20055907.5587124</v>
      </c>
      <c r="Q39" s="67"/>
      <c r="R39" s="81" t="n">
        <f aca="false">'Low SIPA income'!G34</f>
        <v>19687588.5843665</v>
      </c>
      <c r="S39" s="67"/>
      <c r="T39" s="81" t="n">
        <f aca="false">'Low SIPA income'!J34</f>
        <v>75277201.3090969</v>
      </c>
      <c r="U39" s="9"/>
      <c r="V39" s="81" t="n">
        <f aca="false">'Low SIPA income'!F34</f>
        <v>98482.6779652267</v>
      </c>
      <c r="W39" s="67"/>
      <c r="X39" s="81" t="n">
        <f aca="false">'Low SIPA income'!M34</f>
        <v>247360.093704731</v>
      </c>
      <c r="Y39" s="9"/>
      <c r="Z39" s="9" t="n">
        <f aca="false">R39+V39-N39-L39-F39</f>
        <v>-1946525.73315842</v>
      </c>
      <c r="AA39" s="9"/>
      <c r="AB39" s="9" t="n">
        <f aca="false">T39-P39-D39</f>
        <v>-43328910.1541805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-0.00933200974325094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0.0143548542788195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91948641.3712333</v>
      </c>
      <c r="E40" s="9"/>
      <c r="F40" s="67" t="n">
        <f aca="false">'Low pensions'!I40</f>
        <v>16712753.9859792</v>
      </c>
      <c r="G40" s="81" t="n">
        <f aca="false">'Low pensions'!K40</f>
        <v>347698.083254854</v>
      </c>
      <c r="H40" s="81" t="n">
        <f aca="false">'Low pensions'!V40</f>
        <v>1912932.26654845</v>
      </c>
      <c r="I40" s="81" t="n">
        <f aca="false">'Low pensions'!M40</f>
        <v>10753.548966645</v>
      </c>
      <c r="J40" s="81" t="n">
        <f aca="false">'Low pensions'!W40</f>
        <v>59162.8536045912</v>
      </c>
      <c r="K40" s="9"/>
      <c r="L40" s="81" t="n">
        <f aca="false">'Low pensions'!N40</f>
        <v>2721124.22098529</v>
      </c>
      <c r="M40" s="67"/>
      <c r="N40" s="81" t="n">
        <f aca="false">'Low pensions'!L40</f>
        <v>701347.100822045</v>
      </c>
      <c r="O40" s="9"/>
      <c r="P40" s="81" t="n">
        <f aca="false">'Low pensions'!X40</f>
        <v>17978531.3362469</v>
      </c>
      <c r="Q40" s="67"/>
      <c r="R40" s="81" t="n">
        <f aca="false">'Low SIPA income'!G35</f>
        <v>17269602.4589318</v>
      </c>
      <c r="S40" s="67"/>
      <c r="T40" s="81" t="n">
        <f aca="false">'Low SIPA income'!J35</f>
        <v>66031821.7875292</v>
      </c>
      <c r="U40" s="9"/>
      <c r="V40" s="81" t="n">
        <f aca="false">'Low SIPA income'!F35</f>
        <v>104081.18413924</v>
      </c>
      <c r="W40" s="67"/>
      <c r="X40" s="81" t="n">
        <f aca="false">'Low SIPA income'!M35</f>
        <v>261421.927119734</v>
      </c>
      <c r="Y40" s="9"/>
      <c r="Z40" s="9" t="n">
        <f aca="false">R40+V40-N40-L40-F40</f>
        <v>-2761541.66471546</v>
      </c>
      <c r="AA40" s="9"/>
      <c r="AB40" s="9" t="n">
        <f aca="false">T40-P40-D40</f>
        <v>-43895350.9199509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-0.009373324031483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6012.88204799863</v>
      </c>
      <c r="BA40" s="40" t="n">
        <f aca="false">(AZ40-AZ39)/AZ39</f>
        <v>-0.00418735741260866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0.0166167713452397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103153800.637941</v>
      </c>
      <c r="E41" s="9"/>
      <c r="F41" s="67" t="n">
        <f aca="false">'Low pensions'!I41</f>
        <v>18749424.3206949</v>
      </c>
      <c r="G41" s="81" t="n">
        <f aca="false">'Low pensions'!K41</f>
        <v>412942.841293148</v>
      </c>
      <c r="H41" s="81" t="n">
        <f aca="false">'Low pensions'!V41</f>
        <v>2271889.67495934</v>
      </c>
      <c r="I41" s="81" t="n">
        <f aca="false">'Low pensions'!M41</f>
        <v>12771.4280812313</v>
      </c>
      <c r="J41" s="81" t="n">
        <f aca="false">'Low pensions'!W41</f>
        <v>70264.6291224536</v>
      </c>
      <c r="K41" s="9"/>
      <c r="L41" s="81" t="n">
        <f aca="false">'Low pensions'!N41</f>
        <v>3244123.61219147</v>
      </c>
      <c r="M41" s="67"/>
      <c r="N41" s="81" t="n">
        <f aca="false">'Low pensions'!L41</f>
        <v>788099.538647331</v>
      </c>
      <c r="O41" s="9"/>
      <c r="P41" s="81" t="n">
        <f aca="false">'Low pensions'!X41</f>
        <v>21169663.9802577</v>
      </c>
      <c r="Q41" s="67"/>
      <c r="R41" s="81" t="n">
        <f aca="false">'Low SIPA income'!G36</f>
        <v>20365602.6315008</v>
      </c>
      <c r="S41" s="67"/>
      <c r="T41" s="81" t="n">
        <f aca="false">'Low SIPA income'!J36</f>
        <v>77869646.782945</v>
      </c>
      <c r="U41" s="9"/>
      <c r="V41" s="81" t="n">
        <f aca="false">'Low SIPA income'!F36</f>
        <v>103006.979117176</v>
      </c>
      <c r="W41" s="67"/>
      <c r="X41" s="81" t="n">
        <f aca="false">'Low SIPA income'!M36</f>
        <v>258723.833806211</v>
      </c>
      <c r="Y41" s="9"/>
      <c r="Z41" s="9" t="n">
        <f aca="false">R41+V41-N41-L41-F41</f>
        <v>-2313037.86091574</v>
      </c>
      <c r="AA41" s="9"/>
      <c r="AB41" s="9" t="n">
        <f aca="false">T41-P41-D41</f>
        <v>-46453817.8352541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-0.00982216689510257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11387672</v>
      </c>
      <c r="AX41" s="7"/>
      <c r="AY41" s="40" t="n">
        <f aca="false">(AW41-AW40)/AW40</f>
        <v>0.00357235517402805</v>
      </c>
      <c r="AZ41" s="39" t="n">
        <f aca="false">workers_and_wage_low!B29</f>
        <v>6071.24517032855</v>
      </c>
      <c r="BA41" s="40" t="n">
        <f aca="false">(AZ41-AZ40)/AZ40</f>
        <v>0.00970634744936429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0.0144537173067277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96609268.3520664</v>
      </c>
      <c r="E42" s="6"/>
      <c r="F42" s="8" t="n">
        <f aca="false">'Low pensions'!I42</f>
        <v>17559878.1086359</v>
      </c>
      <c r="G42" s="80" t="n">
        <f aca="false">'Low pensions'!K42</f>
        <v>396071.370164716</v>
      </c>
      <c r="H42" s="80" t="n">
        <f aca="false">'Low pensions'!V42</f>
        <v>2179067.81869946</v>
      </c>
      <c r="I42" s="80" t="n">
        <f aca="false">'Low pensions'!M42</f>
        <v>12249.6300050944</v>
      </c>
      <c r="J42" s="80" t="n">
        <f aca="false">'Low pensions'!W42</f>
        <v>67393.8500628705</v>
      </c>
      <c r="K42" s="6"/>
      <c r="L42" s="80" t="n">
        <f aca="false">'Low pensions'!N42</f>
        <v>3540624.12128684</v>
      </c>
      <c r="M42" s="8"/>
      <c r="N42" s="80" t="n">
        <f aca="false">'Low pensions'!L42</f>
        <v>739992.680403542</v>
      </c>
      <c r="O42" s="6"/>
      <c r="P42" s="80" t="n">
        <f aca="false">'Low pensions'!X42</f>
        <v>22443536.7912183</v>
      </c>
      <c r="Q42" s="8"/>
      <c r="R42" s="80" t="n">
        <f aca="false">'Low SIPA income'!G37</f>
        <v>17664176.9281232</v>
      </c>
      <c r="S42" s="8"/>
      <c r="T42" s="80" t="n">
        <f aca="false">'Low SIPA income'!J37</f>
        <v>67540511.4689223</v>
      </c>
      <c r="U42" s="6"/>
      <c r="V42" s="80" t="n">
        <f aca="false">'Low SIPA income'!F37</f>
        <v>108320.890671627</v>
      </c>
      <c r="W42" s="8"/>
      <c r="X42" s="80" t="n">
        <f aca="false">'Low SIPA income'!M37</f>
        <v>272070.847587779</v>
      </c>
      <c r="Y42" s="6"/>
      <c r="Z42" s="6" t="n">
        <f aca="false">R42+V42-N42-L42-F42</f>
        <v>-4067997.09153149</v>
      </c>
      <c r="AA42" s="6"/>
      <c r="AB42" s="6" t="n">
        <f aca="false">T42-P42-D42</f>
        <v>-51512293.6743624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-0.0107630737843726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11376831</v>
      </c>
      <c r="AX42" s="5"/>
      <c r="AY42" s="61" t="n">
        <f aca="false">(AW42-AW41)/AW41</f>
        <v>-0.000951994402367753</v>
      </c>
      <c r="AZ42" s="66" t="n">
        <f aca="false">workers_and_wage_low!B30</f>
        <v>6097.52796733131</v>
      </c>
      <c r="BA42" s="61" t="n">
        <f aca="false">(AZ42-AZ41)/AZ41</f>
        <v>0.00432906204005844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0.0168888531270096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105433970.012184</v>
      </c>
      <c r="E43" s="9"/>
      <c r="F43" s="67" t="n">
        <f aca="false">'Low pensions'!I43</f>
        <v>19163872.0953415</v>
      </c>
      <c r="G43" s="81" t="n">
        <f aca="false">'Low pensions'!K43</f>
        <v>451308.843405776</v>
      </c>
      <c r="H43" s="81" t="n">
        <f aca="false">'Low pensions'!V43</f>
        <v>2482968.09878234</v>
      </c>
      <c r="I43" s="81" t="n">
        <f aca="false">'Low pensions'!M43</f>
        <v>13958.005466158</v>
      </c>
      <c r="J43" s="81" t="n">
        <f aca="false">'Low pensions'!W43</f>
        <v>76792.8277973918</v>
      </c>
      <c r="K43" s="9"/>
      <c r="L43" s="81" t="n">
        <f aca="false">'Low pensions'!N43</f>
        <v>3310939.63580215</v>
      </c>
      <c r="M43" s="67"/>
      <c r="N43" s="81" t="n">
        <f aca="false">'Low pensions'!L43</f>
        <v>809207.028282572</v>
      </c>
      <c r="O43" s="9"/>
      <c r="P43" s="81" t="n">
        <f aca="false">'Low pensions'!X43</f>
        <v>21632499.8246604</v>
      </c>
      <c r="Q43" s="67"/>
      <c r="R43" s="81" t="n">
        <f aca="false">'Low SIPA income'!G38</f>
        <v>20722999.4304481</v>
      </c>
      <c r="S43" s="67"/>
      <c r="T43" s="81" t="n">
        <f aca="false">'Low SIPA income'!J38</f>
        <v>79236184.419908</v>
      </c>
      <c r="U43" s="9"/>
      <c r="V43" s="81" t="n">
        <f aca="false">'Low SIPA income'!F38</f>
        <v>102366.2136299</v>
      </c>
      <c r="W43" s="67"/>
      <c r="X43" s="81" t="n">
        <f aca="false">'Low SIPA income'!M38</f>
        <v>257114.41563999</v>
      </c>
      <c r="Y43" s="9"/>
      <c r="Z43" s="9" t="n">
        <f aca="false">R43+V43-N43-L43-F43</f>
        <v>-2458653.11534823</v>
      </c>
      <c r="AA43" s="9"/>
      <c r="AB43" s="9" t="n">
        <f aca="false">T43-P43-D43</f>
        <v>-47830285.4169365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-0.0098578930049031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11447381</v>
      </c>
      <c r="AX43" s="7"/>
      <c r="AY43" s="40" t="n">
        <f aca="false">(AW43-AW42)/AW42</f>
        <v>0.00620119961349518</v>
      </c>
      <c r="AZ43" s="39" t="n">
        <f aca="false">workers_and_wage_low!B31</f>
        <v>6112.91721672964</v>
      </c>
      <c r="BA43" s="40" t="n">
        <f aca="false">(AZ43-AZ42)/AZ42</f>
        <v>0.00252385056383227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0.0145346420616876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99262869.8278905</v>
      </c>
      <c r="E44" s="9"/>
      <c r="F44" s="67" t="n">
        <f aca="false">'Low pensions'!I44</f>
        <v>18042201.5881447</v>
      </c>
      <c r="G44" s="81" t="n">
        <f aca="false">'Low pensions'!K44</f>
        <v>448202.994693271</v>
      </c>
      <c r="H44" s="81" t="n">
        <f aca="false">'Low pensions'!V44</f>
        <v>2465880.63553966</v>
      </c>
      <c r="I44" s="81" t="n">
        <f aca="false">'Low pensions'!M44</f>
        <v>13861.9482894826</v>
      </c>
      <c r="J44" s="81" t="n">
        <f aca="false">'Low pensions'!W44</f>
        <v>76264.3495527727</v>
      </c>
      <c r="K44" s="9"/>
      <c r="L44" s="81" t="n">
        <f aca="false">'Low pensions'!N44</f>
        <v>2934966.25542539</v>
      </c>
      <c r="M44" s="67"/>
      <c r="N44" s="81" t="n">
        <f aca="false">'Low pensions'!L44</f>
        <v>763062.312883209</v>
      </c>
      <c r="O44" s="9"/>
      <c r="P44" s="81" t="n">
        <f aca="false">'Low pensions'!X44</f>
        <v>19427697.557348</v>
      </c>
      <c r="Q44" s="67"/>
      <c r="R44" s="81" t="n">
        <f aca="false">'Low SIPA income'!G39</f>
        <v>18054893.305519</v>
      </c>
      <c r="S44" s="67"/>
      <c r="T44" s="81" t="n">
        <f aca="false">'Low SIPA income'!J39</f>
        <v>69034449.4019479</v>
      </c>
      <c r="U44" s="9"/>
      <c r="V44" s="81" t="n">
        <f aca="false">'Low SIPA income'!F39</f>
        <v>108800.950619151</v>
      </c>
      <c r="W44" s="67"/>
      <c r="X44" s="81" t="n">
        <f aca="false">'Low SIPA income'!M39</f>
        <v>273276.619770837</v>
      </c>
      <c r="Y44" s="9"/>
      <c r="Z44" s="9" t="n">
        <f aca="false">R44+V44-N44-L44-F44</f>
        <v>-3576535.90031515</v>
      </c>
      <c r="AA44" s="9"/>
      <c r="AB44" s="9" t="n">
        <f aca="false">T44-P44-D44</f>
        <v>-49656117.9832906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-0.0102054538240423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11497717</v>
      </c>
      <c r="AX44" s="7"/>
      <c r="AY44" s="40" t="n">
        <f aca="false">(AW44-AW43)/AW43</f>
        <v>0.00439716298426688</v>
      </c>
      <c r="AZ44" s="39" t="n">
        <f aca="false">workers_and_wage_low!B32</f>
        <v>6129.02510966084</v>
      </c>
      <c r="BA44" s="40" t="n">
        <f aca="false">(AZ44-AZ43)/AZ43</f>
        <v>0.00263505824798657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0.0167894918982075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107346847.237382</v>
      </c>
      <c r="E45" s="9"/>
      <c r="F45" s="67" t="n">
        <f aca="false">'Low pensions'!I45</f>
        <v>19511560.1741793</v>
      </c>
      <c r="G45" s="81" t="n">
        <f aca="false">'Low pensions'!K45</f>
        <v>495534.910962431</v>
      </c>
      <c r="H45" s="81" t="n">
        <f aca="false">'Low pensions'!V45</f>
        <v>2726286.87367955</v>
      </c>
      <c r="I45" s="81" t="n">
        <f aca="false">'Low pensions'!M45</f>
        <v>15325.8219885289</v>
      </c>
      <c r="J45" s="81" t="n">
        <f aca="false">'Low pensions'!W45</f>
        <v>84318.1507323579</v>
      </c>
      <c r="K45" s="9"/>
      <c r="L45" s="81" t="n">
        <f aca="false">'Low pensions'!N45</f>
        <v>3342452.81928364</v>
      </c>
      <c r="M45" s="67"/>
      <c r="N45" s="81" t="n">
        <f aca="false">'Low pensions'!L45</f>
        <v>826360.523492921</v>
      </c>
      <c r="O45" s="9"/>
      <c r="P45" s="81" t="n">
        <f aca="false">'Low pensions'!X45</f>
        <v>21890395.3531013</v>
      </c>
      <c r="Q45" s="67"/>
      <c r="R45" s="81" t="n">
        <f aca="false">'Low SIPA income'!G40</f>
        <v>21346831.7017142</v>
      </c>
      <c r="S45" s="67" t="n">
        <f aca="false">SUM(T42:T45)/AVERAGE(AG42:AG45)</f>
        <v>0.0613143652953622</v>
      </c>
      <c r="T45" s="81" t="n">
        <f aca="false">'Low SIPA income'!J40</f>
        <v>81621461.1776976</v>
      </c>
      <c r="U45" s="9"/>
      <c r="V45" s="81" t="n">
        <f aca="false">'Low SIPA income'!F40</f>
        <v>101948.5710505</v>
      </c>
      <c r="W45" s="67"/>
      <c r="X45" s="81" t="n">
        <f aca="false">'Low SIPA income'!M40</f>
        <v>256065.417890233</v>
      </c>
      <c r="Y45" s="9"/>
      <c r="Z45" s="9" t="n">
        <f aca="false">R45+V45-N45-L45-F45</f>
        <v>-2231593.24419115</v>
      </c>
      <c r="AA45" s="9"/>
      <c r="AB45" s="9" t="n">
        <f aca="false">T45-P45-D45</f>
        <v>-47615781.4127855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-0.0097172386092523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11504496</v>
      </c>
      <c r="AX45" s="7"/>
      <c r="AY45" s="40" t="n">
        <f aca="false">(AW45-AW44)/AW44</f>
        <v>0.000589595308355563</v>
      </c>
      <c r="AZ45" s="39" t="n">
        <f aca="false">workers_and_wage_low!B33</f>
        <v>6184.91646005219</v>
      </c>
      <c r="BA45" s="40" t="n">
        <f aca="false">(AZ45-AZ44)/AZ44</f>
        <v>0.00911912569965709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0.0144633456085418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101275506.087739</v>
      </c>
      <c r="E46" s="6"/>
      <c r="F46" s="8" t="n">
        <f aca="false">'Low pensions'!I46</f>
        <v>18408022.0524005</v>
      </c>
      <c r="G46" s="80" t="n">
        <f aca="false">'Low pensions'!K46</f>
        <v>478318.056352954</v>
      </c>
      <c r="H46" s="80" t="n">
        <f aca="false">'Low pensions'!V46</f>
        <v>2631564.81941156</v>
      </c>
      <c r="I46" s="80" t="n">
        <f aca="false">'Low pensions'!M46</f>
        <v>14793.3419490605</v>
      </c>
      <c r="J46" s="80" t="n">
        <f aca="false">'Low pensions'!W46</f>
        <v>81388.6026622135</v>
      </c>
      <c r="K46" s="6"/>
      <c r="L46" s="80" t="n">
        <f aca="false">'Low pensions'!N46</f>
        <v>3668236.73707657</v>
      </c>
      <c r="M46" s="8"/>
      <c r="N46" s="80" t="n">
        <f aca="false">'Low pensions'!L46</f>
        <v>781338.203355331</v>
      </c>
      <c r="O46" s="6"/>
      <c r="P46" s="80" t="n">
        <f aca="false">'Low pensions'!X46</f>
        <v>23333190.1295753</v>
      </c>
      <c r="Q46" s="8"/>
      <c r="R46" s="80" t="n">
        <f aca="false">'Low SIPA income'!G41</f>
        <v>18561058.568684</v>
      </c>
      <c r="S46" s="8"/>
      <c r="T46" s="80" t="n">
        <f aca="false">'Low SIPA income'!J41</f>
        <v>70969816.1558632</v>
      </c>
      <c r="U46" s="6"/>
      <c r="V46" s="80" t="n">
        <f aca="false">'Low SIPA income'!F41</f>
        <v>111126.72633358</v>
      </c>
      <c r="W46" s="8"/>
      <c r="X46" s="80" t="n">
        <f aca="false">'Low SIPA income'!M41</f>
        <v>279118.297825736</v>
      </c>
      <c r="Y46" s="6"/>
      <c r="Z46" s="6" t="n">
        <f aca="false">R46+V46-N46-L46-F46</f>
        <v>-4185411.69781479</v>
      </c>
      <c r="AA46" s="6"/>
      <c r="AB46" s="6" t="n">
        <f aca="false">T46-P46-D46</f>
        <v>-53638880.0614513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-0.0108493772235536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11570636</v>
      </c>
      <c r="AX46" s="5"/>
      <c r="AY46" s="61" t="n">
        <f aca="false">(AW46-AW45)/AW45</f>
        <v>0.00574905671660888</v>
      </c>
      <c r="AZ46" s="66" t="n">
        <f aca="false">workers_and_wage_low!B34</f>
        <v>6214.75799094523</v>
      </c>
      <c r="BA46" s="61" t="n">
        <f aca="false">(AZ46-AZ45)/AZ45</f>
        <v>0.00482488827226349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0.0166442170891083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110495689.636444</v>
      </c>
      <c r="E47" s="9"/>
      <c r="F47" s="67" t="n">
        <f aca="false">'Low pensions'!I47</f>
        <v>20083899.5537648</v>
      </c>
      <c r="G47" s="81" t="n">
        <f aca="false">'Low pensions'!K47</f>
        <v>544132.547145248</v>
      </c>
      <c r="H47" s="81" t="n">
        <f aca="false">'Low pensions'!V47</f>
        <v>2993656.72933662</v>
      </c>
      <c r="I47" s="81" t="n">
        <f aca="false">'Low pensions'!M47</f>
        <v>16828.841664286</v>
      </c>
      <c r="J47" s="81" t="n">
        <f aca="false">'Low pensions'!W47</f>
        <v>92587.3215258748</v>
      </c>
      <c r="K47" s="9"/>
      <c r="L47" s="81" t="n">
        <f aca="false">'Low pensions'!N47</f>
        <v>3421822.06619848</v>
      </c>
      <c r="M47" s="67"/>
      <c r="N47" s="81" t="n">
        <f aca="false">'Low pensions'!L47</f>
        <v>854066.835729759</v>
      </c>
      <c r="O47" s="9"/>
      <c r="P47" s="81" t="n">
        <f aca="false">'Low pensions'!X47</f>
        <v>22454674.7078913</v>
      </c>
      <c r="Q47" s="67"/>
      <c r="R47" s="81" t="n">
        <f aca="false">'Low SIPA income'!G42</f>
        <v>21739684.7651985</v>
      </c>
      <c r="S47" s="67"/>
      <c r="T47" s="81" t="n">
        <f aca="false">'Low SIPA income'!J42</f>
        <v>83123568.9151725</v>
      </c>
      <c r="U47" s="9"/>
      <c r="V47" s="81" t="n">
        <f aca="false">'Low SIPA income'!F42</f>
        <v>101500.415087725</v>
      </c>
      <c r="W47" s="67"/>
      <c r="X47" s="81" t="n">
        <f aca="false">'Low SIPA income'!M42</f>
        <v>254939.779318692</v>
      </c>
      <c r="Y47" s="9"/>
      <c r="Z47" s="9" t="n">
        <f aca="false">R47+V47-N47-L47-F47</f>
        <v>-2518603.27540683</v>
      </c>
      <c r="AA47" s="9"/>
      <c r="AB47" s="9" t="n">
        <f aca="false">T47-P47-D47</f>
        <v>-49826795.4291624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-0.00996059814704731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11567744</v>
      </c>
      <c r="AX47" s="7"/>
      <c r="AY47" s="40" t="n">
        <f aca="false">(AW47-AW46)/AW46</f>
        <v>-0.000249943045481683</v>
      </c>
      <c r="AZ47" s="39" t="n">
        <f aca="false">workers_and_wage_low!B35</f>
        <v>6244.32816234378</v>
      </c>
      <c r="BA47" s="40" t="n">
        <f aca="false">(AZ47-AZ46)/AZ46</f>
        <v>0.00475805678059115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0.0145404881700174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104908934.714563</v>
      </c>
      <c r="E48" s="9"/>
      <c r="F48" s="67" t="n">
        <f aca="false">'Low pensions'!I48</f>
        <v>19068440.7150378</v>
      </c>
      <c r="G48" s="81" t="n">
        <f aca="false">'Low pensions'!K48</f>
        <v>532069.675047603</v>
      </c>
      <c r="H48" s="81" t="n">
        <f aca="false">'Low pensions'!V48</f>
        <v>2927290.36617805</v>
      </c>
      <c r="I48" s="81" t="n">
        <f aca="false">'Low pensions'!M48</f>
        <v>16455.7631458022</v>
      </c>
      <c r="J48" s="81" t="n">
        <f aca="false">'Low pensions'!W48</f>
        <v>90534.7535931358</v>
      </c>
      <c r="K48" s="9"/>
      <c r="L48" s="81" t="n">
        <f aca="false">'Low pensions'!N48</f>
        <v>3130274.11664736</v>
      </c>
      <c r="M48" s="67"/>
      <c r="N48" s="81" t="n">
        <f aca="false">'Low pensions'!L48</f>
        <v>812698.160399925</v>
      </c>
      <c r="O48" s="9"/>
      <c r="P48" s="81" t="n">
        <f aca="false">'Low pensions'!X48</f>
        <v>20714232.7657776</v>
      </c>
      <c r="Q48" s="67"/>
      <c r="R48" s="81" t="n">
        <f aca="false">'Low SIPA income'!G43</f>
        <v>18944636.8277954</v>
      </c>
      <c r="S48" s="67"/>
      <c r="T48" s="81" t="n">
        <f aca="false">'Low SIPA income'!J43</f>
        <v>72436460.8749555</v>
      </c>
      <c r="U48" s="9"/>
      <c r="V48" s="81" t="n">
        <f aca="false">'Low SIPA income'!F43</f>
        <v>105765.959646168</v>
      </c>
      <c r="W48" s="67"/>
      <c r="X48" s="81" t="n">
        <f aca="false">'Low SIPA income'!M43</f>
        <v>265653.597458881</v>
      </c>
      <c r="Y48" s="9"/>
      <c r="Z48" s="9" t="n">
        <f aca="false">R48+V48-N48-L48-F48</f>
        <v>-3961010.20464352</v>
      </c>
      <c r="AA48" s="9"/>
      <c r="AB48" s="9" t="n">
        <f aca="false">T48-P48-D48</f>
        <v>-53186706.6053846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-0.0106126888650338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11582370</v>
      </c>
      <c r="AX48" s="7"/>
      <c r="AY48" s="40" t="n">
        <f aca="false">(AW48-AW47)/AW47</f>
        <v>0.00126437791154438</v>
      </c>
      <c r="AZ48" s="39" t="n">
        <f aca="false">workers_and_wage_low!B36</f>
        <v>6281.13839146436</v>
      </c>
      <c r="BA48" s="40" t="n">
        <f aca="false">(AZ48-AZ47)/AZ47</f>
        <v>0.00589498632416007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0.0168289834685012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113737475.40527</v>
      </c>
      <c r="E49" s="9"/>
      <c r="F49" s="67" t="n">
        <f aca="false">'Low pensions'!I49</f>
        <v>20673132.4909966</v>
      </c>
      <c r="G49" s="81" t="n">
        <f aca="false">'Low pensions'!K49</f>
        <v>607559.400966728</v>
      </c>
      <c r="H49" s="81" t="n">
        <f aca="false">'Low pensions'!V49</f>
        <v>3342612.56511507</v>
      </c>
      <c r="I49" s="81" t="n">
        <f aca="false">'Low pensions'!M49</f>
        <v>18790.4969371152</v>
      </c>
      <c r="J49" s="81" t="n">
        <f aca="false">'Low pensions'!W49</f>
        <v>103379.770055105</v>
      </c>
      <c r="K49" s="9"/>
      <c r="L49" s="81" t="n">
        <f aca="false">'Low pensions'!N49</f>
        <v>3516223.08437764</v>
      </c>
      <c r="M49" s="67"/>
      <c r="N49" s="81" t="n">
        <f aca="false">'Low pensions'!L49</f>
        <v>883080.412795272</v>
      </c>
      <c r="O49" s="9"/>
      <c r="P49" s="81" t="n">
        <f aca="false">'Low pensions'!X49</f>
        <v>23104146.1806118</v>
      </c>
      <c r="Q49" s="67"/>
      <c r="R49" s="81" t="n">
        <f aca="false">'Low SIPA income'!G44</f>
        <v>22208455.7198905</v>
      </c>
      <c r="S49" s="67"/>
      <c r="T49" s="81" t="n">
        <f aca="false">'Low SIPA income'!J44</f>
        <v>84915955.2896128</v>
      </c>
      <c r="U49" s="9"/>
      <c r="V49" s="81" t="n">
        <f aca="false">'Low SIPA income'!F44</f>
        <v>104111.641168818</v>
      </c>
      <c r="W49" s="67"/>
      <c r="X49" s="81" t="n">
        <f aca="false">'Low SIPA income'!M44</f>
        <v>261498.426397028</v>
      </c>
      <c r="Y49" s="9"/>
      <c r="Z49" s="9" t="n">
        <f aca="false">R49+V49-N49-L49-F49</f>
        <v>-2759868.62711022</v>
      </c>
      <c r="AA49" s="9"/>
      <c r="AB49" s="9" t="n">
        <f aca="false">T49-P49-D49</f>
        <v>-51925666.2962689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-0.010327446103725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11596960</v>
      </c>
      <c r="AX49" s="7"/>
      <c r="AY49" s="40" t="n">
        <f aca="false">(AW49-AW48)/AW48</f>
        <v>0.00125967310662671</v>
      </c>
      <c r="AZ49" s="39" t="n">
        <f aca="false">workers_and_wage_low!B37</f>
        <v>6327.66759406571</v>
      </c>
      <c r="BA49" s="40" t="n">
        <f aca="false">(AZ49-AZ48)/AZ48</f>
        <v>0.00740776587004897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0.0146397624259364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108618636.528548</v>
      </c>
      <c r="E50" s="6"/>
      <c r="F50" s="8" t="n">
        <f aca="false">'Low pensions'!I50</f>
        <v>19742722.9323048</v>
      </c>
      <c r="G50" s="80" t="n">
        <f aca="false">'Low pensions'!K50</f>
        <v>587853.537436975</v>
      </c>
      <c r="H50" s="80" t="n">
        <f aca="false">'Low pensions'!V50</f>
        <v>3234196.71814408</v>
      </c>
      <c r="I50" s="80" t="n">
        <f aca="false">'Low pensions'!M50</f>
        <v>18181.0372403188</v>
      </c>
      <c r="J50" s="80" t="n">
        <f aca="false">'Low pensions'!W50</f>
        <v>100026.702623013</v>
      </c>
      <c r="K50" s="6"/>
      <c r="L50" s="80" t="n">
        <f aca="false">'Low pensions'!N50</f>
        <v>3928380.64764416</v>
      </c>
      <c r="M50" s="8"/>
      <c r="N50" s="80" t="n">
        <f aca="false">'Low pensions'!L50</f>
        <v>844716.850692064</v>
      </c>
      <c r="O50" s="6"/>
      <c r="P50" s="80" t="n">
        <f aca="false">'Low pensions'!X50</f>
        <v>25031768.7361053</v>
      </c>
      <c r="Q50" s="8"/>
      <c r="R50" s="80" t="n">
        <f aca="false">'Low SIPA income'!G45</f>
        <v>19319745.8356184</v>
      </c>
      <c r="S50" s="8"/>
      <c r="T50" s="80" t="n">
        <f aca="false">'Low SIPA income'!J45</f>
        <v>73870722.6777022</v>
      </c>
      <c r="U50" s="6"/>
      <c r="V50" s="80" t="n">
        <f aca="false">'Low SIPA income'!F45</f>
        <v>108866.857555903</v>
      </c>
      <c r="W50" s="8"/>
      <c r="X50" s="80" t="n">
        <f aca="false">'Low SIPA income'!M45</f>
        <v>273442.158994461</v>
      </c>
      <c r="Y50" s="6"/>
      <c r="Z50" s="6" t="n">
        <f aca="false">R50+V50-N50-L50-F50</f>
        <v>-5087207.73746671</v>
      </c>
      <c r="AA50" s="6"/>
      <c r="AB50" s="6" t="n">
        <f aca="false">T50-P50-D50</f>
        <v>-59779682.5869512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-0.0117621197880186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11631051</v>
      </c>
      <c r="AX50" s="5"/>
      <c r="AY50" s="61" t="n">
        <f aca="false">(AW50-AW49)/AW49</f>
        <v>0.00293964970130103</v>
      </c>
      <c r="AZ50" s="66" t="n">
        <f aca="false">workers_and_wage_low!B38</f>
        <v>6341.83443366115</v>
      </c>
      <c r="BA50" s="61" t="n">
        <f aca="false">(AZ50-AZ49)/AZ49</f>
        <v>0.00223887228348247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0.0169118769559759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117497709.635457</v>
      </c>
      <c r="E51" s="9"/>
      <c r="F51" s="67" t="n">
        <f aca="false">'Low pensions'!I51</f>
        <v>21356599.5730718</v>
      </c>
      <c r="G51" s="81" t="n">
        <f aca="false">'Low pensions'!K51</f>
        <v>648074.689148617</v>
      </c>
      <c r="H51" s="81" t="n">
        <f aca="false">'Low pensions'!V51</f>
        <v>3565515.72674923</v>
      </c>
      <c r="I51" s="81" t="n">
        <f aca="false">'Low pensions'!M51</f>
        <v>20043.5470870708</v>
      </c>
      <c r="J51" s="81" t="n">
        <f aca="false">'Low pensions'!W51</f>
        <v>110273.682270595</v>
      </c>
      <c r="K51" s="9"/>
      <c r="L51" s="81" t="n">
        <f aca="false">'Low pensions'!N51</f>
        <v>3600308.91819589</v>
      </c>
      <c r="M51" s="67"/>
      <c r="N51" s="81" t="n">
        <f aca="false">'Low pensions'!L51</f>
        <v>916064.640672114</v>
      </c>
      <c r="O51" s="9"/>
      <c r="P51" s="81" t="n">
        <f aca="false">'Low pensions'!X51</f>
        <v>23721937.4618797</v>
      </c>
      <c r="Q51" s="67"/>
      <c r="R51" s="81" t="n">
        <f aca="false">'Low SIPA income'!G46</f>
        <v>22514796.0450774</v>
      </c>
      <c r="S51" s="67"/>
      <c r="T51" s="81" t="n">
        <f aca="false">'Low SIPA income'!J46</f>
        <v>86087274.0740018</v>
      </c>
      <c r="U51" s="9"/>
      <c r="V51" s="81" t="n">
        <f aca="false">'Low SIPA income'!F46</f>
        <v>108661.364275986</v>
      </c>
      <c r="W51" s="67"/>
      <c r="X51" s="81" t="n">
        <f aca="false">'Low SIPA income'!M46</f>
        <v>272926.019120665</v>
      </c>
      <c r="Y51" s="9"/>
      <c r="Z51" s="9" t="n">
        <f aca="false">R51+V51-N51-L51-F51</f>
        <v>-3249515.72258643</v>
      </c>
      <c r="AA51" s="9"/>
      <c r="AB51" s="9" t="n">
        <f aca="false">T51-P51-D51</f>
        <v>-55132373.0233351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-0.0107523967991894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11653881</v>
      </c>
      <c r="AX51" s="7"/>
      <c r="AY51" s="40" t="n">
        <f aca="false">(AW51-AW50)/AW50</f>
        <v>0.00196284927303646</v>
      </c>
      <c r="AZ51" s="39" t="n">
        <f aca="false">workers_and_wage_low!B39</f>
        <v>6375.02512400421</v>
      </c>
      <c r="BA51" s="40" t="n">
        <f aca="false">(AZ51-AZ50)/AZ50</f>
        <v>0.00523361035205963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0.0146591538370702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112783890.865538</v>
      </c>
      <c r="E52" s="9"/>
      <c r="F52" s="67" t="n">
        <f aca="false">'Low pensions'!I52</f>
        <v>20499807.2131056</v>
      </c>
      <c r="G52" s="81" t="n">
        <f aca="false">'Low pensions'!K52</f>
        <v>636916.455017879</v>
      </c>
      <c r="H52" s="81" t="n">
        <f aca="false">'Low pensions'!V52</f>
        <v>3504126.41477323</v>
      </c>
      <c r="I52" s="81" t="n">
        <f aca="false">'Low pensions'!M52</f>
        <v>19698.4470624089</v>
      </c>
      <c r="J52" s="81" t="n">
        <f aca="false">'Low pensions'!W52</f>
        <v>108375.043755874</v>
      </c>
      <c r="K52" s="9"/>
      <c r="L52" s="81" t="n">
        <f aca="false">'Low pensions'!N52</f>
        <v>3311168.44796893</v>
      </c>
      <c r="M52" s="67"/>
      <c r="N52" s="81" t="n">
        <f aca="false">'Low pensions'!L52</f>
        <v>880806.662999574</v>
      </c>
      <c r="O52" s="9"/>
      <c r="P52" s="81" t="n">
        <f aca="false">'Low pensions'!X52</f>
        <v>22027607.1969869</v>
      </c>
      <c r="Q52" s="67"/>
      <c r="R52" s="81" t="n">
        <f aca="false">'Low SIPA income'!G47</f>
        <v>19525974.4448863</v>
      </c>
      <c r="S52" s="67"/>
      <c r="T52" s="81" t="n">
        <f aca="false">'Low SIPA income'!J47</f>
        <v>74659255.6394219</v>
      </c>
      <c r="U52" s="9"/>
      <c r="V52" s="81" t="n">
        <f aca="false">'Low SIPA income'!F47</f>
        <v>112168.502139919</v>
      </c>
      <c r="W52" s="67"/>
      <c r="X52" s="81" t="n">
        <f aca="false">'Low SIPA income'!M47</f>
        <v>281734.938298961</v>
      </c>
      <c r="Y52" s="9"/>
      <c r="Z52" s="9" t="n">
        <f aca="false">R52+V52-N52-L52-F52</f>
        <v>-5053639.3770479</v>
      </c>
      <c r="AA52" s="9"/>
      <c r="AB52" s="9" t="n">
        <f aca="false">T52-P52-D52</f>
        <v>-60152242.4231033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-0.0116529781048976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11701817</v>
      </c>
      <c r="AX52" s="7"/>
      <c r="AY52" s="40" t="n">
        <f aca="false">(AW52-AW51)/AW51</f>
        <v>0.00411330783281552</v>
      </c>
      <c r="AZ52" s="39" t="n">
        <f aca="false">workers_and_wage_low!B40</f>
        <v>6368.40411829942</v>
      </c>
      <c r="BA52" s="40" t="n">
        <f aca="false">(AZ52-AZ51)/AZ51</f>
        <v>-0.00103858503707805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0.0170026000350744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120448321.125181</v>
      </c>
      <c r="E53" s="9"/>
      <c r="F53" s="67" t="n">
        <f aca="false">'Low pensions'!I53</f>
        <v>21892908.1383813</v>
      </c>
      <c r="G53" s="81" t="n">
        <f aca="false">'Low pensions'!K53</f>
        <v>747757.780294855</v>
      </c>
      <c r="H53" s="81" t="n">
        <f aca="false">'Low pensions'!V53</f>
        <v>4113942.68296906</v>
      </c>
      <c r="I53" s="81" t="n">
        <f aca="false">'Low pensions'!M53</f>
        <v>23126.5292874697</v>
      </c>
      <c r="J53" s="81" t="n">
        <f aca="false">'Low pensions'!W53</f>
        <v>127235.340710383</v>
      </c>
      <c r="K53" s="9"/>
      <c r="L53" s="81" t="n">
        <f aca="false">'Low pensions'!N53</f>
        <v>3650499.21939268</v>
      </c>
      <c r="M53" s="67"/>
      <c r="N53" s="81" t="n">
        <f aca="false">'Low pensions'!L53</f>
        <v>942961.830384828</v>
      </c>
      <c r="O53" s="9"/>
      <c r="P53" s="81" t="n">
        <f aca="false">'Low pensions'!X53</f>
        <v>24130355.5752299</v>
      </c>
      <c r="Q53" s="67"/>
      <c r="R53" s="81" t="n">
        <f aca="false">'Low SIPA income'!G48</f>
        <v>22695288.3142552</v>
      </c>
      <c r="S53" s="67"/>
      <c r="T53" s="81" t="n">
        <f aca="false">'Low SIPA income'!J48</f>
        <v>86777401.9087749</v>
      </c>
      <c r="U53" s="9"/>
      <c r="V53" s="81" t="n">
        <f aca="false">'Low SIPA income'!F48</f>
        <v>111543.046708623</v>
      </c>
      <c r="W53" s="67"/>
      <c r="X53" s="81" t="n">
        <f aca="false">'Low SIPA income'!M48</f>
        <v>280163.974579349</v>
      </c>
      <c r="Y53" s="9"/>
      <c r="Z53" s="9" t="n">
        <f aca="false">R53+V53-N53-L53-F53</f>
        <v>-3679537.82719498</v>
      </c>
      <c r="AA53" s="9"/>
      <c r="AB53" s="9" t="n">
        <f aca="false">T53-P53-D53</f>
        <v>-57801274.7916362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-0.0110864919264414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11765154</v>
      </c>
      <c r="AX53" s="7"/>
      <c r="AY53" s="40" t="n">
        <f aca="false">(AW53-AW52)/AW52</f>
        <v>0.0054125782346451</v>
      </c>
      <c r="AZ53" s="39" t="n">
        <f aca="false">workers_and_wage_low!B41</f>
        <v>6392.84801853955</v>
      </c>
      <c r="BA53" s="40" t="n">
        <f aca="false">(AZ53-AZ52)/AZ52</f>
        <v>0.00383830859129838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0.0147792568701835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116570713.60997</v>
      </c>
      <c r="E54" s="6"/>
      <c r="F54" s="8" t="n">
        <f aca="false">'Low pensions'!I54</f>
        <v>21188107.072379</v>
      </c>
      <c r="G54" s="80" t="n">
        <f aca="false">'Low pensions'!K54</f>
        <v>801790.073175102</v>
      </c>
      <c r="H54" s="80" t="n">
        <f aca="false">'Low pensions'!V54</f>
        <v>4411212.41629244</v>
      </c>
      <c r="I54" s="80" t="n">
        <f aca="false">'Low pensions'!M54</f>
        <v>24797.631129127</v>
      </c>
      <c r="J54" s="80" t="n">
        <f aca="false">'Low pensions'!W54</f>
        <v>136429.249988427</v>
      </c>
      <c r="K54" s="6"/>
      <c r="L54" s="80" t="n">
        <f aca="false">'Low pensions'!N54</f>
        <v>4203219.29031744</v>
      </c>
      <c r="M54" s="8"/>
      <c r="N54" s="80" t="n">
        <f aca="false">'Low pensions'!L54</f>
        <v>914749.5989151</v>
      </c>
      <c r="O54" s="6"/>
      <c r="P54" s="80" t="n">
        <f aca="false">'Low pensions'!X54</f>
        <v>26843207.2771867</v>
      </c>
      <c r="Q54" s="8"/>
      <c r="R54" s="80" t="n">
        <f aca="false">'Low SIPA income'!G49</f>
        <v>20062313.4950385</v>
      </c>
      <c r="S54" s="8"/>
      <c r="T54" s="80" t="n">
        <f aca="false">'Low SIPA income'!J49</f>
        <v>76709994.4830962</v>
      </c>
      <c r="U54" s="6"/>
      <c r="V54" s="80" t="n">
        <f aca="false">'Low SIPA income'!F49</f>
        <v>112330.343859906</v>
      </c>
      <c r="W54" s="8"/>
      <c r="X54" s="80" t="n">
        <f aca="false">'Low SIPA income'!M49</f>
        <v>282141.438039307</v>
      </c>
      <c r="Y54" s="6"/>
      <c r="Z54" s="6" t="n">
        <f aca="false">R54+V54-N54-L54-F54</f>
        <v>-6131432.12271315</v>
      </c>
      <c r="AA54" s="6"/>
      <c r="AB54" s="6" t="n">
        <f aca="false">T54-P54-D54</f>
        <v>-66703926.4040607</v>
      </c>
      <c r="AC54" s="50"/>
      <c r="AD54" s="6"/>
      <c r="AE54" s="6"/>
      <c r="AF54" s="6"/>
      <c r="AG54" s="6" t="n">
        <f aca="false">BF54/100*$AG$53</f>
        <v>5275613417.24915</v>
      </c>
      <c r="AH54" s="61" t="n">
        <f aca="false">(AG54-AG53)/AG53</f>
        <v>0.0118815851068736</v>
      </c>
      <c r="AI54" s="61"/>
      <c r="AJ54" s="61" t="n">
        <f aca="false">AB54/AG54</f>
        <v>-0.012643823784731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0.00921406885022948</v>
      </c>
      <c r="AV54" s="5"/>
      <c r="AW54" s="65" t="n">
        <f aca="false">workers_and_wage_low!C42</f>
        <v>11808088</v>
      </c>
      <c r="AX54" s="5"/>
      <c r="AY54" s="61" t="n">
        <f aca="false">(AW54-AW53)/AW53</f>
        <v>0.00364925100002941</v>
      </c>
      <c r="AZ54" s="66" t="n">
        <f aca="false">workers_and_wage_low!B42</f>
        <v>6445.28472462034</v>
      </c>
      <c r="BA54" s="61" t="n">
        <f aca="false">(AZ54-AZ53)/AZ53</f>
        <v>0.00820240148502247</v>
      </c>
      <c r="BB54" s="61"/>
      <c r="BC54" s="61"/>
      <c r="BD54" s="61"/>
      <c r="BE54" s="61"/>
      <c r="BF54" s="5" t="n">
        <f aca="false">BF53*(1+AY54)*(1+BA54)*(1-BE54)</f>
        <v>101.188158510687</v>
      </c>
      <c r="BG54" s="5"/>
      <c r="BH54" s="5"/>
      <c r="BI54" s="61" t="n">
        <f aca="false">T61/AG61</f>
        <v>0.0169892878368568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124561221.521799</v>
      </c>
      <c r="E55" s="9"/>
      <c r="F55" s="67" t="n">
        <f aca="false">'Low pensions'!I55</f>
        <v>22640476.470794</v>
      </c>
      <c r="G55" s="81" t="n">
        <f aca="false">'Low pensions'!K55</f>
        <v>935226.987430097</v>
      </c>
      <c r="H55" s="81" t="n">
        <f aca="false">'Low pensions'!V55</f>
        <v>5145342.94826877</v>
      </c>
      <c r="I55" s="81" t="n">
        <f aca="false">'Low pensions'!M55</f>
        <v>28924.5460029927</v>
      </c>
      <c r="J55" s="81" t="n">
        <f aca="false">'Low pensions'!W55</f>
        <v>159134.317987694</v>
      </c>
      <c r="K55" s="9"/>
      <c r="L55" s="81" t="n">
        <f aca="false">'Low pensions'!N55</f>
        <v>3784824.60248052</v>
      </c>
      <c r="M55" s="67"/>
      <c r="N55" s="81" t="n">
        <f aca="false">'Low pensions'!L55</f>
        <v>979797.724409539</v>
      </c>
      <c r="O55" s="9"/>
      <c r="P55" s="81" t="n">
        <f aca="false">'Low pensions'!X55</f>
        <v>25030030.8472069</v>
      </c>
      <c r="Q55" s="67"/>
      <c r="R55" s="81" t="n">
        <f aca="false">'Low SIPA income'!G50</f>
        <v>23472024.9196312</v>
      </c>
      <c r="S55" s="67"/>
      <c r="T55" s="81" t="n">
        <f aca="false">'Low SIPA income'!J50</f>
        <v>89747321.6405121</v>
      </c>
      <c r="U55" s="9"/>
      <c r="V55" s="81" t="n">
        <f aca="false">'Low SIPA income'!F50</f>
        <v>109850.533999611</v>
      </c>
      <c r="W55" s="67"/>
      <c r="X55" s="81" t="n">
        <f aca="false">'Low SIPA income'!M50</f>
        <v>275912.870619267</v>
      </c>
      <c r="Y55" s="9"/>
      <c r="Z55" s="9" t="n">
        <f aca="false">R55+V55-N55-L55-F55</f>
        <v>-3823223.34405322</v>
      </c>
      <c r="AA55" s="9"/>
      <c r="AB55" s="9" t="n">
        <f aca="false">T55-P55-D55</f>
        <v>-59843930.7284936</v>
      </c>
      <c r="AC55" s="50"/>
      <c r="AD55" s="9"/>
      <c r="AE55" s="9"/>
      <c r="AF55" s="9"/>
      <c r="AG55" s="9" t="n">
        <f aca="false">BF55/100*$AG$53</f>
        <v>5332902121.42</v>
      </c>
      <c r="AH55" s="40" t="n">
        <f aca="false">(AG55-AG54)/AG54</f>
        <v>0.0108591550668856</v>
      </c>
      <c r="AI55" s="40"/>
      <c r="AJ55" s="40" t="n">
        <f aca="false">AB55/AG55</f>
        <v>-0.0112216443066011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11870809</v>
      </c>
      <c r="AX55" s="7"/>
      <c r="AY55" s="40" t="n">
        <f aca="false">(AW55-AW54)/AW54</f>
        <v>0.00531169821905121</v>
      </c>
      <c r="AZ55" s="39" t="n">
        <f aca="false">workers_and_wage_low!B43</f>
        <v>6480.85074752167</v>
      </c>
      <c r="BA55" s="40" t="n">
        <f aca="false">(AZ55-AZ54)/AZ54</f>
        <v>0.0055181461209112</v>
      </c>
      <c r="BB55" s="40"/>
      <c r="BC55" s="40"/>
      <c r="BD55" s="40"/>
      <c r="BE55" s="40"/>
      <c r="BF55" s="7" t="n">
        <f aca="false">BF54*(1+AY55)*(1+BA55)*(1-BE55)</f>
        <v>102.286976414888</v>
      </c>
      <c r="BG55" s="7"/>
      <c r="BH55" s="7"/>
      <c r="BI55" s="40" t="n">
        <f aca="false">T62/AG62</f>
        <v>0.0147610189204214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120309625.818565</v>
      </c>
      <c r="E56" s="9"/>
      <c r="F56" s="67" t="n">
        <f aca="false">'Low pensions'!I56</f>
        <v>21867698.6246363</v>
      </c>
      <c r="G56" s="81" t="n">
        <f aca="false">'Low pensions'!K56</f>
        <v>969570.391954242</v>
      </c>
      <c r="H56" s="81" t="n">
        <f aca="false">'Low pensions'!V56</f>
        <v>5334290.22701811</v>
      </c>
      <c r="I56" s="81" t="n">
        <f aca="false">'Low pensions'!M56</f>
        <v>29986.7131532241</v>
      </c>
      <c r="J56" s="81" t="n">
        <f aca="false">'Low pensions'!W56</f>
        <v>164978.048258293</v>
      </c>
      <c r="K56" s="9"/>
      <c r="L56" s="81" t="n">
        <f aca="false">'Low pensions'!N56</f>
        <v>3644020.68678859</v>
      </c>
      <c r="M56" s="67"/>
      <c r="N56" s="81" t="n">
        <f aca="false">'Low pensions'!L56</f>
        <v>947709.899991043</v>
      </c>
      <c r="O56" s="9"/>
      <c r="P56" s="81" t="n">
        <f aca="false">'Low pensions'!X56</f>
        <v>24122860.916816</v>
      </c>
      <c r="Q56" s="67"/>
      <c r="R56" s="81" t="n">
        <f aca="false">'Low SIPA income'!G51</f>
        <v>20594900.7837508</v>
      </c>
      <c r="S56" s="67"/>
      <c r="T56" s="81" t="n">
        <f aca="false">'Low SIPA income'!J51</f>
        <v>78746388.1417333</v>
      </c>
      <c r="U56" s="9"/>
      <c r="V56" s="81" t="n">
        <f aca="false">'Low SIPA income'!F51</f>
        <v>109162.762325588</v>
      </c>
      <c r="W56" s="67"/>
      <c r="X56" s="81" t="n">
        <f aca="false">'Low SIPA income'!M51</f>
        <v>274185.386464196</v>
      </c>
      <c r="Y56" s="9"/>
      <c r="Z56" s="9" t="n">
        <f aca="false">R56+V56-N56-L56-F56</f>
        <v>-5755365.66533953</v>
      </c>
      <c r="AA56" s="9"/>
      <c r="AB56" s="9" t="n">
        <f aca="false">T56-P56-D56</f>
        <v>-65686098.5936478</v>
      </c>
      <c r="AC56" s="50"/>
      <c r="AD56" s="9"/>
      <c r="AE56" s="9"/>
      <c r="AF56" s="9"/>
      <c r="AG56" s="9" t="n">
        <f aca="false">BF56/100*$AG$53</f>
        <v>5378938937.02966</v>
      </c>
      <c r="AH56" s="40" t="n">
        <f aca="false">(AG56-AG55)/AG55</f>
        <v>0.00863260089187592</v>
      </c>
      <c r="AI56" s="40"/>
      <c r="AJ56" s="40" t="n">
        <f aca="false">AB56/AG56</f>
        <v>-0.0122117204457281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11893165</v>
      </c>
      <c r="AX56" s="7"/>
      <c r="AY56" s="40" t="n">
        <f aca="false">(AW56-AW55)/AW55</f>
        <v>0.00188327518368799</v>
      </c>
      <c r="AZ56" s="39" t="n">
        <f aca="false">workers_and_wage_low!B44</f>
        <v>6524.50989788842</v>
      </c>
      <c r="BA56" s="40" t="n">
        <f aca="false">(AZ56-AZ55)/AZ55</f>
        <v>0.00673663876358316</v>
      </c>
      <c r="BB56" s="40"/>
      <c r="BC56" s="40"/>
      <c r="BD56" s="40"/>
      <c r="BE56" s="40"/>
      <c r="BF56" s="7" t="n">
        <f aca="false">BF55*(1+AY56)*(1+BA56)*(1-BE56)</f>
        <v>103.169979058714</v>
      </c>
      <c r="BG56" s="7"/>
      <c r="BH56" s="7"/>
      <c r="BI56" s="40" t="n">
        <f aca="false">T63/AG63</f>
        <v>0.0169838668263388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126503618.715633</v>
      </c>
      <c r="E57" s="9"/>
      <c r="F57" s="67" t="n">
        <f aca="false">'Low pensions'!I57</f>
        <v>22993530.1533659</v>
      </c>
      <c r="G57" s="81" t="n">
        <f aca="false">'Low pensions'!K57</f>
        <v>1123760.3748139</v>
      </c>
      <c r="H57" s="81" t="n">
        <f aca="false">'Low pensions'!V57</f>
        <v>6182598.01931216</v>
      </c>
      <c r="I57" s="81" t="n">
        <f aca="false">'Low pensions'!M57</f>
        <v>34755.475509708</v>
      </c>
      <c r="J57" s="81" t="n">
        <f aca="false">'Low pensions'!W57</f>
        <v>191214.371731302</v>
      </c>
      <c r="K57" s="9"/>
      <c r="L57" s="81" t="n">
        <f aca="false">'Low pensions'!N57</f>
        <v>3889632.79145032</v>
      </c>
      <c r="M57" s="67"/>
      <c r="N57" s="81" t="n">
        <f aca="false">'Low pensions'!L57</f>
        <v>997795.994889624</v>
      </c>
      <c r="O57" s="9"/>
      <c r="P57" s="81" t="n">
        <f aca="false">'Low pensions'!X57</f>
        <v>25672902.2118414</v>
      </c>
      <c r="Q57" s="67"/>
      <c r="R57" s="81" t="n">
        <f aca="false">'Low SIPA income'!G52</f>
        <v>23921708.2351385</v>
      </c>
      <c r="S57" s="67"/>
      <c r="T57" s="81" t="n">
        <f aca="false">'Low SIPA income'!J52</f>
        <v>91466724.7721716</v>
      </c>
      <c r="U57" s="9"/>
      <c r="V57" s="81" t="n">
        <f aca="false">'Low SIPA income'!F52</f>
        <v>110077.041373624</v>
      </c>
      <c r="W57" s="67"/>
      <c r="X57" s="81" t="n">
        <f aca="false">'Low SIPA income'!M52</f>
        <v>276481.7918389</v>
      </c>
      <c r="Y57" s="9"/>
      <c r="Z57" s="9" t="n">
        <f aca="false">R57+V57-N57-L57-F57</f>
        <v>-3849173.66319375</v>
      </c>
      <c r="AA57" s="9"/>
      <c r="AB57" s="9" t="n">
        <f aca="false">T57-P57-D57</f>
        <v>-60709796.1553024</v>
      </c>
      <c r="AC57" s="50"/>
      <c r="AD57" s="9"/>
      <c r="AE57" s="9"/>
      <c r="AF57" s="9"/>
      <c r="AG57" s="9" t="n">
        <f aca="false">BF57/100*$AG$53</f>
        <v>5408431306.01489</v>
      </c>
      <c r="AH57" s="40" t="n">
        <f aca="false">(AG57-AG56)/AG56</f>
        <v>0.0054829343352828</v>
      </c>
      <c r="AI57" s="40" t="n">
        <f aca="false">(AG57-AG53)/AG53</f>
        <v>0.0373565327926539</v>
      </c>
      <c r="AJ57" s="40" t="n">
        <f aca="false">AB57/AG57</f>
        <v>-0.0112250286118611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11935258</v>
      </c>
      <c r="AX57" s="7"/>
      <c r="AY57" s="40" t="n">
        <f aca="false">(AW57-AW56)/AW56</f>
        <v>0.00353925973447774</v>
      </c>
      <c r="AZ57" s="39" t="n">
        <f aca="false">workers_and_wage_low!B45</f>
        <v>6537.14669714487</v>
      </c>
      <c r="BA57" s="40" t="n">
        <f aca="false">(AZ57-AZ56)/AZ56</f>
        <v>0.00193681969285314</v>
      </c>
      <c r="BB57" s="40"/>
      <c r="BC57" s="40"/>
      <c r="BD57" s="40"/>
      <c r="BE57" s="40"/>
      <c r="BF57" s="7" t="n">
        <f aca="false">BF56*(1+AY57)*(1+BA57)*(1-BE57)</f>
        <v>103.735653279265</v>
      </c>
      <c r="BG57" s="73" t="n">
        <f aca="false">(BB57-BB53)/BB53</f>
        <v>-1</v>
      </c>
      <c r="BH57" s="7"/>
      <c r="BI57" s="40" t="n">
        <f aca="false">T64/AG64</f>
        <v>0.0147763133759993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123859767.075553</v>
      </c>
      <c r="E58" s="6"/>
      <c r="F58" s="8" t="n">
        <f aca="false">'Low pensions'!I58</f>
        <v>22512978.8219146</v>
      </c>
      <c r="G58" s="80" t="n">
        <f aca="false">'Low pensions'!K58</f>
        <v>1209989.46633241</v>
      </c>
      <c r="H58" s="80" t="n">
        <f aca="false">'Low pensions'!V58</f>
        <v>6657005.03915184</v>
      </c>
      <c r="I58" s="80" t="n">
        <f aca="false">'Low pensions'!M58</f>
        <v>37422.3546288374</v>
      </c>
      <c r="J58" s="80" t="n">
        <f aca="false">'Low pensions'!W58</f>
        <v>205886.753788202</v>
      </c>
      <c r="K58" s="6"/>
      <c r="L58" s="80" t="n">
        <f aca="false">'Low pensions'!N58</f>
        <v>4528700.27739295</v>
      </c>
      <c r="M58" s="8"/>
      <c r="N58" s="80" t="n">
        <f aca="false">'Low pensions'!L58</f>
        <v>978359.683044344</v>
      </c>
      <c r="O58" s="6"/>
      <c r="P58" s="80" t="n">
        <f aca="false">'Low pensions'!X58</f>
        <v>28882093.5812631</v>
      </c>
      <c r="Q58" s="8"/>
      <c r="R58" s="80" t="n">
        <f aca="false">'Low SIPA income'!G53</f>
        <v>20820908.1038777</v>
      </c>
      <c r="S58" s="8"/>
      <c r="T58" s="80" t="n">
        <f aca="false">'Low SIPA income'!J53</f>
        <v>79610546.7186773</v>
      </c>
      <c r="U58" s="6"/>
      <c r="V58" s="80" t="n">
        <f aca="false">'Low SIPA income'!F53</f>
        <v>115822.781529123</v>
      </c>
      <c r="W58" s="8"/>
      <c r="X58" s="80" t="n">
        <f aca="false">'Low SIPA income'!M53</f>
        <v>290913.43456666</v>
      </c>
      <c r="Y58" s="6"/>
      <c r="Z58" s="6" t="n">
        <f aca="false">R58+V58-N58-L58-F58</f>
        <v>-7083307.8969451</v>
      </c>
      <c r="AA58" s="6"/>
      <c r="AB58" s="6" t="n">
        <f aca="false">T58-P58-D58</f>
        <v>-73131313.9381386</v>
      </c>
      <c r="AC58" s="50"/>
      <c r="AD58" s="6"/>
      <c r="AE58" s="6"/>
      <c r="AF58" s="6"/>
      <c r="AG58" s="6" t="n">
        <f aca="false">BF58/100*$AG$53</f>
        <v>5430773672.44468</v>
      </c>
      <c r="AH58" s="61" t="n">
        <f aca="false">(AG58-AG57)/AG57</f>
        <v>0.00413102527621007</v>
      </c>
      <c r="AI58" s="61"/>
      <c r="AJ58" s="61" t="n">
        <f aca="false">AB58/AG58</f>
        <v>-0.0134660949524008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0.00850754385931725</v>
      </c>
      <c r="AV58" s="5"/>
      <c r="AW58" s="65" t="n">
        <f aca="false">workers_and_wage_low!C46</f>
        <v>11950940</v>
      </c>
      <c r="AX58" s="5"/>
      <c r="AY58" s="61" t="n">
        <f aca="false">(AW58-AW57)/AW57</f>
        <v>0.00131392216238644</v>
      </c>
      <c r="AZ58" s="66" t="n">
        <f aca="false">workers_and_wage_low!B46</f>
        <v>6555.53834826291</v>
      </c>
      <c r="BA58" s="61" t="n">
        <f aca="false">(AZ58-AZ57)/AZ57</f>
        <v>0.00281340651664968</v>
      </c>
      <c r="BB58" s="61"/>
      <c r="BC58" s="61"/>
      <c r="BD58" s="61"/>
      <c r="BE58" s="61"/>
      <c r="BF58" s="5" t="n">
        <f aca="false">BF57*(1+AY58)*(1+BA58)*(1-BE58)</f>
        <v>104.164187885006</v>
      </c>
      <c r="BG58" s="5"/>
      <c r="BH58" s="5"/>
      <c r="BI58" s="61" t="n">
        <f aca="false">T65/AG65</f>
        <v>0.0170047820274582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131219502.955661</v>
      </c>
      <c r="E59" s="9"/>
      <c r="F59" s="67" t="n">
        <f aca="false">'Low pensions'!I59</f>
        <v>23850697.9369739</v>
      </c>
      <c r="G59" s="81" t="n">
        <f aca="false">'Low pensions'!K59</f>
        <v>1377791.83299667</v>
      </c>
      <c r="H59" s="81" t="n">
        <f aca="false">'Low pensions'!V59</f>
        <v>7580204.15083628</v>
      </c>
      <c r="I59" s="81" t="n">
        <f aca="false">'Low pensions'!M59</f>
        <v>42612.1185462887</v>
      </c>
      <c r="J59" s="81" t="n">
        <f aca="false">'Low pensions'!W59</f>
        <v>234439.303634111</v>
      </c>
      <c r="K59" s="9"/>
      <c r="L59" s="81" t="n">
        <f aca="false">'Low pensions'!N59</f>
        <v>3971882.69859141</v>
      </c>
      <c r="M59" s="67"/>
      <c r="N59" s="81" t="n">
        <f aca="false">'Low pensions'!L59</f>
        <v>1038979.68118098</v>
      </c>
      <c r="O59" s="9"/>
      <c r="P59" s="81" t="n">
        <f aca="false">'Low pensions'!X59</f>
        <v>26326277.8618193</v>
      </c>
      <c r="Q59" s="67"/>
      <c r="R59" s="81" t="n">
        <f aca="false">'Low SIPA income'!G54</f>
        <v>24391222.9591644</v>
      </c>
      <c r="S59" s="67"/>
      <c r="T59" s="81" t="n">
        <f aca="false">'Low SIPA income'!J54</f>
        <v>93261955.0131239</v>
      </c>
      <c r="U59" s="9"/>
      <c r="V59" s="81" t="n">
        <f aca="false">'Low SIPA income'!F54</f>
        <v>110103.614863583</v>
      </c>
      <c r="W59" s="67"/>
      <c r="X59" s="81" t="n">
        <f aca="false">'Low SIPA income'!M54</f>
        <v>276548.536784327</v>
      </c>
      <c r="Y59" s="9"/>
      <c r="Z59" s="9" t="n">
        <f aca="false">R59+V59-N59-L59-F59</f>
        <v>-4360233.74271833</v>
      </c>
      <c r="AA59" s="9"/>
      <c r="AB59" s="9" t="n">
        <f aca="false">T59-P59-D59</f>
        <v>-64283825.804356</v>
      </c>
      <c r="AC59" s="50"/>
      <c r="AD59" s="9"/>
      <c r="AE59" s="9"/>
      <c r="AF59" s="9"/>
      <c r="AG59" s="9" t="n">
        <f aca="false">BF59/100*$AG$53</f>
        <v>5485158435.8119</v>
      </c>
      <c r="AH59" s="40" t="n">
        <f aca="false">(AG59-AG58)/AG58</f>
        <v>0.0100141833645475</v>
      </c>
      <c r="AI59" s="40"/>
      <c r="AJ59" s="40" t="n">
        <f aca="false">AB59/AG59</f>
        <v>-0.0117195932545275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11972880</v>
      </c>
      <c r="AX59" s="7"/>
      <c r="AY59" s="40" t="n">
        <f aca="false">(AW59-AW58)/AW58</f>
        <v>0.00183583885451688</v>
      </c>
      <c r="AZ59" s="39" t="n">
        <f aca="false">workers_and_wage_low!B47</f>
        <v>6609.05355402967</v>
      </c>
      <c r="BA59" s="40" t="n">
        <f aca="false">(AZ59-AZ58)/AZ58</f>
        <v>0.00816335790041376</v>
      </c>
      <c r="BB59" s="40"/>
      <c r="BC59" s="40"/>
      <c r="BD59" s="40"/>
      <c r="BE59" s="40"/>
      <c r="BF59" s="7" t="n">
        <f aca="false">BF58*(1+AY59)*(1+BA59)*(1-BE59)</f>
        <v>105.207307162506</v>
      </c>
      <c r="BG59" s="7"/>
      <c r="BH59" s="7"/>
      <c r="BI59" s="40" t="n">
        <f aca="false">T66/AG66</f>
        <v>0.0148127303853567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129023989.844488</v>
      </c>
      <c r="E60" s="9"/>
      <c r="F60" s="67" t="n">
        <f aca="false">'Low pensions'!I60</f>
        <v>23451637.4402356</v>
      </c>
      <c r="G60" s="81" t="n">
        <f aca="false">'Low pensions'!K60</f>
        <v>1416125.59170971</v>
      </c>
      <c r="H60" s="81" t="n">
        <f aca="false">'Low pensions'!V60</f>
        <v>7791105.18098806</v>
      </c>
      <c r="I60" s="81" t="n">
        <f aca="false">'Low pensions'!M60</f>
        <v>43797.6987126714</v>
      </c>
      <c r="J60" s="81" t="n">
        <f aca="false">'Low pensions'!W60</f>
        <v>240962.015906848</v>
      </c>
      <c r="K60" s="9"/>
      <c r="L60" s="81" t="n">
        <f aca="false">'Low pensions'!N60</f>
        <v>3910378.56418765</v>
      </c>
      <c r="M60" s="67"/>
      <c r="N60" s="81" t="n">
        <f aca="false">'Low pensions'!L60</f>
        <v>1023208.26887843</v>
      </c>
      <c r="O60" s="9"/>
      <c r="P60" s="81" t="n">
        <f aca="false">'Low pensions'!X60</f>
        <v>25920362.9588501</v>
      </c>
      <c r="Q60" s="67"/>
      <c r="R60" s="81" t="n">
        <f aca="false">'Low SIPA income'!G55</f>
        <v>21430410.0225805</v>
      </c>
      <c r="S60" s="67"/>
      <c r="T60" s="81" t="n">
        <f aca="false">'Low SIPA income'!J55</f>
        <v>81941030.1314051</v>
      </c>
      <c r="U60" s="9"/>
      <c r="V60" s="81" t="n">
        <f aca="false">'Low SIPA income'!F55</f>
        <v>110288.272105966</v>
      </c>
      <c r="W60" s="67"/>
      <c r="X60" s="81" t="n">
        <f aca="false">'Low SIPA income'!M55</f>
        <v>277012.342539033</v>
      </c>
      <c r="Y60" s="9"/>
      <c r="Z60" s="9" t="n">
        <f aca="false">R60+V60-N60-L60-F60</f>
        <v>-6844525.97861515</v>
      </c>
      <c r="AA60" s="9"/>
      <c r="AB60" s="9" t="n">
        <f aca="false">T60-P60-D60</f>
        <v>-73003322.6719332</v>
      </c>
      <c r="AC60" s="50"/>
      <c r="AD60" s="9"/>
      <c r="AE60" s="9"/>
      <c r="AF60" s="9"/>
      <c r="AG60" s="9" t="n">
        <f aca="false">BF60/100*$AG$53</f>
        <v>5544326812.31204</v>
      </c>
      <c r="AH60" s="40" t="n">
        <f aca="false">(AG60-AG59)/AG59</f>
        <v>0.0107869949779097</v>
      </c>
      <c r="AI60" s="40"/>
      <c r="AJ60" s="40" t="n">
        <f aca="false">AB60/AG60</f>
        <v>-0.0131672113032403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12015813</v>
      </c>
      <c r="AX60" s="7"/>
      <c r="AY60" s="40" t="n">
        <f aca="false">(AW60-AW59)/AW59</f>
        <v>0.00358585403010804</v>
      </c>
      <c r="AZ60" s="39" t="n">
        <f aca="false">workers_and_wage_low!B48</f>
        <v>6656.47622941217</v>
      </c>
      <c r="BA60" s="40" t="n">
        <f aca="false">(AZ60-AZ59)/AZ59</f>
        <v>0.00717541097145192</v>
      </c>
      <c r="BB60" s="40"/>
      <c r="BC60" s="40"/>
      <c r="BD60" s="40"/>
      <c r="BE60" s="40"/>
      <c r="BF60" s="7" t="n">
        <f aca="false">BF59*(1+AY60)*(1+BA60)*(1-BE60)</f>
        <v>106.342177856507</v>
      </c>
      <c r="BG60" s="7"/>
      <c r="BH60" s="7"/>
      <c r="BI60" s="40" t="n">
        <f aca="false">T67/AG67</f>
        <v>0.017115582751938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133570822.076758</v>
      </c>
      <c r="E61" s="9"/>
      <c r="F61" s="67" t="n">
        <f aca="false">'Low pensions'!I61</f>
        <v>24278078.0203269</v>
      </c>
      <c r="G61" s="81" t="n">
        <f aca="false">'Low pensions'!K61</f>
        <v>1535134.29797723</v>
      </c>
      <c r="H61" s="81" t="n">
        <f aca="false">'Low pensions'!V61</f>
        <v>8445855.9696269</v>
      </c>
      <c r="I61" s="81" t="n">
        <f aca="false">'Low pensions'!M61</f>
        <v>47478.3803498112</v>
      </c>
      <c r="J61" s="81" t="n">
        <f aca="false">'Low pensions'!W61</f>
        <v>261212.040297739</v>
      </c>
      <c r="K61" s="9"/>
      <c r="L61" s="81" t="n">
        <f aca="false">'Low pensions'!N61</f>
        <v>4059806.88069275</v>
      </c>
      <c r="M61" s="67"/>
      <c r="N61" s="81" t="n">
        <f aca="false">'Low pensions'!L61</f>
        <v>1060658.41874786</v>
      </c>
      <c r="O61" s="9"/>
      <c r="P61" s="81" t="n">
        <f aca="false">'Low pensions'!X61</f>
        <v>26901786.8785484</v>
      </c>
      <c r="Q61" s="67"/>
      <c r="R61" s="81" t="n">
        <f aca="false">'Low SIPA income'!G56</f>
        <v>24859156.6211186</v>
      </c>
      <c r="S61" s="67"/>
      <c r="T61" s="81" t="n">
        <f aca="false">'Low SIPA income'!J56</f>
        <v>95051139.9262118</v>
      </c>
      <c r="U61" s="9"/>
      <c r="V61" s="81" t="n">
        <f aca="false">'Low SIPA income'!F56</f>
        <v>110899.039249429</v>
      </c>
      <c r="W61" s="67"/>
      <c r="X61" s="81" t="n">
        <f aca="false">'Low SIPA income'!M56</f>
        <v>278546.413514359</v>
      </c>
      <c r="Y61" s="9"/>
      <c r="Z61" s="9" t="n">
        <f aca="false">R61+V61-N61-L61-F61</f>
        <v>-4428487.65939953</v>
      </c>
      <c r="AA61" s="9"/>
      <c r="AB61" s="9" t="n">
        <f aca="false">T61-P61-D61</f>
        <v>-65421469.0290951</v>
      </c>
      <c r="AC61" s="50"/>
      <c r="AD61" s="9"/>
      <c r="AE61" s="9"/>
      <c r="AF61" s="9"/>
      <c r="AG61" s="9" t="n">
        <f aca="false">BF61/100*$AG$53</f>
        <v>5594768941.40357</v>
      </c>
      <c r="AH61" s="40" t="n">
        <f aca="false">(AG61-AG60)/AG60</f>
        <v>0.00909797181860169</v>
      </c>
      <c r="AI61" s="40" t="n">
        <f aca="false">(AG61-AG57)/AG57</f>
        <v>0.0344531759479785</v>
      </c>
      <c r="AJ61" s="40" t="n">
        <f aca="false">AB61/AG61</f>
        <v>-0.0116933281274495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12038906</v>
      </c>
      <c r="AX61" s="7"/>
      <c r="AY61" s="40" t="n">
        <f aca="false">(AW61-AW60)/AW60</f>
        <v>0.00192188410388877</v>
      </c>
      <c r="AZ61" s="39" t="n">
        <f aca="false">workers_and_wage_low!B49</f>
        <v>6704.15205928575</v>
      </c>
      <c r="BA61" s="40" t="n">
        <f aca="false">(AZ61-AZ60)/AZ60</f>
        <v>0.00716232256083605</v>
      </c>
      <c r="BB61" s="40"/>
      <c r="BC61" s="40"/>
      <c r="BD61" s="40"/>
      <c r="BE61" s="40"/>
      <c r="BF61" s="7" t="n">
        <f aca="false">BF60*(1+AY61)*(1+BA61)*(1-BE61)</f>
        <v>107.309675993774</v>
      </c>
      <c r="BG61" s="7"/>
      <c r="BH61" s="7"/>
      <c r="BI61" s="40" t="n">
        <f aca="false">T68/AG68</f>
        <v>0.0148483952438605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131858946.564262</v>
      </c>
      <c r="E62" s="6"/>
      <c r="F62" s="8" t="n">
        <f aca="false">'Low pensions'!I62</f>
        <v>23966924.382075</v>
      </c>
      <c r="G62" s="80" t="n">
        <f aca="false">'Low pensions'!K62</f>
        <v>1565840.82806589</v>
      </c>
      <c r="H62" s="80" t="n">
        <f aca="false">'Low pensions'!V62</f>
        <v>8614794.23828364</v>
      </c>
      <c r="I62" s="80" t="n">
        <f aca="false">'Low pensions'!M62</f>
        <v>48428.0668473986</v>
      </c>
      <c r="J62" s="80" t="n">
        <f aca="false">'Low pensions'!W62</f>
        <v>266436.935204649</v>
      </c>
      <c r="K62" s="6"/>
      <c r="L62" s="80" t="n">
        <f aca="false">'Low pensions'!N62</f>
        <v>4746704.71850547</v>
      </c>
      <c r="M62" s="8"/>
      <c r="N62" s="80" t="n">
        <f aca="false">'Low pensions'!L62</f>
        <v>1049005.91139094</v>
      </c>
      <c r="O62" s="6"/>
      <c r="P62" s="80" t="n">
        <f aca="false">'Low pensions'!X62</f>
        <v>30401994.3669013</v>
      </c>
      <c r="Q62" s="8"/>
      <c r="R62" s="80" t="n">
        <f aca="false">'Low SIPA income'!G57</f>
        <v>21715970.2549147</v>
      </c>
      <c r="S62" s="8"/>
      <c r="T62" s="80" t="n">
        <f aca="false">'Low SIPA income'!J57</f>
        <v>83032894.4297254</v>
      </c>
      <c r="U62" s="6"/>
      <c r="V62" s="80" t="n">
        <f aca="false">'Low SIPA income'!F57</f>
        <v>112537.762062705</v>
      </c>
      <c r="W62" s="8"/>
      <c r="X62" s="80" t="n">
        <f aca="false">'Low SIPA income'!M57</f>
        <v>282662.412764409</v>
      </c>
      <c r="Y62" s="6"/>
      <c r="Z62" s="6" t="n">
        <f aca="false">R62+V62-N62-L62-F62</f>
        <v>-7934126.99499407</v>
      </c>
      <c r="AA62" s="6"/>
      <c r="AB62" s="6" t="n">
        <f aca="false">T62-P62-D62</f>
        <v>-79228046.5014378</v>
      </c>
      <c r="AC62" s="50"/>
      <c r="AD62" s="6"/>
      <c r="AE62" s="6"/>
      <c r="AF62" s="6"/>
      <c r="AG62" s="6" t="n">
        <f aca="false">BF62/100*$AG$53</f>
        <v>5625146534.75934</v>
      </c>
      <c r="AH62" s="61" t="n">
        <f aca="false">(AG62-AG61)/AG61</f>
        <v>0.00542964216644633</v>
      </c>
      <c r="AI62" s="61"/>
      <c r="AJ62" s="61" t="n">
        <f aca="false">AB62/AG62</f>
        <v>-0.0140846191315845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0.00882851705911532</v>
      </c>
      <c r="AV62" s="5"/>
      <c r="AW62" s="65" t="n">
        <f aca="false">workers_and_wage_low!C50</f>
        <v>12125346</v>
      </c>
      <c r="AX62" s="5"/>
      <c r="AY62" s="61" t="n">
        <f aca="false">(AW62-AW61)/AW61</f>
        <v>0.00718005440029185</v>
      </c>
      <c r="AZ62" s="66" t="n">
        <f aca="false">workers_and_wage_low!B50</f>
        <v>6692.50068699054</v>
      </c>
      <c r="BA62" s="61" t="n">
        <f aca="false">(AZ62-AZ61)/AZ61</f>
        <v>-0.0017379337747981</v>
      </c>
      <c r="BB62" s="61"/>
      <c r="BC62" s="61"/>
      <c r="BD62" s="61"/>
      <c r="BE62" s="61"/>
      <c r="BF62" s="5" t="n">
        <f aca="false">BF61*(1+AY62)*(1+BA62)*(1-BE62)</f>
        <v>107.892329135418</v>
      </c>
      <c r="BG62" s="5"/>
      <c r="BH62" s="5"/>
      <c r="BI62" s="61" t="n">
        <f aca="false">T69/AG69</f>
        <v>0.0171467045669827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135279900.981292</v>
      </c>
      <c r="E63" s="9"/>
      <c r="F63" s="67" t="n">
        <f aca="false">'Low pensions'!I63</f>
        <v>24588723.3419774</v>
      </c>
      <c r="G63" s="81" t="n">
        <f aca="false">'Low pensions'!K63</f>
        <v>1703267.24222041</v>
      </c>
      <c r="H63" s="81" t="n">
        <f aca="false">'Low pensions'!V63</f>
        <v>9370873.82161439</v>
      </c>
      <c r="I63" s="81" t="n">
        <f aca="false">'Low pensions'!M63</f>
        <v>52678.3683160951</v>
      </c>
      <c r="J63" s="81" t="n">
        <f aca="false">'Low pensions'!W63</f>
        <v>289820.839843744</v>
      </c>
      <c r="K63" s="9"/>
      <c r="L63" s="81" t="n">
        <f aca="false">'Low pensions'!N63</f>
        <v>4083431.84756219</v>
      </c>
      <c r="M63" s="67"/>
      <c r="N63" s="81" t="n">
        <f aca="false">'Low pensions'!L63</f>
        <v>1078547.34970385</v>
      </c>
      <c r="O63" s="9"/>
      <c r="P63" s="81" t="n">
        <f aca="false">'Low pensions'!X63</f>
        <v>27122796.5639742</v>
      </c>
      <c r="Q63" s="67"/>
      <c r="R63" s="81" t="n">
        <f aca="false">'Low SIPA income'!G58</f>
        <v>25155434.5649314</v>
      </c>
      <c r="S63" s="67"/>
      <c r="T63" s="81" t="n">
        <f aca="false">'Low SIPA income'!J58</f>
        <v>96183984.3232934</v>
      </c>
      <c r="U63" s="9"/>
      <c r="V63" s="81" t="n">
        <f aca="false">'Low SIPA income'!F58</f>
        <v>111322.249992142</v>
      </c>
      <c r="W63" s="67"/>
      <c r="X63" s="81" t="n">
        <f aca="false">'Low SIPA income'!M58</f>
        <v>279609.39688501</v>
      </c>
      <c r="Y63" s="9"/>
      <c r="Z63" s="9" t="n">
        <f aca="false">R63+V63-N63-L63-F63</f>
        <v>-4483945.7243199</v>
      </c>
      <c r="AA63" s="9"/>
      <c r="AB63" s="9" t="n">
        <f aca="false">T63-P63-D63</f>
        <v>-66218713.2219728</v>
      </c>
      <c r="AC63" s="50"/>
      <c r="AD63" s="9"/>
      <c r="AE63" s="9"/>
      <c r="AF63" s="9"/>
      <c r="AG63" s="9" t="n">
        <f aca="false">BF63/100*$AG$53</f>
        <v>5663255918.50086</v>
      </c>
      <c r="AH63" s="40" t="n">
        <f aca="false">(AG63-AG62)/AG62</f>
        <v>0.00677482506562731</v>
      </c>
      <c r="AI63" s="40"/>
      <c r="AJ63" s="40" t="n">
        <f aca="false">AB63/AG63</f>
        <v>-0.0116926930682486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12111015</v>
      </c>
      <c r="AX63" s="7"/>
      <c r="AY63" s="40" t="n">
        <f aca="false">(AW63-AW62)/AW62</f>
        <v>-0.00118190441740797</v>
      </c>
      <c r="AZ63" s="39" t="n">
        <f aca="false">workers_and_wage_low!B51</f>
        <v>6745.81411589909</v>
      </c>
      <c r="BA63" s="40" t="n">
        <f aca="false">(AZ63-AZ62)/AZ62</f>
        <v>0.00796614470465127</v>
      </c>
      <c r="BB63" s="40"/>
      <c r="BC63" s="40"/>
      <c r="BD63" s="40"/>
      <c r="BE63" s="40"/>
      <c r="BF63" s="7" t="n">
        <f aca="false">BF62*(1+AY63)*(1+BA63)*(1-BE63)</f>
        <v>108.623280791233</v>
      </c>
      <c r="BG63" s="7"/>
      <c r="BH63" s="7"/>
      <c r="BI63" s="40" t="n">
        <f aca="false">T70/AG70</f>
        <v>0.0148297054299845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132953590.068355</v>
      </c>
      <c r="E64" s="9"/>
      <c r="F64" s="67" t="n">
        <f aca="false">'Low pensions'!I64</f>
        <v>24165888.7964855</v>
      </c>
      <c r="G64" s="81" t="n">
        <f aca="false">'Low pensions'!K64</f>
        <v>1724111.25714152</v>
      </c>
      <c r="H64" s="81" t="n">
        <f aca="false">'Low pensions'!V64</f>
        <v>9485551.44173167</v>
      </c>
      <c r="I64" s="81" t="n">
        <f aca="false">'Low pensions'!M64</f>
        <v>53323.0285713871</v>
      </c>
      <c r="J64" s="81" t="n">
        <f aca="false">'Low pensions'!W64</f>
        <v>293367.570362835</v>
      </c>
      <c r="K64" s="9"/>
      <c r="L64" s="81" t="n">
        <f aca="false">'Low pensions'!N64</f>
        <v>3902206.26208667</v>
      </c>
      <c r="M64" s="67"/>
      <c r="N64" s="81" t="n">
        <f aca="false">'Low pensions'!L64</f>
        <v>1061958.2494525</v>
      </c>
      <c r="O64" s="9"/>
      <c r="P64" s="81" t="n">
        <f aca="false">'Low pensions'!X64</f>
        <v>26091147.8044245</v>
      </c>
      <c r="Q64" s="67"/>
      <c r="R64" s="81" t="n">
        <f aca="false">'Low SIPA income'!G59</f>
        <v>22118194.8119818</v>
      </c>
      <c r="S64" s="67"/>
      <c r="T64" s="81" t="n">
        <f aca="false">'Low SIPA income'!J59</f>
        <v>84570834.8851577</v>
      </c>
      <c r="U64" s="9"/>
      <c r="V64" s="81" t="n">
        <f aca="false">'Low SIPA income'!F59</f>
        <v>113240.792894909</v>
      </c>
      <c r="W64" s="67"/>
      <c r="X64" s="81" t="n">
        <f aca="false">'Low SIPA income'!M59</f>
        <v>284428.223525494</v>
      </c>
      <c r="Y64" s="9"/>
      <c r="Z64" s="9" t="n">
        <f aca="false">R64+V64-N64-L64-F64</f>
        <v>-6898617.70314797</v>
      </c>
      <c r="AA64" s="9"/>
      <c r="AB64" s="9" t="n">
        <f aca="false">T64-P64-D64</f>
        <v>-74473902.9876222</v>
      </c>
      <c r="AC64" s="50"/>
      <c r="AD64" s="9"/>
      <c r="AE64" s="9"/>
      <c r="AF64" s="9"/>
      <c r="AG64" s="9" t="n">
        <f aca="false">BF64/100*$AG$53</f>
        <v>5723405610.93701</v>
      </c>
      <c r="AH64" s="40" t="n">
        <f aca="false">(AG64-AG63)/AG63</f>
        <v>0.0106210443783156</v>
      </c>
      <c r="AI64" s="40"/>
      <c r="AJ64" s="40" t="n">
        <f aca="false">AB64/AG64</f>
        <v>-0.0130121658414892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12162773</v>
      </c>
      <c r="AX64" s="7"/>
      <c r="AY64" s="40" t="n">
        <f aca="false">(AW64-AW63)/AW63</f>
        <v>0.00427363024486387</v>
      </c>
      <c r="AZ64" s="39" t="n">
        <f aca="false">workers_and_wage_low!B52</f>
        <v>6788.45038013163</v>
      </c>
      <c r="BA64" s="40" t="n">
        <f aca="false">(AZ64-AZ63)/AZ63</f>
        <v>0.00632040306774185</v>
      </c>
      <c r="BB64" s="40"/>
      <c r="BC64" s="40"/>
      <c r="BD64" s="40"/>
      <c r="BE64" s="40"/>
      <c r="BF64" s="7" t="n">
        <f aca="false">BF63*(1+AY64)*(1+BA64)*(1-BE64)</f>
        <v>109.776973477035</v>
      </c>
      <c r="BG64" s="7"/>
      <c r="BH64" s="7"/>
      <c r="BI64" s="40" t="n">
        <f aca="false">T71/AG71</f>
        <v>0.0171291286227229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136637256.94318</v>
      </c>
      <c r="E65" s="9"/>
      <c r="F65" s="67" t="n">
        <f aca="false">'Low pensions'!I65</f>
        <v>24835438.8553785</v>
      </c>
      <c r="G65" s="81" t="n">
        <f aca="false">'Low pensions'!K65</f>
        <v>1884740.48535486</v>
      </c>
      <c r="H65" s="81" t="n">
        <f aca="false">'Low pensions'!V65</f>
        <v>10369286.0620771</v>
      </c>
      <c r="I65" s="81" t="n">
        <f aca="false">'Low pensions'!M65</f>
        <v>58290.9428460265</v>
      </c>
      <c r="J65" s="81" t="n">
        <f aca="false">'Low pensions'!W65</f>
        <v>320699.56893022</v>
      </c>
      <c r="K65" s="9"/>
      <c r="L65" s="81" t="n">
        <f aca="false">'Low pensions'!N65</f>
        <v>4073189.01144473</v>
      </c>
      <c r="M65" s="67"/>
      <c r="N65" s="81" t="n">
        <f aca="false">'Low pensions'!L65</f>
        <v>1093947.0330461</v>
      </c>
      <c r="O65" s="9"/>
      <c r="P65" s="81" t="n">
        <f aca="false">'Low pensions'!X65</f>
        <v>27154370.9527763</v>
      </c>
      <c r="Q65" s="67"/>
      <c r="R65" s="81" t="n">
        <f aca="false">'Low SIPA income'!G60</f>
        <v>25771801.5599116</v>
      </c>
      <c r="S65" s="67"/>
      <c r="T65" s="81" t="n">
        <f aca="false">'Low SIPA income'!J60</f>
        <v>98540716.9501755</v>
      </c>
      <c r="U65" s="9"/>
      <c r="V65" s="81" t="n">
        <f aca="false">'Low SIPA income'!F60</f>
        <v>113904.24436832</v>
      </c>
      <c r="W65" s="67"/>
      <c r="X65" s="81" t="n">
        <f aca="false">'Low SIPA income'!M60</f>
        <v>286094.622348334</v>
      </c>
      <c r="Y65" s="9"/>
      <c r="Z65" s="9" t="n">
        <f aca="false">R65+V65-N65-L65-F65</f>
        <v>-4116869.09558933</v>
      </c>
      <c r="AA65" s="9"/>
      <c r="AB65" s="9" t="n">
        <f aca="false">T65-P65-D65</f>
        <v>-65250910.9457803</v>
      </c>
      <c r="AC65" s="50"/>
      <c r="AD65" s="9"/>
      <c r="AE65" s="9"/>
      <c r="AF65" s="9"/>
      <c r="AG65" s="9" t="n">
        <f aca="false">BF65/100*$AG$53</f>
        <v>5794882686.00318</v>
      </c>
      <c r="AH65" s="40" t="n">
        <f aca="false">(AG65-AG64)/AG64</f>
        <v>0.012488556626072</v>
      </c>
      <c r="AI65" s="40" t="n">
        <f aca="false">(AG65-AG61)/AG61</f>
        <v>0.0357680087766773</v>
      </c>
      <c r="AJ65" s="40" t="n">
        <f aca="false">AB65/AG65</f>
        <v>-0.0112600917881195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12213972</v>
      </c>
      <c r="AX65" s="7"/>
      <c r="AY65" s="40" t="n">
        <f aca="false">(AW65-AW64)/AW64</f>
        <v>0.0042094841365534</v>
      </c>
      <c r="AZ65" s="39" t="n">
        <f aca="false">workers_and_wage_low!B53</f>
        <v>6844.41686289885</v>
      </c>
      <c r="BA65" s="40" t="n">
        <f aca="false">(AZ65-AZ64)/AZ64</f>
        <v>0.00824436795340266</v>
      </c>
      <c r="BB65" s="40"/>
      <c r="BC65" s="40"/>
      <c r="BD65" s="40"/>
      <c r="BE65" s="40"/>
      <c r="BF65" s="7" t="n">
        <f aca="false">BF64*(1+AY65)*(1+BA65)*(1-BE65)</f>
        <v>111.147929426542</v>
      </c>
      <c r="BG65" s="7"/>
      <c r="BH65" s="7"/>
      <c r="BI65" s="40" t="n">
        <f aca="false">T72/AG72</f>
        <v>0.0149132840533938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135105438.000747</v>
      </c>
      <c r="E66" s="6"/>
      <c r="F66" s="8" t="n">
        <f aca="false">'Low pensions'!I66</f>
        <v>24557012.6301058</v>
      </c>
      <c r="G66" s="80" t="n">
        <f aca="false">'Low pensions'!K66</f>
        <v>1887964.76455844</v>
      </c>
      <c r="H66" s="80" t="n">
        <f aca="false">'Low pensions'!V66</f>
        <v>10387025.094939</v>
      </c>
      <c r="I66" s="80" t="n">
        <f aca="false">'Low pensions'!M66</f>
        <v>58390.6628213949</v>
      </c>
      <c r="J66" s="80" t="n">
        <f aca="false">'Low pensions'!W66</f>
        <v>321248.198812548</v>
      </c>
      <c r="K66" s="6"/>
      <c r="L66" s="80" t="n">
        <f aca="false">'Low pensions'!N66</f>
        <v>4770923.11675904</v>
      </c>
      <c r="M66" s="8"/>
      <c r="N66" s="80" t="n">
        <f aca="false">'Low pensions'!L66</f>
        <v>1082579.65526776</v>
      </c>
      <c r="O66" s="6"/>
      <c r="P66" s="80" t="n">
        <f aca="false">'Low pensions'!X66</f>
        <v>30712376.5835228</v>
      </c>
      <c r="Q66" s="8"/>
      <c r="R66" s="80" t="n">
        <f aca="false">'Low SIPA income'!G61</f>
        <v>22591946.9123236</v>
      </c>
      <c r="S66" s="8"/>
      <c r="T66" s="80" t="n">
        <f aca="false">'Low SIPA income'!J61</f>
        <v>86382267.1017144</v>
      </c>
      <c r="U66" s="6"/>
      <c r="V66" s="80" t="n">
        <f aca="false">'Low SIPA income'!F61</f>
        <v>115521.710126225</v>
      </c>
      <c r="W66" s="8"/>
      <c r="X66" s="80" t="n">
        <f aca="false">'Low SIPA income'!M61</f>
        <v>290157.230003875</v>
      </c>
      <c r="Y66" s="6"/>
      <c r="Z66" s="6" t="n">
        <f aca="false">R66+V66-N66-L66-F66</f>
        <v>-7703046.77968282</v>
      </c>
      <c r="AA66" s="6"/>
      <c r="AB66" s="6" t="n">
        <f aca="false">T66-P66-D66</f>
        <v>-79435547.4825552</v>
      </c>
      <c r="AC66" s="50"/>
      <c r="AD66" s="6"/>
      <c r="AE66" s="6"/>
      <c r="AF66" s="6"/>
      <c r="AG66" s="6" t="n">
        <f aca="false">BF66/100*$AG$53</f>
        <v>5831623532.89767</v>
      </c>
      <c r="AH66" s="61" t="n">
        <f aca="false">(AG66-AG65)/AG65</f>
        <v>0.00634022272499655</v>
      </c>
      <c r="AI66" s="61"/>
      <c r="AJ66" s="61" t="n">
        <f aca="false">AB66/AG66</f>
        <v>-0.0136215150094033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0.00262935621622311</v>
      </c>
      <c r="AV66" s="5"/>
      <c r="AW66" s="65" t="n">
        <f aca="false">workers_and_wage_low!C54</f>
        <v>12234969</v>
      </c>
      <c r="AX66" s="5"/>
      <c r="AY66" s="61" t="n">
        <f aca="false">(AW66-AW65)/AW65</f>
        <v>0.00171909678522269</v>
      </c>
      <c r="AZ66" s="66" t="n">
        <f aca="false">workers_and_wage_low!B54</f>
        <v>6875.99149535746</v>
      </c>
      <c r="BA66" s="61" t="n">
        <f aca="false">(AZ66-AZ65)/AZ65</f>
        <v>0.00461319541037417</v>
      </c>
      <c r="BB66" s="61"/>
      <c r="BC66" s="61"/>
      <c r="BD66" s="61"/>
      <c r="BE66" s="61"/>
      <c r="BF66" s="5" t="n">
        <f aca="false">BF65*(1+AY66)*(1+BA66)*(1-BE66)</f>
        <v>111.852632054529</v>
      </c>
      <c r="BG66" s="5"/>
      <c r="BH66" s="5"/>
      <c r="BI66" s="61" t="n">
        <f aca="false">T73/AG73</f>
        <v>0.0171548899813827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139214719.36453</v>
      </c>
      <c r="E67" s="9"/>
      <c r="F67" s="67" t="n">
        <f aca="false">'Low pensions'!I67</f>
        <v>25303923.1604616</v>
      </c>
      <c r="G67" s="81" t="n">
        <f aca="false">'Low pensions'!K67</f>
        <v>1993984.55011059</v>
      </c>
      <c r="H67" s="81" t="n">
        <f aca="false">'Low pensions'!V67</f>
        <v>10970314.6741531</v>
      </c>
      <c r="I67" s="81" t="n">
        <f aca="false">'Low pensions'!M67</f>
        <v>61669.6252611522</v>
      </c>
      <c r="J67" s="81" t="n">
        <f aca="false">'Low pensions'!W67</f>
        <v>339288.082705766</v>
      </c>
      <c r="K67" s="9"/>
      <c r="L67" s="81" t="n">
        <f aca="false">'Low pensions'!N67</f>
        <v>4101446.9661221</v>
      </c>
      <c r="M67" s="67"/>
      <c r="N67" s="81" t="n">
        <f aca="false">'Low pensions'!L67</f>
        <v>1116797.36412586</v>
      </c>
      <c r="O67" s="9"/>
      <c r="P67" s="81" t="n">
        <f aca="false">'Low pensions'!X67</f>
        <v>27426717.393593</v>
      </c>
      <c r="Q67" s="67"/>
      <c r="R67" s="81" t="n">
        <f aca="false">'Low SIPA income'!G62</f>
        <v>26196786.9695904</v>
      </c>
      <c r="S67" s="67"/>
      <c r="T67" s="81" t="n">
        <f aca="false">'Low SIPA income'!J62</f>
        <v>100165685.49829</v>
      </c>
      <c r="U67" s="9"/>
      <c r="V67" s="81" t="n">
        <f aca="false">'Low SIPA income'!F62</f>
        <v>113971.06795759</v>
      </c>
      <c r="W67" s="67"/>
      <c r="X67" s="81" t="n">
        <f aca="false">'Low SIPA income'!M62</f>
        <v>286262.463938805</v>
      </c>
      <c r="Y67" s="9"/>
      <c r="Z67" s="9" t="n">
        <f aca="false">R67+V67-N67-L67-F67</f>
        <v>-4211409.45316156</v>
      </c>
      <c r="AA67" s="9"/>
      <c r="AB67" s="9" t="n">
        <f aca="false">T67-P67-D67</f>
        <v>-66475751.2598332</v>
      </c>
      <c r="AC67" s="50"/>
      <c r="AD67" s="9"/>
      <c r="AE67" s="9"/>
      <c r="AF67" s="9"/>
      <c r="AG67" s="9" t="n">
        <f aca="false">BF67/100*$AG$53</f>
        <v>5852309380.87387</v>
      </c>
      <c r="AH67" s="40" t="n">
        <f aca="false">(AG67-AG66)/AG66</f>
        <v>0.00354718507796447</v>
      </c>
      <c r="AI67" s="40"/>
      <c r="AJ67" s="40" t="n">
        <f aca="false">AB67/AG67</f>
        <v>-0.011358892179741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12284830</v>
      </c>
      <c r="AX67" s="7"/>
      <c r="AY67" s="40" t="n">
        <f aca="false">(AW67-AW66)/AW66</f>
        <v>0.00407528617358982</v>
      </c>
      <c r="AZ67" s="39" t="n">
        <f aca="false">workers_and_wage_low!B55</f>
        <v>6872.37501490803</v>
      </c>
      <c r="BA67" s="40" t="n">
        <f aca="false">(AZ67-AZ66)/AZ66</f>
        <v>-0.000525957667614534</v>
      </c>
      <c r="BB67" s="40"/>
      <c r="BC67" s="40"/>
      <c r="BD67" s="40"/>
      <c r="BE67" s="40"/>
      <c r="BF67" s="7" t="n">
        <f aca="false">BF66*(1+AY67)*(1+BA67)*(1-BE67)</f>
        <v>112.249394041884</v>
      </c>
      <c r="BG67" s="7"/>
      <c r="BH67" s="7"/>
      <c r="BI67" s="40" t="n">
        <f aca="false">T74/AG74</f>
        <v>0.0149177251605903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137154754.27421</v>
      </c>
      <c r="E68" s="9"/>
      <c r="F68" s="67" t="n">
        <f aca="false">'Low pensions'!I68</f>
        <v>24929500.1210257</v>
      </c>
      <c r="G68" s="81" t="n">
        <f aca="false">'Low pensions'!K68</f>
        <v>2001754.15119431</v>
      </c>
      <c r="H68" s="81" t="n">
        <f aca="false">'Low pensions'!V68</f>
        <v>11013060.7269128</v>
      </c>
      <c r="I68" s="81" t="n">
        <f aca="false">'Low pensions'!M68</f>
        <v>61909.9222018861</v>
      </c>
      <c r="J68" s="81" t="n">
        <f aca="false">'Low pensions'!W68</f>
        <v>340610.125574624</v>
      </c>
      <c r="K68" s="9"/>
      <c r="L68" s="81" t="n">
        <f aca="false">'Low pensions'!N68</f>
        <v>3957471.17403837</v>
      </c>
      <c r="M68" s="67"/>
      <c r="N68" s="81" t="n">
        <f aca="false">'Low pensions'!L68</f>
        <v>1101704.31818096</v>
      </c>
      <c r="O68" s="9"/>
      <c r="P68" s="81" t="n">
        <f aca="false">'Low pensions'!X68</f>
        <v>26596588.8384181</v>
      </c>
      <c r="Q68" s="67"/>
      <c r="R68" s="81" t="n">
        <f aca="false">'Low SIPA income'!G63</f>
        <v>22731578.34589</v>
      </c>
      <c r="S68" s="67"/>
      <c r="T68" s="81" t="n">
        <f aca="false">'Low SIPA income'!J63</f>
        <v>86916159.9900495</v>
      </c>
      <c r="U68" s="9"/>
      <c r="V68" s="81" t="n">
        <f aca="false">'Low SIPA income'!F63</f>
        <v>114700.844807889</v>
      </c>
      <c r="W68" s="67"/>
      <c r="X68" s="81" t="n">
        <f aca="false">'Low SIPA income'!M63</f>
        <v>288095.452986253</v>
      </c>
      <c r="Y68" s="9"/>
      <c r="Z68" s="9" t="n">
        <f aca="false">R68+V68-N68-L68-F68</f>
        <v>-7142396.42254707</v>
      </c>
      <c r="AA68" s="9"/>
      <c r="AB68" s="9" t="n">
        <f aca="false">T68-P68-D68</f>
        <v>-76835183.1225789</v>
      </c>
      <c r="AC68" s="50"/>
      <c r="AD68" s="9"/>
      <c r="AE68" s="9"/>
      <c r="AF68" s="9"/>
      <c r="AG68" s="9" t="n">
        <f aca="false">BF68/100*$AG$53</f>
        <v>5853572629.40503</v>
      </c>
      <c r="AH68" s="40" t="n">
        <f aca="false">(AG68-AG67)/AG67</f>
        <v>0.000215854707765901</v>
      </c>
      <c r="AI68" s="40"/>
      <c r="AJ68" s="40" t="n">
        <f aca="false">AB68/AG68</f>
        <v>-0.0131262030877694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12277917</v>
      </c>
      <c r="AX68" s="7"/>
      <c r="AY68" s="40" t="n">
        <f aca="false">(AW68-AW67)/AW67</f>
        <v>-0.000562726549736545</v>
      </c>
      <c r="AZ68" s="39" t="n">
        <f aca="false">workers_and_wage_low!B56</f>
        <v>6877.72872996677</v>
      </c>
      <c r="BA68" s="40" t="n">
        <f aca="false">(AZ68-AZ67)/AZ67</f>
        <v>0.00077901963253234</v>
      </c>
      <c r="BB68" s="40"/>
      <c r="BC68" s="40"/>
      <c r="BD68" s="40"/>
      <c r="BE68" s="40"/>
      <c r="BF68" s="7" t="n">
        <f aca="false">BF67*(1+AY68)*(1+BA68)*(1-BE68)</f>
        <v>112.273623602031</v>
      </c>
      <c r="BG68" s="7"/>
      <c r="BH68" s="7"/>
      <c r="BI68" s="40" t="n">
        <f aca="false">T75/AG75</f>
        <v>0.0171579441568644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140153750.961058</v>
      </c>
      <c r="E69" s="9"/>
      <c r="F69" s="67" t="n">
        <f aca="false">'Low pensions'!I69</f>
        <v>25474603.2686589</v>
      </c>
      <c r="G69" s="81" t="n">
        <f aca="false">'Low pensions'!K69</f>
        <v>2139429.13139336</v>
      </c>
      <c r="H69" s="81" t="n">
        <f aca="false">'Low pensions'!V69</f>
        <v>11770507.8472817</v>
      </c>
      <c r="I69" s="81" t="n">
        <f aca="false">'Low pensions'!M69</f>
        <v>66167.9112802083</v>
      </c>
      <c r="J69" s="81" t="n">
        <f aca="false">'Low pensions'!W69</f>
        <v>364036.325173669</v>
      </c>
      <c r="K69" s="9"/>
      <c r="L69" s="81" t="n">
        <f aca="false">'Low pensions'!N69</f>
        <v>4052900.20605887</v>
      </c>
      <c r="M69" s="67"/>
      <c r="N69" s="81" t="n">
        <f aca="false">'Low pensions'!L69</f>
        <v>1128175.54689648</v>
      </c>
      <c r="O69" s="9"/>
      <c r="P69" s="81" t="n">
        <f aca="false">'Low pensions'!X69</f>
        <v>27237407.4293406</v>
      </c>
      <c r="Q69" s="67"/>
      <c r="R69" s="81" t="n">
        <f aca="false">'Low SIPA income'!G64</f>
        <v>26260958.2100793</v>
      </c>
      <c r="S69" s="67"/>
      <c r="T69" s="81" t="n">
        <f aca="false">'Low SIPA income'!J64</f>
        <v>100411049.79813</v>
      </c>
      <c r="U69" s="9"/>
      <c r="V69" s="81" t="n">
        <f aca="false">'Low SIPA income'!F64</f>
        <v>116027.59757769</v>
      </c>
      <c r="W69" s="67"/>
      <c r="X69" s="81" t="n">
        <f aca="false">'Low SIPA income'!M64</f>
        <v>291427.873430555</v>
      </c>
      <c r="Y69" s="9"/>
      <c r="Z69" s="9" t="n">
        <f aca="false">R69+V69-N69-L69-F69</f>
        <v>-4278693.2139573</v>
      </c>
      <c r="AA69" s="9"/>
      <c r="AB69" s="9" t="n">
        <f aca="false">T69-P69-D69</f>
        <v>-66980108.5922693</v>
      </c>
      <c r="AC69" s="50"/>
      <c r="AD69" s="9"/>
      <c r="AE69" s="9"/>
      <c r="AF69" s="9"/>
      <c r="AG69" s="9" t="n">
        <f aca="false">BF69/100*$AG$53</f>
        <v>5855996958.8255</v>
      </c>
      <c r="AH69" s="40" t="n">
        <f aca="false">(AG69-AG68)/AG68</f>
        <v>0.000414162354165496</v>
      </c>
      <c r="AI69" s="40" t="n">
        <f aca="false">(AG69-AG65)/AG65</f>
        <v>0.0105462484978236</v>
      </c>
      <c r="AJ69" s="40" t="n">
        <f aca="false">AB69/AG69</f>
        <v>-0.0114378660138005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12293858</v>
      </c>
      <c r="AX69" s="7"/>
      <c r="AY69" s="40" t="n">
        <f aca="false">(AW69-AW68)/AW68</f>
        <v>0.00129834726851468</v>
      </c>
      <c r="AZ69" s="39" t="n">
        <f aca="false">workers_and_wage_low!B57</f>
        <v>6871.65543122957</v>
      </c>
      <c r="BA69" s="40" t="n">
        <f aca="false">(AZ69-AZ68)/AZ68</f>
        <v>-0.000883038423823539</v>
      </c>
      <c r="BB69" s="40"/>
      <c r="BC69" s="40"/>
      <c r="BD69" s="40"/>
      <c r="BE69" s="40"/>
      <c r="BF69" s="7" t="n">
        <f aca="false">BF68*(1+AY69)*(1+BA69)*(1-BE69)</f>
        <v>112.320123110293</v>
      </c>
      <c r="BG69" s="7"/>
      <c r="BH69" s="7"/>
      <c r="BI69" s="40" t="n">
        <f aca="false">T76/AG76</f>
        <v>0.0148997700280754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138129887.501363</v>
      </c>
      <c r="E70" s="6"/>
      <c r="F70" s="8" t="n">
        <f aca="false">'Low pensions'!I70</f>
        <v>25106742.1279321</v>
      </c>
      <c r="G70" s="80" t="n">
        <f aca="false">'Low pensions'!K70</f>
        <v>2181662.75582161</v>
      </c>
      <c r="H70" s="80" t="n">
        <f aca="false">'Low pensions'!V70</f>
        <v>12002864.7879522</v>
      </c>
      <c r="I70" s="80" t="n">
        <f aca="false">'Low pensions'!M70</f>
        <v>67474.1058501531</v>
      </c>
      <c r="J70" s="80" t="n">
        <f aca="false">'Low pensions'!W70</f>
        <v>371222.622307802</v>
      </c>
      <c r="K70" s="6"/>
      <c r="L70" s="80" t="n">
        <f aca="false">'Low pensions'!N70</f>
        <v>4830962.04324753</v>
      </c>
      <c r="M70" s="8"/>
      <c r="N70" s="80" t="n">
        <f aca="false">'Low pensions'!L70</f>
        <v>1113639.46462491</v>
      </c>
      <c r="O70" s="6"/>
      <c r="P70" s="80" t="n">
        <f aca="false">'Low pensions'!X70</f>
        <v>31194800.7654424</v>
      </c>
      <c r="Q70" s="8"/>
      <c r="R70" s="80" t="n">
        <f aca="false">'Low SIPA income'!G65</f>
        <v>22874300.9500676</v>
      </c>
      <c r="S70" s="8"/>
      <c r="T70" s="80" t="n">
        <f aca="false">'Low SIPA income'!J65</f>
        <v>87461872.2371332</v>
      </c>
      <c r="U70" s="6"/>
      <c r="V70" s="80" t="n">
        <f aca="false">'Low SIPA income'!F65</f>
        <v>120897.716791256</v>
      </c>
      <c r="W70" s="8"/>
      <c r="X70" s="80" t="n">
        <f aca="false">'Low SIPA income'!M65</f>
        <v>303660.208800703</v>
      </c>
      <c r="Y70" s="6"/>
      <c r="Z70" s="6" t="n">
        <f aca="false">R70+V70-N70-L70-F70</f>
        <v>-8056144.9689457</v>
      </c>
      <c r="AA70" s="6"/>
      <c r="AB70" s="6" t="n">
        <f aca="false">T70-P70-D70</f>
        <v>-81862816.0296725</v>
      </c>
      <c r="AC70" s="50"/>
      <c r="AD70" s="6"/>
      <c r="AE70" s="6"/>
      <c r="AF70" s="6"/>
      <c r="AG70" s="6" t="n">
        <f aca="false">BF70/100*$AG$53</f>
        <v>5897748451.5837</v>
      </c>
      <c r="AH70" s="61" t="n">
        <f aca="false">(AG70-AG69)/AG69</f>
        <v>0.00712969850424502</v>
      </c>
      <c r="AI70" s="61"/>
      <c r="AJ70" s="61" t="n">
        <f aca="false">AB70/AG70</f>
        <v>-0.0138803505611858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0.00664127043561577</v>
      </c>
      <c r="AV70" s="5"/>
      <c r="AW70" s="65" t="n">
        <f aca="false">workers_and_wage_low!C58</f>
        <v>12387546</v>
      </c>
      <c r="AX70" s="5"/>
      <c r="AY70" s="61" t="n">
        <f aca="false">(AW70-AW69)/AW69</f>
        <v>0.00762071597052772</v>
      </c>
      <c r="AZ70" s="66" t="n">
        <f aca="false">workers_and_wage_low!B58</f>
        <v>6868.30684699988</v>
      </c>
      <c r="BA70" s="61" t="n">
        <f aca="false">(AZ70-AZ69)/AZ69</f>
        <v>-0.000487303861959242</v>
      </c>
      <c r="BB70" s="61"/>
      <c r="BC70" s="61"/>
      <c r="BD70" s="61"/>
      <c r="BE70" s="61"/>
      <c r="BF70" s="5" t="n">
        <f aca="false">BF69*(1+AY70)*(1+BA70)*(1-BE70)</f>
        <v>113.120931724029</v>
      </c>
      <c r="BG70" s="5"/>
      <c r="BH70" s="5"/>
      <c r="BI70" s="61" t="n">
        <f aca="false">T77/AG77</f>
        <v>0.0171823129991193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141117039.524208</v>
      </c>
      <c r="E71" s="9"/>
      <c r="F71" s="67" t="n">
        <f aca="false">'Low pensions'!I71</f>
        <v>25649692.3676748</v>
      </c>
      <c r="G71" s="81" t="n">
        <f aca="false">'Low pensions'!K71</f>
        <v>2297677.3657144</v>
      </c>
      <c r="H71" s="81" t="n">
        <f aca="false">'Low pensions'!V71</f>
        <v>12641142.9417385</v>
      </c>
      <c r="I71" s="81" t="n">
        <f aca="false">'Low pensions'!M71</f>
        <v>71062.1865684865</v>
      </c>
      <c r="J71" s="81" t="n">
        <f aca="false">'Low pensions'!W71</f>
        <v>390963.183765109</v>
      </c>
      <c r="K71" s="9"/>
      <c r="L71" s="81" t="n">
        <f aca="false">'Low pensions'!N71</f>
        <v>4086064.10732035</v>
      </c>
      <c r="M71" s="67"/>
      <c r="N71" s="81" t="n">
        <f aca="false">'Low pensions'!L71</f>
        <v>1138160.6827731</v>
      </c>
      <c r="O71" s="9"/>
      <c r="P71" s="81" t="n">
        <f aca="false">'Low pensions'!X71</f>
        <v>27464430.3421428</v>
      </c>
      <c r="Q71" s="67"/>
      <c r="R71" s="81" t="n">
        <f aca="false">'Low SIPA income'!G66</f>
        <v>26504679.1149487</v>
      </c>
      <c r="S71" s="67"/>
      <c r="T71" s="81" t="n">
        <f aca="false">'Low SIPA income'!J66</f>
        <v>101342937.801603</v>
      </c>
      <c r="U71" s="9"/>
      <c r="V71" s="81" t="n">
        <f aca="false">'Low SIPA income'!F66</f>
        <v>121064.609150512</v>
      </c>
      <c r="W71" s="67"/>
      <c r="X71" s="81" t="n">
        <f aca="false">'Low SIPA income'!M66</f>
        <v>304079.394290752</v>
      </c>
      <c r="Y71" s="9"/>
      <c r="Z71" s="9" t="n">
        <f aca="false">R71+V71-N71-L71-F71</f>
        <v>-4248173.4336691</v>
      </c>
      <c r="AA71" s="9"/>
      <c r="AB71" s="9" t="n">
        <f aca="false">T71-P71-D71</f>
        <v>-67238532.0647478</v>
      </c>
      <c r="AC71" s="50"/>
      <c r="AD71" s="9"/>
      <c r="AE71" s="9"/>
      <c r="AF71" s="9"/>
      <c r="AG71" s="9" t="n">
        <f aca="false">BF71/100*$AG$53</f>
        <v>5916409411.928</v>
      </c>
      <c r="AH71" s="40" t="n">
        <f aca="false">(AG71-AG70)/AG70</f>
        <v>0.00316408210649976</v>
      </c>
      <c r="AI71" s="40"/>
      <c r="AJ71" s="40" t="n">
        <f aca="false">AB71/AG71</f>
        <v>-0.0113647530762812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12433280</v>
      </c>
      <c r="AX71" s="7"/>
      <c r="AY71" s="40" t="n">
        <f aca="false">(AW71-AW70)/AW70</f>
        <v>0.00369193381804596</v>
      </c>
      <c r="AZ71" s="39" t="n">
        <f aca="false">workers_and_wage_low!B59</f>
        <v>6864.69473515315</v>
      </c>
      <c r="BA71" s="40" t="n">
        <f aca="false">(AZ71-AZ70)/AZ70</f>
        <v>-0.000525910086313141</v>
      </c>
      <c r="BB71" s="40"/>
      <c r="BC71" s="40"/>
      <c r="BD71" s="40"/>
      <c r="BE71" s="40"/>
      <c r="BF71" s="7" t="n">
        <f aca="false">BF70*(1+AY71)*(1+BA71)*(1-BE71)</f>
        <v>113.478855639968</v>
      </c>
      <c r="BG71" s="7"/>
      <c r="BH71" s="7"/>
      <c r="BI71" s="40" t="n">
        <f aca="false">T78/AG78</f>
        <v>0.0149289958863197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138450174.911662</v>
      </c>
      <c r="E72" s="9"/>
      <c r="F72" s="67" t="n">
        <f aca="false">'Low pensions'!I72</f>
        <v>25164958.156068</v>
      </c>
      <c r="G72" s="81" t="n">
        <f aca="false">'Low pensions'!K72</f>
        <v>2333377.14505097</v>
      </c>
      <c r="H72" s="81" t="n">
        <f aca="false">'Low pensions'!V72</f>
        <v>12837552.5945105</v>
      </c>
      <c r="I72" s="81" t="n">
        <f aca="false">'Low pensions'!M72</f>
        <v>72166.3034551851</v>
      </c>
      <c r="J72" s="81" t="n">
        <f aca="false">'Low pensions'!W72</f>
        <v>397037.709108577</v>
      </c>
      <c r="K72" s="9"/>
      <c r="L72" s="81" t="n">
        <f aca="false">'Low pensions'!N72</f>
        <v>3919134.93701843</v>
      </c>
      <c r="M72" s="67"/>
      <c r="N72" s="81" t="n">
        <f aca="false">'Low pensions'!L72</f>
        <v>1117159.84532596</v>
      </c>
      <c r="O72" s="9"/>
      <c r="P72" s="81" t="n">
        <f aca="false">'Low pensions'!X72</f>
        <v>26482693.6725128</v>
      </c>
      <c r="Q72" s="67"/>
      <c r="R72" s="81" t="n">
        <f aca="false">'Low SIPA income'!G67</f>
        <v>23325441.6907911</v>
      </c>
      <c r="S72" s="67"/>
      <c r="T72" s="81" t="n">
        <f aca="false">'Low SIPA income'!J67</f>
        <v>89186847.9604245</v>
      </c>
      <c r="U72" s="9"/>
      <c r="V72" s="81" t="n">
        <f aca="false">'Low SIPA income'!F67</f>
        <v>118708.449792576</v>
      </c>
      <c r="W72" s="67"/>
      <c r="X72" s="81" t="n">
        <f aca="false">'Low SIPA income'!M67</f>
        <v>298161.401283208</v>
      </c>
      <c r="Y72" s="9"/>
      <c r="Z72" s="9" t="n">
        <f aca="false">R72+V72-N72-L72-F72</f>
        <v>-6757102.79782872</v>
      </c>
      <c r="AA72" s="9"/>
      <c r="AB72" s="9" t="n">
        <f aca="false">T72-P72-D72</f>
        <v>-75746020.6237501</v>
      </c>
      <c r="AC72" s="50"/>
      <c r="AD72" s="9"/>
      <c r="AE72" s="9"/>
      <c r="AF72" s="9"/>
      <c r="AG72" s="9" t="n">
        <f aca="false">BF72/100*$AG$53</f>
        <v>5980362718.30607</v>
      </c>
      <c r="AH72" s="40" t="n">
        <f aca="false">(AG72-AG71)/AG71</f>
        <v>0.0108094795213359</v>
      </c>
      <c r="AI72" s="40"/>
      <c r="AJ72" s="40" t="n">
        <f aca="false">AB72/AG72</f>
        <v>-0.0126657903862402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12511018</v>
      </c>
      <c r="AX72" s="7"/>
      <c r="AY72" s="40" t="n">
        <f aca="false">(AW72-AW71)/AW71</f>
        <v>0.00625241287898286</v>
      </c>
      <c r="AZ72" s="39" t="n">
        <f aca="false">workers_and_wage_low!B60</f>
        <v>6895.78322844481</v>
      </c>
      <c r="BA72" s="40" t="n">
        <f aca="false">(AZ72-AZ71)/AZ71</f>
        <v>0.00452875102114272</v>
      </c>
      <c r="BB72" s="40"/>
      <c r="BC72" s="40"/>
      <c r="BD72" s="40"/>
      <c r="BE72" s="40"/>
      <c r="BF72" s="7" t="n">
        <f aca="false">BF71*(1+AY72)*(1+BA72)*(1-BE72)</f>
        <v>114.705503006113</v>
      </c>
      <c r="BG72" s="7"/>
      <c r="BH72" s="7"/>
      <c r="BI72" s="40" t="n">
        <f aca="false">T79/AG79</f>
        <v>0.0171327143714463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141092347.130745</v>
      </c>
      <c r="E73" s="9"/>
      <c r="F73" s="67" t="n">
        <f aca="false">'Low pensions'!I73</f>
        <v>25645204.2328734</v>
      </c>
      <c r="G73" s="81" t="n">
        <f aca="false">'Low pensions'!K73</f>
        <v>2472010.07091932</v>
      </c>
      <c r="H73" s="81" t="n">
        <f aca="false">'Low pensions'!V73</f>
        <v>13600270.0493123</v>
      </c>
      <c r="I73" s="81" t="n">
        <f aca="false">'Low pensions'!M73</f>
        <v>76453.9197191545</v>
      </c>
      <c r="J73" s="81" t="n">
        <f aca="false">'Low pensions'!W73</f>
        <v>420626.908741619</v>
      </c>
      <c r="K73" s="9"/>
      <c r="L73" s="81" t="n">
        <f aca="false">'Low pensions'!N73</f>
        <v>4063792.69443489</v>
      </c>
      <c r="M73" s="67"/>
      <c r="N73" s="81" t="n">
        <f aca="false">'Low pensions'!L73</f>
        <v>1138140.05190291</v>
      </c>
      <c r="O73" s="9"/>
      <c r="P73" s="81" t="n">
        <f aca="false">'Low pensions'!X73</f>
        <v>27348750.3698456</v>
      </c>
      <c r="Q73" s="67"/>
      <c r="R73" s="81" t="n">
        <f aca="false">'Low SIPA income'!G68</f>
        <v>26978022.2282779</v>
      </c>
      <c r="S73" s="67"/>
      <c r="T73" s="81" t="n">
        <f aca="false">'Low SIPA income'!J68</f>
        <v>103152806.22087</v>
      </c>
      <c r="U73" s="9"/>
      <c r="V73" s="81" t="n">
        <f aca="false">'Low SIPA income'!F68</f>
        <v>114774.257558117</v>
      </c>
      <c r="W73" s="67"/>
      <c r="X73" s="81" t="n">
        <f aca="false">'Low SIPA income'!M68</f>
        <v>288279.844649342</v>
      </c>
      <c r="Y73" s="9"/>
      <c r="Z73" s="9" t="n">
        <f aca="false">R73+V73-N73-L73-F73</f>
        <v>-3754340.49337523</v>
      </c>
      <c r="AA73" s="9"/>
      <c r="AB73" s="9" t="n">
        <f aca="false">T73-P73-D73</f>
        <v>-65288291.2797206</v>
      </c>
      <c r="AC73" s="50"/>
      <c r="AD73" s="9"/>
      <c r="AE73" s="9"/>
      <c r="AF73" s="9"/>
      <c r="AG73" s="9" t="n">
        <f aca="false">BF73/100*$AG$53</f>
        <v>6013026392.63884</v>
      </c>
      <c r="AH73" s="40" t="n">
        <f aca="false">(AG73-AG72)/AG72</f>
        <v>0.00546182161038241</v>
      </c>
      <c r="AI73" s="40" t="n">
        <f aca="false">(AG73-AG69)/AG69</f>
        <v>0.0268151494813673</v>
      </c>
      <c r="AJ73" s="40" t="n">
        <f aca="false">AB73/AG73</f>
        <v>-0.0108578088663716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12544795</v>
      </c>
      <c r="AX73" s="7"/>
      <c r="AY73" s="40" t="n">
        <f aca="false">(AW73-AW72)/AW72</f>
        <v>0.00269978030564739</v>
      </c>
      <c r="AZ73" s="39" t="n">
        <f aca="false">workers_and_wage_low!B61</f>
        <v>6914.77838380393</v>
      </c>
      <c r="BA73" s="40" t="n">
        <f aca="false">(AZ73-AZ72)/AZ72</f>
        <v>0.00275460447781563</v>
      </c>
      <c r="BB73" s="40"/>
      <c r="BC73" s="40"/>
      <c r="BD73" s="40"/>
      <c r="BE73" s="40"/>
      <c r="BF73" s="7" t="n">
        <f aca="false">BF72*(1+AY73)*(1+BA73)*(1-BE73)</f>
        <v>115.332004001261</v>
      </c>
      <c r="BG73" s="7"/>
      <c r="BH73" s="7"/>
      <c r="BI73" s="40" t="n">
        <f aca="false">T80/AG80</f>
        <v>0.0148976257441165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138725128.552053</v>
      </c>
      <c r="E74" s="6"/>
      <c r="F74" s="8" t="n">
        <f aca="false">'Low pensions'!I74</f>
        <v>25214934.2348972</v>
      </c>
      <c r="G74" s="80" t="n">
        <f aca="false">'Low pensions'!K74</f>
        <v>2502599.93264596</v>
      </c>
      <c r="H74" s="80" t="n">
        <f aca="false">'Low pensions'!V74</f>
        <v>13768566.4430639</v>
      </c>
      <c r="I74" s="80" t="n">
        <f aca="false">'Low pensions'!M74</f>
        <v>77399.9979168857</v>
      </c>
      <c r="J74" s="80" t="n">
        <f aca="false">'Low pensions'!W74</f>
        <v>425831.951847339</v>
      </c>
      <c r="K74" s="6"/>
      <c r="L74" s="80" t="n">
        <f aca="false">'Low pensions'!N74</f>
        <v>4756177.99142207</v>
      </c>
      <c r="M74" s="8"/>
      <c r="N74" s="80" t="n">
        <f aca="false">'Low pensions'!L74</f>
        <v>1119657.88045529</v>
      </c>
      <c r="O74" s="6"/>
      <c r="P74" s="80" t="n">
        <f aca="false">'Low pensions'!X74</f>
        <v>30839857.5131907</v>
      </c>
      <c r="Q74" s="8"/>
      <c r="R74" s="80" t="n">
        <f aca="false">'Low SIPA income'!G69</f>
        <v>23574825.8684622</v>
      </c>
      <c r="S74" s="8"/>
      <c r="T74" s="80" t="n">
        <f aca="false">'Low SIPA income'!J69</f>
        <v>90140389.9783006</v>
      </c>
      <c r="U74" s="6"/>
      <c r="V74" s="80" t="n">
        <f aca="false">'Low SIPA income'!F69</f>
        <v>120851.700309281</v>
      </c>
      <c r="W74" s="8"/>
      <c r="X74" s="80" t="n">
        <f aca="false">'Low SIPA income'!M69</f>
        <v>303544.628664902</v>
      </c>
      <c r="Y74" s="6"/>
      <c r="Z74" s="6" t="n">
        <f aca="false">R74+V74-N74-L74-F74</f>
        <v>-7395092.53800307</v>
      </c>
      <c r="AA74" s="6"/>
      <c r="AB74" s="6" t="n">
        <f aca="false">T74-P74-D74</f>
        <v>-79424596.0869429</v>
      </c>
      <c r="AC74" s="50"/>
      <c r="AD74" s="6"/>
      <c r="AE74" s="6"/>
      <c r="AF74" s="6"/>
      <c r="AG74" s="6" t="n">
        <f aca="false">BF74/100*$AG$53</f>
        <v>6042502392.82018</v>
      </c>
      <c r="AH74" s="61" t="n">
        <f aca="false">(AG74-AG73)/AG73</f>
        <v>0.00490202408182089</v>
      </c>
      <c r="AI74" s="61"/>
      <c r="AJ74" s="61" t="n">
        <f aca="false">AB74/AG74</f>
        <v>-0.0131443218262217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0.00138974673615516</v>
      </c>
      <c r="AV74" s="5"/>
      <c r="AW74" s="65" t="n">
        <f aca="false">workers_and_wage_low!C62</f>
        <v>12519738</v>
      </c>
      <c r="AX74" s="5"/>
      <c r="AY74" s="61" t="n">
        <f aca="false">(AW74-AW73)/AW73</f>
        <v>-0.00199740210979932</v>
      </c>
      <c r="AZ74" s="66" t="n">
        <f aca="false">workers_and_wage_low!B62</f>
        <v>6962.58186967793</v>
      </c>
      <c r="BA74" s="61" t="n">
        <f aca="false">(AZ74-AZ73)/AZ73</f>
        <v>0.00691323470119819</v>
      </c>
      <c r="BB74" s="61"/>
      <c r="BC74" s="61"/>
      <c r="BD74" s="61"/>
      <c r="BE74" s="61"/>
      <c r="BF74" s="5" t="n">
        <f aca="false">BF73*(1+AY74)*(1+BA74)*(1-BE74)</f>
        <v>115.89736426228</v>
      </c>
      <c r="BG74" s="5"/>
      <c r="BH74" s="5"/>
      <c r="BI74" s="61" t="n">
        <f aca="false">T81/AG81</f>
        <v>0.0171196454845527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142004091.034475</v>
      </c>
      <c r="E75" s="9"/>
      <c r="F75" s="67" t="n">
        <f aca="false">'Low pensions'!I75</f>
        <v>25810924.4798942</v>
      </c>
      <c r="G75" s="81" t="n">
        <f aca="false">'Low pensions'!K75</f>
        <v>2613355.14928315</v>
      </c>
      <c r="H75" s="81" t="n">
        <f aca="false">'Low pensions'!V75</f>
        <v>14377908.9669298</v>
      </c>
      <c r="I75" s="81" t="n">
        <f aca="false">'Low pensions'!M75</f>
        <v>80825.416988139</v>
      </c>
      <c r="J75" s="81" t="n">
        <f aca="false">'Low pensions'!W75</f>
        <v>444677.596915357</v>
      </c>
      <c r="K75" s="9"/>
      <c r="L75" s="81" t="n">
        <f aca="false">'Low pensions'!N75</f>
        <v>4040870.56040287</v>
      </c>
      <c r="M75" s="67"/>
      <c r="N75" s="81" t="n">
        <f aca="false">'Low pensions'!L75</f>
        <v>1148352.96954257</v>
      </c>
      <c r="O75" s="9"/>
      <c r="P75" s="81" t="n">
        <f aca="false">'Low pensions'!X75</f>
        <v>27285995.7669418</v>
      </c>
      <c r="Q75" s="67"/>
      <c r="R75" s="81" t="n">
        <f aca="false">'Low SIPA income'!G70</f>
        <v>27009241.5899601</v>
      </c>
      <c r="S75" s="67"/>
      <c r="T75" s="81" t="n">
        <f aca="false">'Low SIPA income'!J70</f>
        <v>103272176.156097</v>
      </c>
      <c r="U75" s="9"/>
      <c r="V75" s="81" t="n">
        <f aca="false">'Low SIPA income'!F70</f>
        <v>118552.431920308</v>
      </c>
      <c r="W75" s="67"/>
      <c r="X75" s="81" t="n">
        <f aca="false">'Low SIPA income'!M70</f>
        <v>297769.529369272</v>
      </c>
      <c r="Y75" s="9"/>
      <c r="Z75" s="9" t="n">
        <f aca="false">R75+V75-N75-L75-F75</f>
        <v>-3872353.98795927</v>
      </c>
      <c r="AA75" s="9"/>
      <c r="AB75" s="9" t="n">
        <f aca="false">T75-P75-D75</f>
        <v>-66017910.6453204</v>
      </c>
      <c r="AC75" s="50"/>
      <c r="AD75" s="9"/>
      <c r="AE75" s="9"/>
      <c r="AF75" s="9"/>
      <c r="AG75" s="9" t="n">
        <f aca="false">BF75/100*$AG$53</f>
        <v>6018913175.84111</v>
      </c>
      <c r="AH75" s="40" t="n">
        <f aca="false">(AG75-AG74)/AG74</f>
        <v>-0.00390388210803301</v>
      </c>
      <c r="AI75" s="40"/>
      <c r="AJ75" s="40" t="n">
        <f aca="false">AB75/AG75</f>
        <v>-0.010968410528051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12503359</v>
      </c>
      <c r="AX75" s="7"/>
      <c r="AY75" s="40" t="n">
        <f aca="false">(AW75-AW74)/AW74</f>
        <v>-0.00130825421426551</v>
      </c>
      <c r="AZ75" s="39" t="n">
        <f aca="false">workers_and_wage_low!B63</f>
        <v>6944.48592386699</v>
      </c>
      <c r="BA75" s="40" t="n">
        <f aca="false">(AZ75-AZ74)/AZ74</f>
        <v>-0.00259902808321028</v>
      </c>
      <c r="BB75" s="40"/>
      <c r="BC75" s="40"/>
      <c r="BD75" s="40"/>
      <c r="BE75" s="40"/>
      <c r="BF75" s="7" t="n">
        <f aca="false">BF74*(1+AY75)*(1+BA75)*(1-BE75)</f>
        <v>115.444914615568</v>
      </c>
      <c r="BG75" s="7"/>
      <c r="BH75" s="7"/>
      <c r="BI75" s="40" t="n">
        <f aca="false">T82/AG82</f>
        <v>0.0148943330696015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139826602.248946</v>
      </c>
      <c r="E76" s="9"/>
      <c r="F76" s="67" t="n">
        <f aca="false">'Low pensions'!I76</f>
        <v>25415140.1176996</v>
      </c>
      <c r="G76" s="81" t="n">
        <f aca="false">'Low pensions'!K76</f>
        <v>2589976.53603805</v>
      </c>
      <c r="H76" s="81" t="n">
        <f aca="false">'Low pensions'!V76</f>
        <v>14249286.7346614</v>
      </c>
      <c r="I76" s="81" t="n">
        <f aca="false">'Low pensions'!M76</f>
        <v>80102.3670939608</v>
      </c>
      <c r="J76" s="81" t="n">
        <f aca="false">'Low pensions'!W76</f>
        <v>440699.589731796</v>
      </c>
      <c r="K76" s="9"/>
      <c r="L76" s="81" t="n">
        <f aca="false">'Low pensions'!N76</f>
        <v>3969984.56501329</v>
      </c>
      <c r="M76" s="67"/>
      <c r="N76" s="81" t="n">
        <f aca="false">'Low pensions'!L76</f>
        <v>1132177.0424976</v>
      </c>
      <c r="O76" s="9"/>
      <c r="P76" s="81" t="n">
        <f aca="false">'Low pensions'!X76</f>
        <v>26829172.821956</v>
      </c>
      <c r="Q76" s="67"/>
      <c r="R76" s="81" t="n">
        <f aca="false">'Low SIPA income'!G71</f>
        <v>23516705.6211058</v>
      </c>
      <c r="S76" s="67"/>
      <c r="T76" s="81" t="n">
        <f aca="false">'Low SIPA income'!J71</f>
        <v>89918162.1751527</v>
      </c>
      <c r="U76" s="9"/>
      <c r="V76" s="81" t="n">
        <f aca="false">'Low SIPA income'!F71</f>
        <v>119524.78244584</v>
      </c>
      <c r="W76" s="67"/>
      <c r="X76" s="81" t="n">
        <f aca="false">'Low SIPA income'!M71</f>
        <v>300211.793552972</v>
      </c>
      <c r="Y76" s="9"/>
      <c r="Z76" s="9" t="n">
        <f aca="false">R76+V76-N76-L76-F76</f>
        <v>-6881071.32165883</v>
      </c>
      <c r="AA76" s="9"/>
      <c r="AB76" s="9" t="n">
        <f aca="false">T76-P76-D76</f>
        <v>-76737612.8957496</v>
      </c>
      <c r="AC76" s="50"/>
      <c r="AD76" s="9"/>
      <c r="AE76" s="9"/>
      <c r="AF76" s="9"/>
      <c r="AG76" s="9" t="n">
        <f aca="false">BF76/100*$AG$53</f>
        <v>6034869129.2363</v>
      </c>
      <c r="AH76" s="40" t="n">
        <f aca="false">(AG76-AG75)/AG75</f>
        <v>0.00265096919145493</v>
      </c>
      <c r="AI76" s="40"/>
      <c r="AJ76" s="40" t="n">
        <f aca="false">AB76/AG76</f>
        <v>-0.0127157045583622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12532731</v>
      </c>
      <c r="AX76" s="7"/>
      <c r="AY76" s="40" t="n">
        <f aca="false">(AW76-AW75)/AW75</f>
        <v>0.00234912874212442</v>
      </c>
      <c r="AZ76" s="39" t="n">
        <f aca="false">workers_and_wage_low!B64</f>
        <v>6946.57713808719</v>
      </c>
      <c r="BA76" s="40" t="n">
        <f aca="false">(AZ76-AZ75)/AZ75</f>
        <v>0.000301133049029685</v>
      </c>
      <c r="BB76" s="40"/>
      <c r="BC76" s="40"/>
      <c r="BD76" s="40"/>
      <c r="BE76" s="40"/>
      <c r="BF76" s="7" t="n">
        <f aca="false">BF75*(1+AY76)*(1+BA76)*(1-BE76)</f>
        <v>115.750955527524</v>
      </c>
      <c r="BG76" s="7"/>
      <c r="BH76" s="7"/>
      <c r="BI76" s="40" t="n">
        <f aca="false">T83/AG83</f>
        <v>0.0171496041448132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142552730.946024</v>
      </c>
      <c r="E77" s="9"/>
      <c r="F77" s="67" t="n">
        <f aca="false">'Low pensions'!I77</f>
        <v>25910646.2781923</v>
      </c>
      <c r="G77" s="81" t="n">
        <f aca="false">'Low pensions'!K77</f>
        <v>2687309.58148529</v>
      </c>
      <c r="H77" s="81" t="n">
        <f aca="false">'Low pensions'!V77</f>
        <v>14784784.4328209</v>
      </c>
      <c r="I77" s="81" t="n">
        <f aca="false">'Low pensions'!M77</f>
        <v>83112.6674686177</v>
      </c>
      <c r="J77" s="81" t="n">
        <f aca="false">'Low pensions'!W77</f>
        <v>457261.374210957</v>
      </c>
      <c r="K77" s="9"/>
      <c r="L77" s="81" t="n">
        <f aca="false">'Low pensions'!N77</f>
        <v>4033743.31137084</v>
      </c>
      <c r="M77" s="67"/>
      <c r="N77" s="81" t="n">
        <f aca="false">'Low pensions'!L77</f>
        <v>1155172.52326855</v>
      </c>
      <c r="O77" s="9"/>
      <c r="P77" s="81" t="n">
        <f aca="false">'Low pensions'!X77</f>
        <v>27286531.6103397</v>
      </c>
      <c r="Q77" s="67"/>
      <c r="R77" s="81" t="n">
        <f aca="false">'Low SIPA income'!G72</f>
        <v>27171098.755271</v>
      </c>
      <c r="S77" s="67"/>
      <c r="T77" s="81" t="n">
        <f aca="false">'Low SIPA income'!J72</f>
        <v>103891051.056099</v>
      </c>
      <c r="U77" s="9"/>
      <c r="V77" s="81" t="n">
        <f aca="false">'Low SIPA income'!F72</f>
        <v>121393.98596805</v>
      </c>
      <c r="W77" s="67"/>
      <c r="X77" s="81" t="n">
        <f aca="false">'Low SIPA income'!M72</f>
        <v>304906.693894435</v>
      </c>
      <c r="Y77" s="9"/>
      <c r="Z77" s="9" t="n">
        <f aca="false">R77+V77-N77-L77-F77</f>
        <v>-3807069.37159266</v>
      </c>
      <c r="AA77" s="9"/>
      <c r="AB77" s="9" t="n">
        <f aca="false">T77-P77-D77</f>
        <v>-65948211.5002653</v>
      </c>
      <c r="AC77" s="50"/>
      <c r="AD77" s="9"/>
      <c r="AE77" s="9"/>
      <c r="AF77" s="9"/>
      <c r="AG77" s="9" t="n">
        <f aca="false">BF77/100*$AG$53</f>
        <v>6046394979.61794</v>
      </c>
      <c r="AH77" s="40" t="n">
        <f aca="false">(AG77-AG76)/AG76</f>
        <v>0.00190987577937781</v>
      </c>
      <c r="AI77" s="40" t="n">
        <f aca="false">(AG77-AG73)/AG73</f>
        <v>0.00554938308934632</v>
      </c>
      <c r="AJ77" s="40" t="n">
        <f aca="false">AB77/AG77</f>
        <v>-0.0109070300108698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12578922</v>
      </c>
      <c r="AX77" s="7"/>
      <c r="AY77" s="40" t="n">
        <f aca="false">(AW77-AW76)/AW76</f>
        <v>0.00368562925351226</v>
      </c>
      <c r="AZ77" s="39" t="n">
        <f aca="false">workers_and_wage_low!B65</f>
        <v>6934.28702639606</v>
      </c>
      <c r="BA77" s="40" t="n">
        <f aca="false">(AZ77-AZ76)/AZ76</f>
        <v>-0.00176923273819839</v>
      </c>
      <c r="BB77" s="40"/>
      <c r="BC77" s="40"/>
      <c r="BD77" s="40"/>
      <c r="BE77" s="40"/>
      <c r="BF77" s="7" t="n">
        <f aca="false">BF76*(1+AY77)*(1+BA77)*(1-BE77)</f>
        <v>115.972025473926</v>
      </c>
      <c r="BG77" s="7"/>
      <c r="BH77" s="7"/>
      <c r="BI77" s="40" t="n">
        <f aca="false">T84/AG84</f>
        <v>0.0148878006855519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140624002.989197</v>
      </c>
      <c r="E78" s="6"/>
      <c r="F78" s="8" t="n">
        <f aca="false">'Low pensions'!I78</f>
        <v>25560077.1412521</v>
      </c>
      <c r="G78" s="80" t="n">
        <f aca="false">'Low pensions'!K78</f>
        <v>2737229.0977996</v>
      </c>
      <c r="H78" s="80" t="n">
        <f aca="false">'Low pensions'!V78</f>
        <v>15059426.8829437</v>
      </c>
      <c r="I78" s="80" t="n">
        <f aca="false">'Low pensions'!M78</f>
        <v>84656.5700350399</v>
      </c>
      <c r="J78" s="80" t="n">
        <f aca="false">'Low pensions'!W78</f>
        <v>465755.470606511</v>
      </c>
      <c r="K78" s="6"/>
      <c r="L78" s="80" t="n">
        <f aca="false">'Low pensions'!N78</f>
        <v>4728712.75136678</v>
      </c>
      <c r="M78" s="8"/>
      <c r="N78" s="80" t="n">
        <f aca="false">'Low pensions'!L78</f>
        <v>1141111.52329104</v>
      </c>
      <c r="O78" s="6"/>
      <c r="P78" s="80" t="n">
        <f aca="false">'Low pensions'!X78</f>
        <v>30815371.8650138</v>
      </c>
      <c r="Q78" s="8"/>
      <c r="R78" s="80" t="n">
        <f aca="false">'Low SIPA income'!G73</f>
        <v>23555403.0975409</v>
      </c>
      <c r="S78" s="8"/>
      <c r="T78" s="80" t="n">
        <f aca="false">'Low SIPA income'!J73</f>
        <v>90066125.3302784</v>
      </c>
      <c r="U78" s="6"/>
      <c r="V78" s="80" t="n">
        <f aca="false">'Low SIPA income'!F73</f>
        <v>122962.65366477</v>
      </c>
      <c r="W78" s="8"/>
      <c r="X78" s="80" t="n">
        <f aca="false">'Low SIPA income'!M73</f>
        <v>308846.734889148</v>
      </c>
      <c r="Y78" s="6"/>
      <c r="Z78" s="6" t="n">
        <f aca="false">R78+V78-N78-L78-F78</f>
        <v>-7751535.66470424</v>
      </c>
      <c r="AA78" s="6"/>
      <c r="AB78" s="6" t="n">
        <f aca="false">T78-P78-D78</f>
        <v>-81373249.5239323</v>
      </c>
      <c r="AC78" s="50"/>
      <c r="AD78" s="6"/>
      <c r="AE78" s="6"/>
      <c r="AF78" s="6"/>
      <c r="AG78" s="6" t="n">
        <f aca="false">BF78/100*$AG$53</f>
        <v>6032966049.16417</v>
      </c>
      <c r="AH78" s="61" t="n">
        <f aca="false">(AG78-AG77)/AG77</f>
        <v>-0.00222098134492399</v>
      </c>
      <c r="AI78" s="61"/>
      <c r="AJ78" s="61" t="n">
        <f aca="false">AB78/AG78</f>
        <v>-0.0134881000258912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0.00297902539188098</v>
      </c>
      <c r="AV78" s="5"/>
      <c r="AW78" s="65" t="n">
        <f aca="false">workers_and_wage_low!C66</f>
        <v>12546822</v>
      </c>
      <c r="AX78" s="5"/>
      <c r="AY78" s="61" t="n">
        <f aca="false">(AW78-AW77)/AW77</f>
        <v>-0.00255188799167369</v>
      </c>
      <c r="AZ78" s="66" t="n">
        <f aca="false">workers_and_wage_low!B66</f>
        <v>6936.58749861099</v>
      </c>
      <c r="BA78" s="61" t="n">
        <f aca="false">(AZ78-AZ77)/AZ77</f>
        <v>0.000331753243868957</v>
      </c>
      <c r="BB78" s="61"/>
      <c r="BC78" s="61"/>
      <c r="BD78" s="61"/>
      <c r="BE78" s="61"/>
      <c r="BF78" s="5" t="n">
        <f aca="false">BF77*(1+AY78)*(1+BA78)*(1-BE78)</f>
        <v>115.714453768815</v>
      </c>
      <c r="BG78" s="5"/>
      <c r="BH78" s="5"/>
      <c r="BI78" s="61" t="n">
        <f aca="false">T85/AG85</f>
        <v>0.0171808478114613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142795285.772916</v>
      </c>
      <c r="E79" s="9"/>
      <c r="F79" s="67" t="n">
        <f aca="false">'Low pensions'!I79</f>
        <v>25954733.489156</v>
      </c>
      <c r="G79" s="81" t="n">
        <f aca="false">'Low pensions'!K79</f>
        <v>2855486.77474169</v>
      </c>
      <c r="H79" s="81" t="n">
        <f aca="false">'Low pensions'!V79</f>
        <v>15710045.7298235</v>
      </c>
      <c r="I79" s="81" t="n">
        <f aca="false">'Low pensions'!M79</f>
        <v>88314.0239610835</v>
      </c>
      <c r="J79" s="81" t="n">
        <f aca="false">'Low pensions'!W79</f>
        <v>485877.702984234</v>
      </c>
      <c r="K79" s="9"/>
      <c r="L79" s="81" t="n">
        <f aca="false">'Low pensions'!N79</f>
        <v>4011948.59434767</v>
      </c>
      <c r="M79" s="67"/>
      <c r="N79" s="81" t="n">
        <f aca="false">'Low pensions'!L79</f>
        <v>1159616.43076147</v>
      </c>
      <c r="O79" s="9"/>
      <c r="P79" s="81" t="n">
        <f aca="false">'Low pensions'!X79</f>
        <v>27197887.7879601</v>
      </c>
      <c r="Q79" s="67"/>
      <c r="R79" s="81" t="n">
        <f aca="false">'Low SIPA income'!G74</f>
        <v>27150457.5102174</v>
      </c>
      <c r="S79" s="67"/>
      <c r="T79" s="81" t="n">
        <f aca="false">'Low SIPA income'!J74</f>
        <v>103812127.466624</v>
      </c>
      <c r="U79" s="9"/>
      <c r="V79" s="81" t="n">
        <f aca="false">'Low SIPA income'!F74</f>
        <v>126549.781554662</v>
      </c>
      <c r="W79" s="67"/>
      <c r="X79" s="81" t="n">
        <f aca="false">'Low SIPA income'!M74</f>
        <v>317856.565950891</v>
      </c>
      <c r="Y79" s="9"/>
      <c r="Z79" s="9" t="n">
        <f aca="false">R79+V79-N79-L79-F79</f>
        <v>-3849291.22249306</v>
      </c>
      <c r="AA79" s="9"/>
      <c r="AB79" s="9" t="n">
        <f aca="false">T79-P79-D79</f>
        <v>-66181046.0942518</v>
      </c>
      <c r="AC79" s="50"/>
      <c r="AD79" s="9"/>
      <c r="AE79" s="9"/>
      <c r="AF79" s="9"/>
      <c r="AG79" s="9" t="n">
        <f aca="false">BF79/100*$AG$53</f>
        <v>6059292486.63828</v>
      </c>
      <c r="AH79" s="40" t="n">
        <f aca="false">(AG79-AG78)/AG78</f>
        <v>0.0043637635716115</v>
      </c>
      <c r="AI79" s="40"/>
      <c r="AJ79" s="40" t="n">
        <f aca="false">AB79/AG79</f>
        <v>-0.0109222398885995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12592894</v>
      </c>
      <c r="AX79" s="7"/>
      <c r="AY79" s="40" t="n">
        <f aca="false">(AW79-AW78)/AW78</f>
        <v>0.00367200554849666</v>
      </c>
      <c r="AZ79" s="39" t="n">
        <f aca="false">workers_and_wage_low!B67</f>
        <v>6941.36838323134</v>
      </c>
      <c r="BA79" s="40" t="n">
        <f aca="false">(AZ79-AZ78)/AZ78</f>
        <v>0.000689227177096389</v>
      </c>
      <c r="BB79" s="40"/>
      <c r="BC79" s="40"/>
      <c r="BD79" s="40"/>
      <c r="BE79" s="40"/>
      <c r="BF79" s="7" t="n">
        <f aca="false">BF78*(1+AY79)*(1+BA79)*(1-BE79)</f>
        <v>116.219404286881</v>
      </c>
      <c r="BG79" s="7"/>
      <c r="BH79" s="7"/>
      <c r="BI79" s="40" t="n">
        <f aca="false">T86/AG86</f>
        <v>0.0148796564575642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140658061.931912</v>
      </c>
      <c r="E80" s="9"/>
      <c r="F80" s="67" t="n">
        <f aca="false">'Low pensions'!I80</f>
        <v>25566267.757254</v>
      </c>
      <c r="G80" s="81" t="n">
        <f aca="false">'Low pensions'!K80</f>
        <v>2840106.68790003</v>
      </c>
      <c r="H80" s="81" t="n">
        <f aca="false">'Low pensions'!V80</f>
        <v>15625429.02988</v>
      </c>
      <c r="I80" s="81" t="n">
        <f aca="false">'Low pensions'!M80</f>
        <v>87838.3511721664</v>
      </c>
      <c r="J80" s="81" t="n">
        <f aca="false">'Low pensions'!W80</f>
        <v>483260.691645774</v>
      </c>
      <c r="K80" s="9"/>
      <c r="L80" s="81" t="n">
        <f aca="false">'Low pensions'!N80</f>
        <v>3848219.82746861</v>
      </c>
      <c r="M80" s="67"/>
      <c r="N80" s="81" t="n">
        <f aca="false">'Low pensions'!L80</f>
        <v>1143408.15071873</v>
      </c>
      <c r="O80" s="9"/>
      <c r="P80" s="81" t="n">
        <f aca="false">'Low pensions'!X80</f>
        <v>26259125.2637115</v>
      </c>
      <c r="Q80" s="67"/>
      <c r="R80" s="81" t="n">
        <f aca="false">'Low SIPA income'!G75</f>
        <v>23677573.3333794</v>
      </c>
      <c r="S80" s="67"/>
      <c r="T80" s="81" t="n">
        <f aca="false">'Low SIPA income'!J75</f>
        <v>90533253.8157087</v>
      </c>
      <c r="U80" s="9"/>
      <c r="V80" s="81" t="n">
        <f aca="false">'Low SIPA income'!F75</f>
        <v>127677.796325376</v>
      </c>
      <c r="W80" s="67"/>
      <c r="X80" s="81" t="n">
        <f aca="false">'Low SIPA income'!M75</f>
        <v>320689.813839242</v>
      </c>
      <c r="Y80" s="9"/>
      <c r="Z80" s="9" t="n">
        <f aca="false">R80+V80-N80-L80-F80</f>
        <v>-6752644.60573659</v>
      </c>
      <c r="AA80" s="9"/>
      <c r="AB80" s="9" t="n">
        <f aca="false">T80-P80-D80</f>
        <v>-76383933.3799149</v>
      </c>
      <c r="AC80" s="50"/>
      <c r="AD80" s="9"/>
      <c r="AE80" s="9"/>
      <c r="AF80" s="9"/>
      <c r="AG80" s="9" t="n">
        <f aca="false">BF80/100*$AG$53</f>
        <v>6077025652.99459</v>
      </c>
      <c r="AH80" s="40" t="n">
        <f aca="false">(AG80-AG79)/AG79</f>
        <v>0.00292660676067506</v>
      </c>
      <c r="AI80" s="40"/>
      <c r="AJ80" s="40" t="n">
        <f aca="false">AB80/AG80</f>
        <v>-0.0125692958597723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12581729</v>
      </c>
      <c r="AX80" s="7"/>
      <c r="AY80" s="40" t="n">
        <f aca="false">(AW80-AW79)/AW79</f>
        <v>-0.000886611131642973</v>
      </c>
      <c r="AZ80" s="39" t="n">
        <f aca="false">workers_and_wage_low!B68</f>
        <v>6967.86082183842</v>
      </c>
      <c r="BA80" s="40" t="n">
        <f aca="false">(AZ80-AZ79)/AZ79</f>
        <v>0.00381660173390045</v>
      </c>
      <c r="BB80" s="40"/>
      <c r="BC80" s="40"/>
      <c r="BD80" s="40"/>
      <c r="BE80" s="40"/>
      <c r="BF80" s="7" t="n">
        <f aca="false">BF79*(1+AY80)*(1+BA80)*(1-BE80)</f>
        <v>116.559532781188</v>
      </c>
      <c r="BG80" s="7"/>
      <c r="BH80" s="7"/>
      <c r="BI80" s="40" t="n">
        <f aca="false">T87/AG87</f>
        <v>0.0171759872719772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143972774.741917</v>
      </c>
      <c r="E81" s="9"/>
      <c r="F81" s="67" t="n">
        <f aca="false">'Low pensions'!I81</f>
        <v>26168756.0474737</v>
      </c>
      <c r="G81" s="81" t="n">
        <f aca="false">'Low pensions'!K81</f>
        <v>2954851.89923544</v>
      </c>
      <c r="H81" s="81" t="n">
        <f aca="false">'Low pensions'!V81</f>
        <v>16256723.3273367</v>
      </c>
      <c r="I81" s="81" t="n">
        <f aca="false">'Low pensions'!M81</f>
        <v>91387.1721413029</v>
      </c>
      <c r="J81" s="81" t="n">
        <f aca="false">'Low pensions'!W81</f>
        <v>502785.257546498</v>
      </c>
      <c r="K81" s="9"/>
      <c r="L81" s="81" t="n">
        <f aca="false">'Low pensions'!N81</f>
        <v>3916098.84750758</v>
      </c>
      <c r="M81" s="67"/>
      <c r="N81" s="81" t="n">
        <f aca="false">'Low pensions'!L81</f>
        <v>1171853.12213893</v>
      </c>
      <c r="O81" s="9"/>
      <c r="P81" s="81" t="n">
        <f aca="false">'Low pensions'!X81</f>
        <v>26767845.6615075</v>
      </c>
      <c r="Q81" s="67"/>
      <c r="R81" s="81" t="n">
        <f aca="false">'Low SIPA income'!G76</f>
        <v>27395438.3558497</v>
      </c>
      <c r="S81" s="67"/>
      <c r="T81" s="81" t="n">
        <f aca="false">'Low SIPA income'!J76</f>
        <v>104748832.962806</v>
      </c>
      <c r="U81" s="9"/>
      <c r="V81" s="81" t="n">
        <f aca="false">'Low SIPA income'!F76</f>
        <v>123770.1714012</v>
      </c>
      <c r="W81" s="67"/>
      <c r="X81" s="81" t="n">
        <f aca="false">'Low SIPA income'!M76</f>
        <v>310874.986629238</v>
      </c>
      <c r="Y81" s="9"/>
      <c r="Z81" s="9" t="n">
        <f aca="false">R81+V81-N81-L81-F81</f>
        <v>-3737499.48986925</v>
      </c>
      <c r="AA81" s="9"/>
      <c r="AB81" s="9" t="n">
        <f aca="false">T81-P81-D81</f>
        <v>-65991787.440618</v>
      </c>
      <c r="AC81" s="50"/>
      <c r="AD81" s="9"/>
      <c r="AE81" s="9"/>
      <c r="AF81" s="9"/>
      <c r="AG81" s="9" t="n">
        <f aca="false">BF81/100*$AG$53</f>
        <v>6118633300.98291</v>
      </c>
      <c r="AH81" s="40" t="n">
        <f aca="false">(AG81-AG80)/AG80</f>
        <v>0.00684671258016135</v>
      </c>
      <c r="AI81" s="40" t="n">
        <f aca="false">(AG81-AG77)/AG77</f>
        <v>0.0119473374810071</v>
      </c>
      <c r="AJ81" s="40" t="n">
        <f aca="false">AB81/AG81</f>
        <v>-0.0107853803610059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12670578</v>
      </c>
      <c r="AX81" s="7"/>
      <c r="AY81" s="40" t="n">
        <f aca="false">(AW81-AW80)/AW80</f>
        <v>0.00706174803160996</v>
      </c>
      <c r="AZ81" s="39" t="n">
        <f aca="false">workers_and_wage_low!B69</f>
        <v>6966.37299142446</v>
      </c>
      <c r="BA81" s="40" t="n">
        <f aca="false">(AZ81-AZ80)/AZ80</f>
        <v>-0.000213527573526621</v>
      </c>
      <c r="BB81" s="40"/>
      <c r="BC81" s="40"/>
      <c r="BD81" s="40"/>
      <c r="BE81" s="40"/>
      <c r="BF81" s="7" t="n">
        <f aca="false">BF80*(1+AY81)*(1+BA81)*(1-BE81)</f>
        <v>117.357582400619</v>
      </c>
      <c r="BG81" s="7"/>
      <c r="BH81" s="7"/>
      <c r="BI81" s="40" t="n">
        <f aca="false">T88/AG88</f>
        <v>0.0149918024809501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141381070.737701</v>
      </c>
      <c r="E82" s="6"/>
      <c r="F82" s="8" t="n">
        <f aca="false">'Low pensions'!I82</f>
        <v>25697683.1661241</v>
      </c>
      <c r="G82" s="80" t="n">
        <f aca="false">'Low pensions'!K82</f>
        <v>2989364.2248074</v>
      </c>
      <c r="H82" s="80" t="n">
        <f aca="false">'Low pensions'!V82</f>
        <v>16446599.9598513</v>
      </c>
      <c r="I82" s="80" t="n">
        <f aca="false">'Low pensions'!M82</f>
        <v>92454.5636538374</v>
      </c>
      <c r="J82" s="80" t="n">
        <f aca="false">'Low pensions'!W82</f>
        <v>508657.730717053</v>
      </c>
      <c r="K82" s="6"/>
      <c r="L82" s="80" t="n">
        <f aca="false">'Low pensions'!N82</f>
        <v>4511351.17122099</v>
      </c>
      <c r="M82" s="8"/>
      <c r="N82" s="80" t="n">
        <f aca="false">'Low pensions'!L82</f>
        <v>1152177.0603445</v>
      </c>
      <c r="O82" s="6"/>
      <c r="P82" s="80" t="n">
        <f aca="false">'Low pensions'!X82</f>
        <v>29748360.9123507</v>
      </c>
      <c r="Q82" s="8"/>
      <c r="R82" s="80" t="n">
        <f aca="false">'Low SIPA income'!G77</f>
        <v>23925904.4997415</v>
      </c>
      <c r="S82" s="8"/>
      <c r="T82" s="80" t="n">
        <f aca="false">'Low SIPA income'!J77</f>
        <v>91482769.5535785</v>
      </c>
      <c r="U82" s="6"/>
      <c r="V82" s="80" t="n">
        <f aca="false">'Low SIPA income'!F77</f>
        <v>125170.254909631</v>
      </c>
      <c r="W82" s="8"/>
      <c r="X82" s="80" t="n">
        <f aca="false">'Low SIPA income'!M77</f>
        <v>314391.592747141</v>
      </c>
      <c r="Y82" s="6"/>
      <c r="Z82" s="6" t="n">
        <f aca="false">R82+V82-N82-L82-F82</f>
        <v>-7310136.64303847</v>
      </c>
      <c r="AA82" s="6"/>
      <c r="AB82" s="6" t="n">
        <f aca="false">T82-P82-D82</f>
        <v>-79646662.0964734</v>
      </c>
      <c r="AC82" s="50"/>
      <c r="AD82" s="6"/>
      <c r="AE82" s="6"/>
      <c r="AF82" s="6"/>
      <c r="AG82" s="6" t="n">
        <f aca="false">BF82/100*$AG$53</f>
        <v>6142119229.24495</v>
      </c>
      <c r="AH82" s="61" t="n">
        <f aca="false">(AG82-AG81)/AG81</f>
        <v>0.00383842716285455</v>
      </c>
      <c r="AI82" s="61"/>
      <c r="AJ82" s="61" t="n">
        <f aca="false">AB82/AG82</f>
        <v>-0.0129672933923597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0.00244516767488692</v>
      </c>
      <c r="AV82" s="5"/>
      <c r="AW82" s="65" t="n">
        <f aca="false">workers_and_wage_low!C70</f>
        <v>12631715</v>
      </c>
      <c r="AX82" s="5"/>
      <c r="AY82" s="61" t="n">
        <f aca="false">(AW82-AW81)/AW81</f>
        <v>-0.00306718446467083</v>
      </c>
      <c r="AZ82" s="66" t="n">
        <f aca="false">workers_and_wage_low!B70</f>
        <v>7014.62806496764</v>
      </c>
      <c r="BA82" s="61" t="n">
        <f aca="false">(AZ82-AZ81)/AZ81</f>
        <v>0.00692685757747595</v>
      </c>
      <c r="BB82" s="61"/>
      <c r="BC82" s="61"/>
      <c r="BD82" s="61"/>
      <c r="BE82" s="61"/>
      <c r="BF82" s="5" t="n">
        <f aca="false">BF81*(1+AY82)*(1+BA82)*(1-BE82)</f>
        <v>117.808050932673</v>
      </c>
      <c r="BG82" s="5"/>
      <c r="BH82" s="5"/>
      <c r="BI82" s="61" t="n">
        <f aca="false">T89/AG89</f>
        <v>0.0172381766933848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144112906.063512</v>
      </c>
      <c r="E83" s="9"/>
      <c r="F83" s="67" t="n">
        <f aca="false">'Low pensions'!I83</f>
        <v>26194226.5739397</v>
      </c>
      <c r="G83" s="81" t="n">
        <f aca="false">'Low pensions'!K83</f>
        <v>3137780.53800133</v>
      </c>
      <c r="H83" s="81" t="n">
        <f aca="false">'Low pensions'!V83</f>
        <v>17263142.7251525</v>
      </c>
      <c r="I83" s="81" t="n">
        <f aca="false">'Low pensions'!M83</f>
        <v>97044.7589072571</v>
      </c>
      <c r="J83" s="81" t="n">
        <f aca="false">'Low pensions'!W83</f>
        <v>533911.630674816</v>
      </c>
      <c r="K83" s="9"/>
      <c r="L83" s="81" t="n">
        <f aca="false">'Low pensions'!N83</f>
        <v>3938961.24954955</v>
      </c>
      <c r="M83" s="67"/>
      <c r="N83" s="81" t="n">
        <f aca="false">'Low pensions'!L83</f>
        <v>1175244.36541969</v>
      </c>
      <c r="O83" s="9"/>
      <c r="P83" s="81" t="n">
        <f aca="false">'Low pensions'!X83</f>
        <v>26905136.3943388</v>
      </c>
      <c r="Q83" s="67"/>
      <c r="R83" s="81" t="n">
        <f aca="false">'Low SIPA income'!G78</f>
        <v>27534631.7631838</v>
      </c>
      <c r="S83" s="67"/>
      <c r="T83" s="81" t="n">
        <f aca="false">'Low SIPA income'!J78</f>
        <v>105281051.019877</v>
      </c>
      <c r="U83" s="9"/>
      <c r="V83" s="81" t="n">
        <f aca="false">'Low SIPA income'!F78</f>
        <v>120641.31674701</v>
      </c>
      <c r="W83" s="67"/>
      <c r="X83" s="81" t="n">
        <f aca="false">'Low SIPA income'!M78</f>
        <v>303016.20581174</v>
      </c>
      <c r="Y83" s="9"/>
      <c r="Z83" s="9" t="n">
        <f aca="false">R83+V83-N83-L83-F83</f>
        <v>-3653159.10897811</v>
      </c>
      <c r="AA83" s="9"/>
      <c r="AB83" s="9" t="n">
        <f aca="false">T83-P83-D83</f>
        <v>-65736991.437974</v>
      </c>
      <c r="AC83" s="50"/>
      <c r="AD83" s="9"/>
      <c r="AE83" s="9"/>
      <c r="AF83" s="9"/>
      <c r="AG83" s="9" t="n">
        <f aca="false">BF83/100*$AG$53</f>
        <v>6138978493.66505</v>
      </c>
      <c r="AH83" s="40" t="n">
        <f aca="false">(AG83-AG82)/AG82</f>
        <v>-0.000511343961696762</v>
      </c>
      <c r="AI83" s="40"/>
      <c r="AJ83" s="40" t="n">
        <f aca="false">AB83/AG83</f>
        <v>-0.0107081318994373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12652232</v>
      </c>
      <c r="AX83" s="7"/>
      <c r="AY83" s="40" t="n">
        <f aca="false">(AW83-AW82)/AW82</f>
        <v>0.00162424500552775</v>
      </c>
      <c r="AZ83" s="39" t="n">
        <f aca="false">workers_and_wage_low!B71</f>
        <v>6999.67199498488</v>
      </c>
      <c r="BA83" s="40" t="n">
        <f aca="false">(AZ83-AZ82)/AZ82</f>
        <v>-0.00213212587242515</v>
      </c>
      <c r="BB83" s="40"/>
      <c r="BC83" s="40"/>
      <c r="BD83" s="40"/>
      <c r="BE83" s="40"/>
      <c r="BF83" s="7" t="n">
        <f aca="false">BF82*(1+AY83)*(1+BA83)*(1-BE83)</f>
        <v>117.747810497189</v>
      </c>
      <c r="BG83" s="7"/>
      <c r="BH83" s="7"/>
      <c r="BI83" s="40" t="n">
        <f aca="false">T90/AG90</f>
        <v>0.0149721210905993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142169282.019192</v>
      </c>
      <c r="E84" s="9"/>
      <c r="F84" s="67" t="n">
        <f aca="false">'Low pensions'!I84</f>
        <v>25840949.8967693</v>
      </c>
      <c r="G84" s="81" t="n">
        <f aca="false">'Low pensions'!K84</f>
        <v>3233870.29830987</v>
      </c>
      <c r="H84" s="81" t="n">
        <f aca="false">'Low pensions'!V84</f>
        <v>17791800.2353073</v>
      </c>
      <c r="I84" s="81" t="n">
        <f aca="false">'Low pensions'!M84</f>
        <v>100016.607164223</v>
      </c>
      <c r="J84" s="81" t="n">
        <f aca="false">'Low pensions'!W84</f>
        <v>550261.862947651</v>
      </c>
      <c r="K84" s="9"/>
      <c r="L84" s="81" t="n">
        <f aca="false">'Low pensions'!N84</f>
        <v>3860531.93025307</v>
      </c>
      <c r="M84" s="67"/>
      <c r="N84" s="81" t="n">
        <f aca="false">'Low pensions'!L84</f>
        <v>1161652.19404417</v>
      </c>
      <c r="O84" s="9"/>
      <c r="P84" s="81" t="n">
        <f aca="false">'Low pensions'!X84</f>
        <v>26423386.1671028</v>
      </c>
      <c r="Q84" s="67"/>
      <c r="R84" s="81" t="n">
        <f aca="false">'Low SIPA income'!G79</f>
        <v>24058902.409518</v>
      </c>
      <c r="S84" s="67"/>
      <c r="T84" s="81" t="n">
        <f aca="false">'Low SIPA income'!J79</f>
        <v>91991298.5887642</v>
      </c>
      <c r="U84" s="9"/>
      <c r="V84" s="81" t="n">
        <f aca="false">'Low SIPA income'!F79</f>
        <v>123335.822741427</v>
      </c>
      <c r="W84" s="67"/>
      <c r="X84" s="81" t="n">
        <f aca="false">'Low SIPA income'!M79</f>
        <v>309784.028022083</v>
      </c>
      <c r="Y84" s="9"/>
      <c r="Z84" s="9" t="n">
        <f aca="false">R84+V84-N84-L84-F84</f>
        <v>-6680895.78880705</v>
      </c>
      <c r="AA84" s="9"/>
      <c r="AB84" s="9" t="n">
        <f aca="false">T84-P84-D84</f>
        <v>-76601369.5975304</v>
      </c>
      <c r="AC84" s="50"/>
      <c r="AD84" s="9"/>
      <c r="AE84" s="9"/>
      <c r="AF84" s="9"/>
      <c r="AG84" s="9" t="n">
        <f aca="false">BF84/100*$AG$53</f>
        <v>6178971664.90406</v>
      </c>
      <c r="AH84" s="40" t="n">
        <f aca="false">(AG84-AG83)/AG83</f>
        <v>0.00651462963753299</v>
      </c>
      <c r="AI84" s="40"/>
      <c r="AJ84" s="40" t="n">
        <f aca="false">AB84/AG84</f>
        <v>-0.0123971064688026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12691975</v>
      </c>
      <c r="AX84" s="7"/>
      <c r="AY84" s="40" t="n">
        <f aca="false">(AW84-AW83)/AW83</f>
        <v>0.00314118489132985</v>
      </c>
      <c r="AZ84" s="39" t="n">
        <f aca="false">workers_and_wage_low!B72</f>
        <v>7023.21106114254</v>
      </c>
      <c r="BA84" s="40" t="n">
        <f aca="false">(AZ84-AZ83)/AZ83</f>
        <v>0.00336288131422757</v>
      </c>
      <c r="BB84" s="40"/>
      <c r="BC84" s="40"/>
      <c r="BD84" s="40"/>
      <c r="BE84" s="40"/>
      <c r="BF84" s="7" t="n">
        <f aca="false">BF83*(1+AY84)*(1+BA84)*(1-BE84)</f>
        <v>118.514893873208</v>
      </c>
      <c r="BG84" s="7"/>
      <c r="BH84" s="7"/>
      <c r="BI84" s="40" t="n">
        <f aca="false">T91/AG91</f>
        <v>0.0172656360547124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145345542.968905</v>
      </c>
      <c r="E85" s="9"/>
      <c r="F85" s="67" t="n">
        <f aca="false">'Low pensions'!I85</f>
        <v>26418272.9224953</v>
      </c>
      <c r="G85" s="81" t="n">
        <f aca="false">'Low pensions'!K85</f>
        <v>3383851.38811716</v>
      </c>
      <c r="H85" s="81" t="n">
        <f aca="false">'Low pensions'!V85</f>
        <v>18616951.9398514</v>
      </c>
      <c r="I85" s="81" t="n">
        <f aca="false">'Low pensions'!M85</f>
        <v>104655.197570635</v>
      </c>
      <c r="J85" s="81" t="n">
        <f aca="false">'Low pensions'!W85</f>
        <v>575782.018758298</v>
      </c>
      <c r="K85" s="9"/>
      <c r="L85" s="81" t="n">
        <f aca="false">'Low pensions'!N85</f>
        <v>3972290.68445794</v>
      </c>
      <c r="M85" s="67"/>
      <c r="N85" s="81" t="n">
        <f aca="false">'Low pensions'!L85</f>
        <v>1188745.54298924</v>
      </c>
      <c r="O85" s="9"/>
      <c r="P85" s="81" t="n">
        <f aca="false">'Low pensions'!X85</f>
        <v>27152362.4860162</v>
      </c>
      <c r="Q85" s="67"/>
      <c r="R85" s="81" t="n">
        <f aca="false">'Low SIPA income'!G80</f>
        <v>27762805.1065156</v>
      </c>
      <c r="S85" s="67"/>
      <c r="T85" s="81" t="n">
        <f aca="false">'Low SIPA income'!J80</f>
        <v>106153491.574278</v>
      </c>
      <c r="U85" s="9"/>
      <c r="V85" s="81" t="n">
        <f aca="false">'Low SIPA income'!F80</f>
        <v>123667.704453105</v>
      </c>
      <c r="W85" s="67"/>
      <c r="X85" s="81" t="n">
        <f aca="false">'Low SIPA income'!M80</f>
        <v>310617.619197665</v>
      </c>
      <c r="Y85" s="9"/>
      <c r="Z85" s="9" t="n">
        <f aca="false">R85+V85-N85-L85-F85</f>
        <v>-3692836.33897372</v>
      </c>
      <c r="AA85" s="9"/>
      <c r="AB85" s="9" t="n">
        <f aca="false">T85-P85-D85</f>
        <v>-66344413.8806436</v>
      </c>
      <c r="AC85" s="50"/>
      <c r="AD85" s="9"/>
      <c r="AE85" s="9"/>
      <c r="AF85" s="9"/>
      <c r="AG85" s="9" t="n">
        <f aca="false">BF85/100*$AG$53</f>
        <v>6178594487.25593</v>
      </c>
      <c r="AH85" s="40" t="n">
        <f aca="false">(AG85-AG84)/AG84</f>
        <v>-6.10421391431115E-005</v>
      </c>
      <c r="AI85" s="40" t="n">
        <f aca="false">(AG85-AG81)/AG81</f>
        <v>0.00979976790950824</v>
      </c>
      <c r="AJ85" s="40" t="n">
        <f aca="false">AB85/AG85</f>
        <v>-0.0107377841380409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12692993</v>
      </c>
      <c r="AX85" s="7"/>
      <c r="AY85" s="40" t="n">
        <f aca="false">(AW85-AW84)/AW84</f>
        <v>8.02081630321522E-005</v>
      </c>
      <c r="AZ85" s="39" t="n">
        <f aca="false">workers_and_wage_low!B73</f>
        <v>7022.21911002049</v>
      </c>
      <c r="BA85" s="40" t="n">
        <f aca="false">(AZ85-AZ84)/AZ84</f>
        <v>-0.000141238973656623</v>
      </c>
      <c r="BB85" s="40"/>
      <c r="BC85" s="40"/>
      <c r="BD85" s="40"/>
      <c r="BE85" s="40"/>
      <c r="BF85" s="7" t="n">
        <f aca="false">BF84*(1+AY85)*(1+BA85)*(1-BE85)</f>
        <v>118.507659470566</v>
      </c>
      <c r="BG85" s="7"/>
      <c r="BH85" s="7"/>
      <c r="BI85" s="40" t="n">
        <f aca="false">T92/AG92</f>
        <v>0.01503739326504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142894938.922159</v>
      </c>
      <c r="E86" s="6"/>
      <c r="F86" s="8" t="n">
        <f aca="false">'Low pensions'!I86</f>
        <v>25972846.6286475</v>
      </c>
      <c r="G86" s="80" t="n">
        <f aca="false">'Low pensions'!K86</f>
        <v>3415357.50082129</v>
      </c>
      <c r="H86" s="80" t="n">
        <f aca="false">'Low pensions'!V86</f>
        <v>18790289.2761434</v>
      </c>
      <c r="I86" s="80" t="n">
        <f aca="false">'Low pensions'!M86</f>
        <v>105629.613427463</v>
      </c>
      <c r="J86" s="80" t="n">
        <f aca="false">'Low pensions'!W86</f>
        <v>581142.967303408</v>
      </c>
      <c r="K86" s="6"/>
      <c r="L86" s="80" t="n">
        <f aca="false">'Low pensions'!N86</f>
        <v>4542507.57814733</v>
      </c>
      <c r="M86" s="8"/>
      <c r="N86" s="80" t="n">
        <f aca="false">'Low pensions'!L86</f>
        <v>1169822.84783144</v>
      </c>
      <c r="O86" s="6"/>
      <c r="P86" s="80" t="n">
        <f aca="false">'Low pensions'!X86</f>
        <v>30007113.5724069</v>
      </c>
      <c r="Q86" s="8"/>
      <c r="R86" s="80" t="n">
        <f aca="false">'Low SIPA income'!G81</f>
        <v>24074434.7662377</v>
      </c>
      <c r="S86" s="8"/>
      <c r="T86" s="80" t="n">
        <f aca="false">'Low SIPA income'!J81</f>
        <v>92050687.9008974</v>
      </c>
      <c r="U86" s="6"/>
      <c r="V86" s="80" t="n">
        <f aca="false">'Low SIPA income'!F81</f>
        <v>129516.800334834</v>
      </c>
      <c r="W86" s="8"/>
      <c r="X86" s="80" t="n">
        <f aca="false">'Low SIPA income'!M81</f>
        <v>325308.861711432</v>
      </c>
      <c r="Y86" s="6"/>
      <c r="Z86" s="6" t="n">
        <f aca="false">R86+V86-N86-L86-F86</f>
        <v>-7481225.48805381</v>
      </c>
      <c r="AA86" s="6"/>
      <c r="AB86" s="6" t="n">
        <f aca="false">T86-P86-D86</f>
        <v>-80851364.593668</v>
      </c>
      <c r="AC86" s="50"/>
      <c r="AD86" s="6"/>
      <c r="AE86" s="6"/>
      <c r="AF86" s="6"/>
      <c r="AG86" s="6" t="n">
        <f aca="false">BF86/100*$AG$53</f>
        <v>6186344971.29823</v>
      </c>
      <c r="AH86" s="61" t="n">
        <f aca="false">(AG86-AG85)/AG85</f>
        <v>0.00125440892071672</v>
      </c>
      <c r="AI86" s="61"/>
      <c r="AJ86" s="61" t="n">
        <f aca="false">AB86/AG86</f>
        <v>-0.0130693268753651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0.00330954898370118</v>
      </c>
      <c r="AV86" s="5"/>
      <c r="AW86" s="65" t="n">
        <f aca="false">workers_and_wage_low!C74</f>
        <v>12721647</v>
      </c>
      <c r="AX86" s="5"/>
      <c r="AY86" s="61" t="n">
        <f aca="false">(AW86-AW85)/AW85</f>
        <v>0.00225746598930607</v>
      </c>
      <c r="AZ86" s="66" t="n">
        <f aca="false">workers_and_wage_low!B74</f>
        <v>7015.19128857289</v>
      </c>
      <c r="BA86" s="61" t="n">
        <f aca="false">(AZ86-AZ85)/AZ85</f>
        <v>-0.00100079780159016</v>
      </c>
      <c r="BB86" s="61"/>
      <c r="BC86" s="61"/>
      <c r="BD86" s="61"/>
      <c r="BE86" s="61"/>
      <c r="BF86" s="5" t="n">
        <f aca="false">BF85*(1+AY86)*(1+BA86)*(1-BE86)</f>
        <v>118.656316535779</v>
      </c>
      <c r="BG86" s="5"/>
      <c r="BH86" s="5"/>
      <c r="BI86" s="61" t="n">
        <f aca="false">T93/AG93</f>
        <v>0.0172604281718512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145423195.775561</v>
      </c>
      <c r="E87" s="9"/>
      <c r="F87" s="67" t="n">
        <f aca="false">'Low pensions'!I87</f>
        <v>26432387.2392988</v>
      </c>
      <c r="G87" s="81" t="n">
        <f aca="false">'Low pensions'!K87</f>
        <v>3564125.29203421</v>
      </c>
      <c r="H87" s="81" t="n">
        <f aca="false">'Low pensions'!V87</f>
        <v>19608765.7698023</v>
      </c>
      <c r="I87" s="81" t="n">
        <f aca="false">'Low pensions'!M87</f>
        <v>110230.679135079</v>
      </c>
      <c r="J87" s="81" t="n">
        <f aca="false">'Low pensions'!W87</f>
        <v>606456.673292854</v>
      </c>
      <c r="K87" s="9"/>
      <c r="L87" s="81" t="n">
        <f aca="false">'Low pensions'!N87</f>
        <v>3856485.42101064</v>
      </c>
      <c r="M87" s="67"/>
      <c r="N87" s="81" t="n">
        <f aca="false">'Low pensions'!L87</f>
        <v>1191702.95694929</v>
      </c>
      <c r="O87" s="9"/>
      <c r="P87" s="81" t="n">
        <f aca="false">'Low pensions'!X87</f>
        <v>26567719.242503</v>
      </c>
      <c r="Q87" s="67"/>
      <c r="R87" s="81" t="n">
        <f aca="false">'Low SIPA income'!G82</f>
        <v>27965346.7880047</v>
      </c>
      <c r="S87" s="67"/>
      <c r="T87" s="81" t="n">
        <f aca="false">'Low SIPA income'!J82</f>
        <v>106927927.248083</v>
      </c>
      <c r="U87" s="9"/>
      <c r="V87" s="81" t="n">
        <f aca="false">'Low SIPA income'!F82</f>
        <v>128235.245443387</v>
      </c>
      <c r="W87" s="67"/>
      <c r="X87" s="81" t="n">
        <f aca="false">'Low SIPA income'!M82</f>
        <v>322089.965306645</v>
      </c>
      <c r="Y87" s="9"/>
      <c r="Z87" s="9" t="n">
        <f aca="false">R87+V87-N87-L87-F87</f>
        <v>-3386993.58381055</v>
      </c>
      <c r="AA87" s="9"/>
      <c r="AB87" s="9" t="n">
        <f aca="false">T87-P87-D87</f>
        <v>-65062987.769981</v>
      </c>
      <c r="AC87" s="50"/>
      <c r="AD87" s="9"/>
      <c r="AE87" s="9"/>
      <c r="AF87" s="9"/>
      <c r="AG87" s="9" t="n">
        <f aca="false">BF87/100*$AG$53</f>
        <v>6225431211.31309</v>
      </c>
      <c r="AH87" s="40" t="n">
        <f aca="false">(AG87-AG86)/AG86</f>
        <v>0.00631814750004947</v>
      </c>
      <c r="AI87" s="40"/>
      <c r="AJ87" s="40" t="n">
        <f aca="false">AB87/AG87</f>
        <v>-0.0104511616242335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12759667</v>
      </c>
      <c r="AX87" s="7"/>
      <c r="AY87" s="40" t="n">
        <f aca="false">(AW87-AW86)/AW86</f>
        <v>0.00298860674250748</v>
      </c>
      <c r="AZ87" s="39" t="n">
        <f aca="false">workers_and_wage_low!B75</f>
        <v>7038.47905591166</v>
      </c>
      <c r="BA87" s="40" t="n">
        <f aca="false">(AZ87-AZ86)/AZ86</f>
        <v>0.00331961971966522</v>
      </c>
      <c r="BB87" s="40"/>
      <c r="BC87" s="40"/>
      <c r="BD87" s="40"/>
      <c r="BE87" s="40"/>
      <c r="BF87" s="7" t="n">
        <f aca="false">BF86*(1+AY87)*(1+BA87)*(1-BE87)</f>
        <v>119.406004645465</v>
      </c>
      <c r="BG87" s="7"/>
      <c r="BH87" s="7"/>
      <c r="BI87" s="40" t="n">
        <f aca="false">T94/AG94</f>
        <v>0.0150366489148927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142792432.217103</v>
      </c>
      <c r="E88" s="9"/>
      <c r="F88" s="67" t="n">
        <f aca="false">'Low pensions'!I88</f>
        <v>25954214.8216088</v>
      </c>
      <c r="G88" s="81" t="n">
        <f aca="false">'Low pensions'!K88</f>
        <v>3585873.14714645</v>
      </c>
      <c r="H88" s="81" t="n">
        <f aca="false">'Low pensions'!V88</f>
        <v>19728416.0519752</v>
      </c>
      <c r="I88" s="81" t="n">
        <f aca="false">'Low pensions'!M88</f>
        <v>110903.293210715</v>
      </c>
      <c r="J88" s="81" t="n">
        <f aca="false">'Low pensions'!W88</f>
        <v>610157.19748377</v>
      </c>
      <c r="K88" s="9"/>
      <c r="L88" s="81" t="n">
        <f aca="false">'Low pensions'!N88</f>
        <v>3724234.55512452</v>
      </c>
      <c r="M88" s="67"/>
      <c r="N88" s="81" t="n">
        <f aca="false">'Low pensions'!L88</f>
        <v>1170757.69235861</v>
      </c>
      <c r="O88" s="9"/>
      <c r="P88" s="81" t="n">
        <f aca="false">'Low pensions'!X88</f>
        <v>25766234.2048001</v>
      </c>
      <c r="Q88" s="67"/>
      <c r="R88" s="81" t="n">
        <f aca="false">'Low SIPA income'!G83</f>
        <v>24578444.7019329</v>
      </c>
      <c r="S88" s="67"/>
      <c r="T88" s="81" t="n">
        <f aca="false">'Low SIPA income'!J83</f>
        <v>93977813.5734263</v>
      </c>
      <c r="U88" s="9"/>
      <c r="V88" s="81" t="n">
        <f aca="false">'Low SIPA income'!F83</f>
        <v>128002.33440276</v>
      </c>
      <c r="W88" s="67"/>
      <c r="X88" s="81" t="n">
        <f aca="false">'Low SIPA income'!M83</f>
        <v>321504.959922707</v>
      </c>
      <c r="Y88" s="9"/>
      <c r="Z88" s="9" t="n">
        <f aca="false">R88+V88-N88-L88-F88</f>
        <v>-6142760.03275619</v>
      </c>
      <c r="AA88" s="9"/>
      <c r="AB88" s="9" t="n">
        <f aca="false">T88-P88-D88</f>
        <v>-74580852.8484767</v>
      </c>
      <c r="AC88" s="50"/>
      <c r="AD88" s="9"/>
      <c r="AE88" s="9"/>
      <c r="AF88" s="9"/>
      <c r="AG88" s="9" t="n">
        <f aca="false">BF88/100*$AG$53</f>
        <v>6268613376.73324</v>
      </c>
      <c r="AH88" s="40" t="n">
        <f aca="false">(AG88-AG87)/AG87</f>
        <v>0.00693641355183212</v>
      </c>
      <c r="AI88" s="40"/>
      <c r="AJ88" s="40" t="n">
        <f aca="false">AB88/AG88</f>
        <v>-0.0118975040198353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12790661</v>
      </c>
      <c r="AX88" s="7"/>
      <c r="AY88" s="40" t="n">
        <f aca="false">(AW88-AW87)/AW87</f>
        <v>0.00242906025682332</v>
      </c>
      <c r="AZ88" s="39" t="n">
        <f aca="false">workers_and_wage_low!B76</f>
        <v>7070.12709268784</v>
      </c>
      <c r="BA88" s="40" t="n">
        <f aca="false">(AZ88-AZ87)/AZ87</f>
        <v>0.00449643119270117</v>
      </c>
      <c r="BB88" s="40"/>
      <c r="BC88" s="40"/>
      <c r="BD88" s="40"/>
      <c r="BE88" s="40"/>
      <c r="BF88" s="7" t="n">
        <f aca="false">BF87*(1+AY88)*(1+BA88)*(1-BE88)</f>
        <v>120.234254074258</v>
      </c>
      <c r="BG88" s="7"/>
      <c r="BH88" s="7"/>
      <c r="BI88" s="40" t="n">
        <f aca="false">T95/AG95</f>
        <v>0.0173265009950963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145706615.310202</v>
      </c>
      <c r="E89" s="9"/>
      <c r="F89" s="67" t="n">
        <f aca="false">'Low pensions'!I89</f>
        <v>26483902.0946205</v>
      </c>
      <c r="G89" s="81" t="n">
        <f aca="false">'Low pensions'!K89</f>
        <v>3766542.59564422</v>
      </c>
      <c r="H89" s="81" t="n">
        <f aca="false">'Low pensions'!V89</f>
        <v>20722406.0515047</v>
      </c>
      <c r="I89" s="81" t="n">
        <f aca="false">'Low pensions'!M89</f>
        <v>116491.008112707</v>
      </c>
      <c r="J89" s="81" t="n">
        <f aca="false">'Low pensions'!W89</f>
        <v>640899.156232101</v>
      </c>
      <c r="K89" s="9"/>
      <c r="L89" s="81" t="n">
        <f aca="false">'Low pensions'!N89</f>
        <v>3852980.01534375</v>
      </c>
      <c r="M89" s="67"/>
      <c r="N89" s="81" t="n">
        <f aca="false">'Low pensions'!L89</f>
        <v>1196256.72831761</v>
      </c>
      <c r="O89" s="9"/>
      <c r="P89" s="81" t="n">
        <f aca="false">'Low pensions'!X89</f>
        <v>26574583.1823223</v>
      </c>
      <c r="Q89" s="67"/>
      <c r="R89" s="81" t="n">
        <f aca="false">'Low SIPA income'!G84</f>
        <v>28225369.2970393</v>
      </c>
      <c r="S89" s="67"/>
      <c r="T89" s="81" t="n">
        <f aca="false">'Low SIPA income'!J84</f>
        <v>107922145.84797</v>
      </c>
      <c r="U89" s="9"/>
      <c r="V89" s="81" t="n">
        <f aca="false">'Low SIPA income'!F84</f>
        <v>132337.070464294</v>
      </c>
      <c r="W89" s="67"/>
      <c r="X89" s="81" t="n">
        <f aca="false">'Low SIPA income'!M84</f>
        <v>332392.567170196</v>
      </c>
      <c r="Y89" s="9"/>
      <c r="Z89" s="9" t="n">
        <f aca="false">R89+V89-N89-L89-F89</f>
        <v>-3175432.47077828</v>
      </c>
      <c r="AA89" s="9"/>
      <c r="AB89" s="9" t="n">
        <f aca="false">T89-P89-D89</f>
        <v>-64359052.6445544</v>
      </c>
      <c r="AC89" s="50"/>
      <c r="AD89" s="9"/>
      <c r="AE89" s="9"/>
      <c r="AF89" s="9"/>
      <c r="AG89" s="9" t="n">
        <f aca="false">BF89/100*$AG$53</f>
        <v>6260647385.60112</v>
      </c>
      <c r="AH89" s="40" t="n">
        <f aca="false">(AG89-AG88)/AG88</f>
        <v>-0.00127077403779359</v>
      </c>
      <c r="AI89" s="40" t="n">
        <f aca="false">(AG89-AG85)/AG85</f>
        <v>0.0132801883202454</v>
      </c>
      <c r="AJ89" s="40" t="n">
        <f aca="false">AB89/AG89</f>
        <v>-0.0102799357128105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12774671</v>
      </c>
      <c r="AX89" s="7"/>
      <c r="AY89" s="40" t="n">
        <f aca="false">(AW89-AW88)/AW88</f>
        <v>-0.00125013085719339</v>
      </c>
      <c r="AZ89" s="39" t="n">
        <f aca="false">workers_and_wage_low!B77</f>
        <v>7069.98096009253</v>
      </c>
      <c r="BA89" s="40" t="n">
        <f aca="false">(AZ89-AZ88)/AZ88</f>
        <v>-2.06690195794253E-005</v>
      </c>
      <c r="BB89" s="40"/>
      <c r="BC89" s="40"/>
      <c r="BD89" s="40"/>
      <c r="BE89" s="40"/>
      <c r="BF89" s="7" t="n">
        <f aca="false">BF88*(1+AY89)*(1+BA89)*(1-BE89)</f>
        <v>120.081463505727</v>
      </c>
      <c r="BG89" s="7"/>
      <c r="BH89" s="7"/>
      <c r="BI89" s="40" t="n">
        <f aca="false">T96/AG96</f>
        <v>0.0150688128799124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143200254.006201</v>
      </c>
      <c r="E90" s="6"/>
      <c r="F90" s="8" t="n">
        <f aca="false">'Low pensions'!I90</f>
        <v>26028341.2592557</v>
      </c>
      <c r="G90" s="80" t="n">
        <f aca="false">'Low pensions'!K90</f>
        <v>3771914.53052754</v>
      </c>
      <c r="H90" s="80" t="n">
        <f aca="false">'Low pensions'!V90</f>
        <v>20751960.8522557</v>
      </c>
      <c r="I90" s="80" t="n">
        <f aca="false">'Low pensions'!M90</f>
        <v>116657.150428687</v>
      </c>
      <c r="J90" s="80" t="n">
        <f aca="false">'Low pensions'!W90</f>
        <v>641813.222234712</v>
      </c>
      <c r="K90" s="6"/>
      <c r="L90" s="80" t="n">
        <f aca="false">'Low pensions'!N90</f>
        <v>4519858.27377079</v>
      </c>
      <c r="M90" s="8"/>
      <c r="N90" s="80" t="n">
        <f aca="false">'Low pensions'!L90</f>
        <v>1175498.21076095</v>
      </c>
      <c r="O90" s="6"/>
      <c r="P90" s="80" t="n">
        <f aca="false">'Low pensions'!X90</f>
        <v>29920810.3966622</v>
      </c>
      <c r="Q90" s="8"/>
      <c r="R90" s="80" t="n">
        <f aca="false">'Low SIPA income'!G85</f>
        <v>24734607.596963</v>
      </c>
      <c r="S90" s="8"/>
      <c r="T90" s="80" t="n">
        <f aca="false">'Low SIPA income'!J85</f>
        <v>94574915.9374775</v>
      </c>
      <c r="U90" s="6"/>
      <c r="V90" s="80" t="n">
        <f aca="false">'Low SIPA income'!F85</f>
        <v>129299.777413521</v>
      </c>
      <c r="W90" s="8"/>
      <c r="X90" s="80" t="n">
        <f aca="false">'Low SIPA income'!M85</f>
        <v>324763.762702537</v>
      </c>
      <c r="Y90" s="6"/>
      <c r="Z90" s="6" t="n">
        <f aca="false">R90+V90-N90-L90-F90</f>
        <v>-6859790.36941085</v>
      </c>
      <c r="AA90" s="6"/>
      <c r="AB90" s="6" t="n">
        <f aca="false">T90-P90-D90</f>
        <v>-78546148.4653861</v>
      </c>
      <c r="AC90" s="50"/>
      <c r="AD90" s="6"/>
      <c r="AE90" s="6"/>
      <c r="AF90" s="6"/>
      <c r="AG90" s="6" t="n">
        <f aca="false">BF90/100*$AG$53</f>
        <v>6316734640.68223</v>
      </c>
      <c r="AH90" s="61" t="n">
        <f aca="false">(AG90-AG89)/AG89</f>
        <v>0.00895869893744604</v>
      </c>
      <c r="AI90" s="61"/>
      <c r="AJ90" s="61" t="n">
        <f aca="false">AB90/AG90</f>
        <v>-0.0124346126493138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0.00226655741608361</v>
      </c>
      <c r="AV90" s="5"/>
      <c r="AW90" s="65" t="n">
        <f aca="false">workers_and_wage_low!C78</f>
        <v>12821003</v>
      </c>
      <c r="AX90" s="5"/>
      <c r="AY90" s="61" t="n">
        <f aca="false">(AW90-AW89)/AW89</f>
        <v>0.00362686444136213</v>
      </c>
      <c r="AZ90" s="66" t="n">
        <f aca="false">workers_and_wage_low!B78</f>
        <v>7107.54070436129</v>
      </c>
      <c r="BA90" s="61" t="n">
        <f aca="false">(AZ90-AZ89)/AZ89</f>
        <v>0.00531256653741703</v>
      </c>
      <c r="BB90" s="61"/>
      <c r="BC90" s="61"/>
      <c r="BD90" s="61"/>
      <c r="BE90" s="61"/>
      <c r="BF90" s="5" t="n">
        <f aca="false">BF89*(1+AY90)*(1+BA90)*(1-BE90)</f>
        <v>121.157237185242</v>
      </c>
      <c r="BG90" s="5"/>
      <c r="BH90" s="5"/>
      <c r="BI90" s="61" t="n">
        <f aca="false">T97/AG97</f>
        <v>0.0173038310332942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146295264.406432</v>
      </c>
      <c r="E91" s="9"/>
      <c r="F91" s="67" t="n">
        <f aca="false">'Low pensions'!I91</f>
        <v>26590896.0358321</v>
      </c>
      <c r="G91" s="81" t="n">
        <f aca="false">'Low pensions'!K91</f>
        <v>3888774.986676</v>
      </c>
      <c r="H91" s="81" t="n">
        <f aca="false">'Low pensions'!V91</f>
        <v>21394892.6025757</v>
      </c>
      <c r="I91" s="81" t="n">
        <f aca="false">'Low pensions'!M91</f>
        <v>120271.391340495</v>
      </c>
      <c r="J91" s="81" t="n">
        <f aca="false">'Low pensions'!W91</f>
        <v>661697.709358013</v>
      </c>
      <c r="K91" s="9"/>
      <c r="L91" s="81" t="n">
        <f aca="false">'Low pensions'!N91</f>
        <v>3798825.49941782</v>
      </c>
      <c r="M91" s="67"/>
      <c r="N91" s="81" t="n">
        <f aca="false">'Low pensions'!L91</f>
        <v>1201744.29236306</v>
      </c>
      <c r="O91" s="9"/>
      <c r="P91" s="81" t="n">
        <f aca="false">'Low pensions'!X91</f>
        <v>26323766.1000278</v>
      </c>
      <c r="Q91" s="67"/>
      <c r="R91" s="81" t="n">
        <f aca="false">'Low SIPA income'!G86</f>
        <v>28451361.1185634</v>
      </c>
      <c r="S91" s="67"/>
      <c r="T91" s="81" t="n">
        <f aca="false">'Low SIPA income'!J86</f>
        <v>108786245.164663</v>
      </c>
      <c r="U91" s="9"/>
      <c r="V91" s="81" t="n">
        <f aca="false">'Low SIPA income'!F86</f>
        <v>124742.949203066</v>
      </c>
      <c r="W91" s="67"/>
      <c r="X91" s="81" t="n">
        <f aca="false">'Low SIPA income'!M86</f>
        <v>313318.324007902</v>
      </c>
      <c r="Y91" s="9"/>
      <c r="Z91" s="9" t="n">
        <f aca="false">R91+V91-N91-L91-F91</f>
        <v>-3015361.75984654</v>
      </c>
      <c r="AA91" s="9"/>
      <c r="AB91" s="9" t="n">
        <f aca="false">T91-P91-D91</f>
        <v>-63832785.3417973</v>
      </c>
      <c r="AC91" s="50"/>
      <c r="AD91" s="9"/>
      <c r="AE91" s="9"/>
      <c r="AF91" s="9"/>
      <c r="AG91" s="9" t="n">
        <f aca="false">BF91/100*$AG$53</f>
        <v>6300737767.20039</v>
      </c>
      <c r="AH91" s="40" t="n">
        <f aca="false">(AG91-AG90)/AG90</f>
        <v>-0.00253245931510363</v>
      </c>
      <c r="AI91" s="40"/>
      <c r="AJ91" s="40" t="n">
        <f aca="false">AB91/AG91</f>
        <v>-0.010131001749365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12814483</v>
      </c>
      <c r="AX91" s="7"/>
      <c r="AY91" s="40" t="n">
        <f aca="false">(AW91-AW90)/AW90</f>
        <v>-0.000508540556460364</v>
      </c>
      <c r="AZ91" s="39" t="n">
        <f aca="false">workers_and_wage_low!B79</f>
        <v>7093.14830028074</v>
      </c>
      <c r="BA91" s="40" t="n">
        <f aca="false">(AZ91-AZ90)/AZ90</f>
        <v>-0.00202494852709397</v>
      </c>
      <c r="BB91" s="40"/>
      <c r="BC91" s="40"/>
      <c r="BD91" s="40"/>
      <c r="BE91" s="40"/>
      <c r="BF91" s="7" t="n">
        <f aca="false">BF90*(1+AY91)*(1+BA91)*(1-BE91)</f>
        <v>120.850411411341</v>
      </c>
      <c r="BG91" s="7"/>
      <c r="BH91" s="7"/>
      <c r="BI91" s="40" t="n">
        <f aca="false">T98/AG98</f>
        <v>0.0150606652137453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143874859.966034</v>
      </c>
      <c r="E92" s="9"/>
      <c r="F92" s="67" t="n">
        <f aca="false">'Low pensions'!I92</f>
        <v>26150958.8779178</v>
      </c>
      <c r="G92" s="81" t="n">
        <f aca="false">'Low pensions'!K92</f>
        <v>3889401.18651648</v>
      </c>
      <c r="H92" s="81" t="n">
        <f aca="false">'Low pensions'!V92</f>
        <v>21398337.7693392</v>
      </c>
      <c r="I92" s="81" t="n">
        <f aca="false">'Low pensions'!M92</f>
        <v>120290.75834587</v>
      </c>
      <c r="J92" s="81" t="n">
        <f aca="false">'Low pensions'!W92</f>
        <v>661804.260907397</v>
      </c>
      <c r="K92" s="9"/>
      <c r="L92" s="81" t="n">
        <f aca="false">'Low pensions'!N92</f>
        <v>3744472.66258232</v>
      </c>
      <c r="M92" s="67"/>
      <c r="N92" s="81" t="n">
        <f aca="false">'Low pensions'!L92</f>
        <v>1182937.71486516</v>
      </c>
      <c r="O92" s="9"/>
      <c r="P92" s="81" t="n">
        <f aca="false">'Low pensions'!X92</f>
        <v>25938260.7307499</v>
      </c>
      <c r="Q92" s="67"/>
      <c r="R92" s="81" t="n">
        <f aca="false">'Low SIPA income'!G87</f>
        <v>24742406.2761028</v>
      </c>
      <c r="S92" s="67"/>
      <c r="T92" s="81" t="n">
        <f aca="false">'Low SIPA income'!J87</f>
        <v>94604734.8630932</v>
      </c>
      <c r="U92" s="9"/>
      <c r="V92" s="81" t="n">
        <f aca="false">'Low SIPA income'!F87</f>
        <v>127495.971137872</v>
      </c>
      <c r="W92" s="67"/>
      <c r="X92" s="81" t="n">
        <f aca="false">'Low SIPA income'!M87</f>
        <v>320233.121389887</v>
      </c>
      <c r="Y92" s="9"/>
      <c r="Z92" s="9" t="n">
        <f aca="false">R92+V92-N92-L92-F92</f>
        <v>-6208467.00812457</v>
      </c>
      <c r="AA92" s="9"/>
      <c r="AB92" s="9" t="n">
        <f aca="false">T92-P92-D92</f>
        <v>-75208385.8336906</v>
      </c>
      <c r="AC92" s="50"/>
      <c r="AD92" s="9"/>
      <c r="AE92" s="9"/>
      <c r="AF92" s="9"/>
      <c r="AG92" s="9" t="n">
        <f aca="false">BF92/100*$AG$53</f>
        <v>6291298843.86523</v>
      </c>
      <c r="AH92" s="40" t="n">
        <f aca="false">(AG92-AG91)/AG91</f>
        <v>-0.00149806636681487</v>
      </c>
      <c r="AI92" s="40"/>
      <c r="AJ92" s="40" t="n">
        <f aca="false">AB92/AG92</f>
        <v>-0.0119543496025511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12794978</v>
      </c>
      <c r="AX92" s="7"/>
      <c r="AY92" s="40" t="n">
        <f aca="false">(AW92-AW91)/AW91</f>
        <v>-0.00152210588597293</v>
      </c>
      <c r="AZ92" s="39" t="n">
        <f aca="false">workers_and_wage_low!B80</f>
        <v>7093.31907609406</v>
      </c>
      <c r="BA92" s="40" t="n">
        <f aca="false">(AZ92-AZ91)/AZ91</f>
        <v>2.40761656314709E-005</v>
      </c>
      <c r="BB92" s="40"/>
      <c r="BC92" s="40"/>
      <c r="BD92" s="40"/>
      <c r="BE92" s="40"/>
      <c r="BF92" s="7" t="n">
        <f aca="false">BF91*(1+AY92)*(1+BA92)*(1-BE92)</f>
        <v>120.669369474589</v>
      </c>
      <c r="BG92" s="7"/>
      <c r="BH92" s="7"/>
      <c r="BI92" s="40" t="n">
        <f aca="false">T99/AG99</f>
        <v>0.0173377404549919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146159815.247122</v>
      </c>
      <c r="E93" s="9"/>
      <c r="F93" s="67" t="n">
        <f aca="false">'Low pensions'!I93</f>
        <v>26566276.5477853</v>
      </c>
      <c r="G93" s="81" t="n">
        <f aca="false">'Low pensions'!K93</f>
        <v>4031445.35597007</v>
      </c>
      <c r="H93" s="81" t="n">
        <f aca="false">'Low pensions'!V93</f>
        <v>22179822.8798674</v>
      </c>
      <c r="I93" s="81" t="n">
        <f aca="false">'Low pensions'!M93</f>
        <v>124683.876988765</v>
      </c>
      <c r="J93" s="81" t="n">
        <f aca="false">'Low pensions'!W93</f>
        <v>685973.903501052</v>
      </c>
      <c r="K93" s="9"/>
      <c r="L93" s="81" t="n">
        <f aca="false">'Low pensions'!N93</f>
        <v>3782974.3149677</v>
      </c>
      <c r="M93" s="67"/>
      <c r="N93" s="81" t="n">
        <f aca="false">'Low pensions'!L93</f>
        <v>1200844.85570768</v>
      </c>
      <c r="O93" s="9"/>
      <c r="P93" s="81" t="n">
        <f aca="false">'Low pensions'!X93</f>
        <v>26236565.7934616</v>
      </c>
      <c r="Q93" s="67"/>
      <c r="R93" s="81" t="n">
        <f aca="false">'Low SIPA income'!G88</f>
        <v>28517691.5885117</v>
      </c>
      <c r="S93" s="67"/>
      <c r="T93" s="81" t="n">
        <f aca="false">'Low SIPA income'!J88</f>
        <v>109039865.465485</v>
      </c>
      <c r="U93" s="9"/>
      <c r="V93" s="81" t="n">
        <f aca="false">'Low SIPA income'!F88</f>
        <v>129117.499695265</v>
      </c>
      <c r="W93" s="67"/>
      <c r="X93" s="81" t="n">
        <f aca="false">'Low SIPA income'!M88</f>
        <v>324305.933626403</v>
      </c>
      <c r="Y93" s="9"/>
      <c r="Z93" s="9" t="n">
        <f aca="false">R93+V93-N93-L93-F93</f>
        <v>-2903286.63025372</v>
      </c>
      <c r="AA93" s="9"/>
      <c r="AB93" s="9" t="n">
        <f aca="false">T93-P93-D93</f>
        <v>-63356515.5750989</v>
      </c>
      <c r="AC93" s="50"/>
      <c r="AD93" s="9"/>
      <c r="AE93" s="9"/>
      <c r="AF93" s="9"/>
      <c r="AG93" s="9" t="n">
        <f aca="false">BF93/100*$AG$53</f>
        <v>6317332593.36581</v>
      </c>
      <c r="AH93" s="40" t="n">
        <f aca="false">(AG93-AG92)/AG92</f>
        <v>0.00413805640880691</v>
      </c>
      <c r="AI93" s="40" t="n">
        <f aca="false">(AG93-AG89)/AG89</f>
        <v>0.00905420865820665</v>
      </c>
      <c r="AJ93" s="40" t="n">
        <f aca="false">AB93/AG93</f>
        <v>-0.0100289979415732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12878477</v>
      </c>
      <c r="AX93" s="7"/>
      <c r="AY93" s="40" t="n">
        <f aca="false">(AW93-AW92)/AW92</f>
        <v>0.00652591977883823</v>
      </c>
      <c r="AZ93" s="39" t="n">
        <f aca="false">workers_and_wage_low!B81</f>
        <v>7076.49101785839</v>
      </c>
      <c r="BA93" s="40" t="n">
        <f aca="false">(AZ93-AZ92)/AZ92</f>
        <v>-0.00237238139933463</v>
      </c>
      <c r="BB93" s="40"/>
      <c r="BC93" s="40"/>
      <c r="BD93" s="40"/>
      <c r="BE93" s="40"/>
      <c r="BF93" s="7" t="n">
        <f aca="false">BF92*(1+AY93)*(1+BA93)*(1-BE93)</f>
        <v>121.16870613229</v>
      </c>
      <c r="BG93" s="7"/>
      <c r="BH93" s="7"/>
      <c r="BI93" s="40" t="n">
        <f aca="false">T100/AG100</f>
        <v>0.0150499111407226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143923542.283249</v>
      </c>
      <c r="E94" s="6"/>
      <c r="F94" s="8" t="n">
        <f aca="false">'Low pensions'!I94</f>
        <v>26159807.4653351</v>
      </c>
      <c r="G94" s="80" t="n">
        <f aca="false">'Low pensions'!K94</f>
        <v>4033322.22790622</v>
      </c>
      <c r="H94" s="80" t="n">
        <f aca="false">'Low pensions'!V94</f>
        <v>22190148.8754933</v>
      </c>
      <c r="I94" s="80" t="n">
        <f aca="false">'Low pensions'!M94</f>
        <v>124741.924574419</v>
      </c>
      <c r="J94" s="80" t="n">
        <f aca="false">'Low pensions'!W94</f>
        <v>686293.264190516</v>
      </c>
      <c r="K94" s="6"/>
      <c r="L94" s="80" t="n">
        <f aca="false">'Low pensions'!N94</f>
        <v>4442965.54541679</v>
      </c>
      <c r="M94" s="8"/>
      <c r="N94" s="80" t="n">
        <f aca="false">'Low pensions'!L94</f>
        <v>1183816.3801531</v>
      </c>
      <c r="O94" s="6"/>
      <c r="P94" s="80" t="n">
        <f aca="false">'Low pensions'!X94</f>
        <v>29567577.7774395</v>
      </c>
      <c r="Q94" s="8"/>
      <c r="R94" s="80" t="n">
        <f aca="false">'Low SIPA income'!G89</f>
        <v>24970123.6423593</v>
      </c>
      <c r="S94" s="8"/>
      <c r="T94" s="80" t="n">
        <f aca="false">'Low SIPA income'!J89</f>
        <v>95475431.949626</v>
      </c>
      <c r="U94" s="6"/>
      <c r="V94" s="80" t="n">
        <f aca="false">'Low SIPA income'!F89</f>
        <v>129113.480726222</v>
      </c>
      <c r="W94" s="8"/>
      <c r="X94" s="80" t="n">
        <f aca="false">'Low SIPA income'!M89</f>
        <v>324295.839134867</v>
      </c>
      <c r="Y94" s="6"/>
      <c r="Z94" s="6" t="n">
        <f aca="false">R94+V94-N94-L94-F94</f>
        <v>-6687352.26781951</v>
      </c>
      <c r="AA94" s="6"/>
      <c r="AB94" s="6" t="n">
        <f aca="false">T94-P94-D94</f>
        <v>-78015688.1110623</v>
      </c>
      <c r="AC94" s="50"/>
      <c r="AD94" s="6"/>
      <c r="AE94" s="6"/>
      <c r="AF94" s="6"/>
      <c r="AG94" s="6" t="n">
        <f aca="false">BF94/100*$AG$53</f>
        <v>6349515273.65016</v>
      </c>
      <c r="AH94" s="61" t="n">
        <f aca="false">(AG94-AG93)/AG93</f>
        <v>0.00509434635721829</v>
      </c>
      <c r="AI94" s="61"/>
      <c r="AJ94" s="61" t="n">
        <f aca="false">AB94/AG94</f>
        <v>-0.0122868730523131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0.00430874641135027</v>
      </c>
      <c r="AV94" s="5"/>
      <c r="AW94" s="65" t="n">
        <f aca="false">workers_and_wage_low!C82</f>
        <v>12867619</v>
      </c>
      <c r="AX94" s="5"/>
      <c r="AY94" s="61" t="n">
        <f aca="false">(AW94-AW93)/AW93</f>
        <v>-0.000843112116440477</v>
      </c>
      <c r="AZ94" s="66" t="n">
        <f aca="false">workers_and_wage_low!B82</f>
        <v>7118.54284382013</v>
      </c>
      <c r="BA94" s="61" t="n">
        <f aca="false">(AZ94-AZ93)/AZ93</f>
        <v>0.00594246864097179</v>
      </c>
      <c r="BB94" s="61"/>
      <c r="BC94" s="61"/>
      <c r="BD94" s="61"/>
      <c r="BE94" s="61"/>
      <c r="BF94" s="5" t="n">
        <f aca="false">BF93*(1+AY94)*(1+BA94)*(1-BE94)</f>
        <v>121.785981488984</v>
      </c>
      <c r="BG94" s="5"/>
      <c r="BH94" s="5"/>
      <c r="BI94" s="61" t="n">
        <f aca="false">T101/AG101</f>
        <v>0.0172987245067188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146315670.814003</v>
      </c>
      <c r="E95" s="9"/>
      <c r="F95" s="67" t="n">
        <f aca="false">'Low pensions'!I95</f>
        <v>26594605.1419634</v>
      </c>
      <c r="G95" s="81" t="n">
        <f aca="false">'Low pensions'!K95</f>
        <v>4182506.07002196</v>
      </c>
      <c r="H95" s="81" t="n">
        <f aca="false">'Low pensions'!V95</f>
        <v>23010914.3584646</v>
      </c>
      <c r="I95" s="81" t="n">
        <f aca="false">'Low pensions'!M95</f>
        <v>129355.857835731</v>
      </c>
      <c r="J95" s="81" t="n">
        <f aca="false">'Low pensions'!W95</f>
        <v>711677.763663853</v>
      </c>
      <c r="K95" s="9"/>
      <c r="L95" s="81" t="n">
        <f aca="false">'Low pensions'!N95</f>
        <v>3694809.10310695</v>
      </c>
      <c r="M95" s="67"/>
      <c r="N95" s="81" t="n">
        <f aca="false">'Low pensions'!L95</f>
        <v>1204410.74643914</v>
      </c>
      <c r="O95" s="9"/>
      <c r="P95" s="81" t="n">
        <f aca="false">'Low pensions'!X95</f>
        <v>25798694.568693</v>
      </c>
      <c r="Q95" s="67"/>
      <c r="R95" s="81" t="n">
        <f aca="false">'Low SIPA income'!G90</f>
        <v>29131500.9704673</v>
      </c>
      <c r="S95" s="67"/>
      <c r="T95" s="81" t="n">
        <f aca="false">'Low SIPA income'!J90</f>
        <v>111386818.837294</v>
      </c>
      <c r="U95" s="9"/>
      <c r="V95" s="81" t="n">
        <f aca="false">'Low SIPA income'!F90</f>
        <v>132584.947488052</v>
      </c>
      <c r="W95" s="67"/>
      <c r="X95" s="81" t="n">
        <f aca="false">'Low SIPA income'!M90</f>
        <v>333015.162788947</v>
      </c>
      <c r="Y95" s="9"/>
      <c r="Z95" s="9" t="n">
        <f aca="false">R95+V95-N95-L95-F95</f>
        <v>-2229739.07355409</v>
      </c>
      <c r="AA95" s="9"/>
      <c r="AB95" s="9" t="n">
        <f aca="false">T95-P95-D95</f>
        <v>-60727546.5454015</v>
      </c>
      <c r="AC95" s="50"/>
      <c r="AD95" s="9"/>
      <c r="AE95" s="9"/>
      <c r="AF95" s="9"/>
      <c r="AG95" s="9" t="n">
        <f aca="false">BF95/100*$AG$53</f>
        <v>6428696646.18483</v>
      </c>
      <c r="AH95" s="40" t="n">
        <f aca="false">(AG95-AG94)/AG94</f>
        <v>0.0124704594165275</v>
      </c>
      <c r="AI95" s="40"/>
      <c r="AJ95" s="40" t="n">
        <f aca="false">AB95/AG95</f>
        <v>-0.00944632324212107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12933926</v>
      </c>
      <c r="AX95" s="7"/>
      <c r="AY95" s="40" t="n">
        <f aca="false">(AW95-AW94)/AW94</f>
        <v>0.00515301237936871</v>
      </c>
      <c r="AZ95" s="39" t="n">
        <f aca="false">workers_and_wage_low!B83</f>
        <v>7170.36536198391</v>
      </c>
      <c r="BA95" s="40" t="n">
        <f aca="false">(AZ95-AZ94)/AZ94</f>
        <v>0.00727993344997014</v>
      </c>
      <c r="BB95" s="40"/>
      <c r="BC95" s="40"/>
      <c r="BD95" s="40"/>
      <c r="BE95" s="40"/>
      <c r="BF95" s="7" t="n">
        <f aca="false">BF94*(1+AY95)*(1+BA95)*(1-BE95)</f>
        <v>123.304708628645</v>
      </c>
      <c r="BG95" s="7"/>
      <c r="BH95" s="7"/>
      <c r="BI95" s="40" t="n">
        <f aca="false">T102/AG102</f>
        <v>0.0150599574527968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143406460.131011</v>
      </c>
      <c r="E96" s="9"/>
      <c r="F96" s="67" t="n">
        <f aca="false">'Low pensions'!I96</f>
        <v>26065821.663348</v>
      </c>
      <c r="G96" s="81" t="n">
        <f aca="false">'Low pensions'!K96</f>
        <v>4193924.73380396</v>
      </c>
      <c r="H96" s="81" t="n">
        <f aca="false">'Low pensions'!V96</f>
        <v>23073736.4775427</v>
      </c>
      <c r="I96" s="81" t="n">
        <f aca="false">'Low pensions'!M96</f>
        <v>129709.012385689</v>
      </c>
      <c r="J96" s="81" t="n">
        <f aca="false">'Low pensions'!W96</f>
        <v>713620.715800288</v>
      </c>
      <c r="K96" s="9"/>
      <c r="L96" s="81" t="n">
        <f aca="false">'Low pensions'!N96</f>
        <v>3667945.86606918</v>
      </c>
      <c r="M96" s="67"/>
      <c r="N96" s="81" t="n">
        <f aca="false">'Low pensions'!L96</f>
        <v>1181121.00923625</v>
      </c>
      <c r="O96" s="9"/>
      <c r="P96" s="81" t="n">
        <f aca="false">'Low pensions'!X96</f>
        <v>25531167.8414947</v>
      </c>
      <c r="Q96" s="67"/>
      <c r="R96" s="81" t="n">
        <f aca="false">'Low SIPA income'!G91</f>
        <v>25232885.6341964</v>
      </c>
      <c r="S96" s="67"/>
      <c r="T96" s="81" t="n">
        <f aca="false">'Low SIPA income'!J91</f>
        <v>96480125.1994439</v>
      </c>
      <c r="U96" s="9"/>
      <c r="V96" s="81" t="n">
        <f aca="false">'Low SIPA income'!F91</f>
        <v>134170.475919227</v>
      </c>
      <c r="W96" s="67"/>
      <c r="X96" s="81" t="n">
        <f aca="false">'Low SIPA income'!M91</f>
        <v>336997.553087528</v>
      </c>
      <c r="Y96" s="9"/>
      <c r="Z96" s="9" t="n">
        <f aca="false">R96+V96-N96-L96-F96</f>
        <v>-5547832.42853781</v>
      </c>
      <c r="AA96" s="9"/>
      <c r="AB96" s="9" t="n">
        <f aca="false">T96-P96-D96</f>
        <v>-72457502.7730613</v>
      </c>
      <c r="AC96" s="50"/>
      <c r="AD96" s="9"/>
      <c r="AE96" s="9"/>
      <c r="AF96" s="9"/>
      <c r="AG96" s="9" t="n">
        <f aca="false">BF96/100*$AG$53</f>
        <v>6402636091.3976</v>
      </c>
      <c r="AH96" s="40" t="n">
        <f aca="false">(AG96-AG95)/AG95</f>
        <v>-0.00405378511718971</v>
      </c>
      <c r="AI96" s="40"/>
      <c r="AJ96" s="40" t="n">
        <f aca="false">AB96/AG96</f>
        <v>-0.0113168235299853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12913080</v>
      </c>
      <c r="AX96" s="7"/>
      <c r="AY96" s="40" t="n">
        <f aca="false">(AW96-AW95)/AW95</f>
        <v>-0.00161173026658727</v>
      </c>
      <c r="AZ96" s="39" t="n">
        <f aca="false">workers_and_wage_low!B84</f>
        <v>7152.82666882849</v>
      </c>
      <c r="BA96" s="40" t="n">
        <f aca="false">(AZ96-AZ95)/AZ95</f>
        <v>-0.00244599713822209</v>
      </c>
      <c r="BB96" s="40"/>
      <c r="BC96" s="40"/>
      <c r="BD96" s="40"/>
      <c r="BE96" s="40"/>
      <c r="BF96" s="7" t="n">
        <f aca="false">BF95*(1+AY96)*(1+BA96)*(1-BE96)</f>
        <v>122.804857835926</v>
      </c>
      <c r="BG96" s="7"/>
      <c r="BH96" s="7"/>
      <c r="BI96" s="40" t="n">
        <f aca="false">T103/AG103</f>
        <v>0.0173481380066042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146318324.129183</v>
      </c>
      <c r="E97" s="9"/>
      <c r="F97" s="67" t="n">
        <f aca="false">'Low pensions'!I97</f>
        <v>26595087.4134053</v>
      </c>
      <c r="G97" s="81" t="n">
        <f aca="false">'Low pensions'!K97</f>
        <v>4339778.59558789</v>
      </c>
      <c r="H97" s="81" t="n">
        <f aca="false">'Low pensions'!V97</f>
        <v>23876181.3912315</v>
      </c>
      <c r="I97" s="81" t="n">
        <f aca="false">'Low pensions'!M97</f>
        <v>134219.956564574</v>
      </c>
      <c r="J97" s="81" t="n">
        <f aca="false">'Low pensions'!W97</f>
        <v>738438.599728805</v>
      </c>
      <c r="K97" s="9"/>
      <c r="L97" s="81" t="n">
        <f aca="false">'Low pensions'!N97</f>
        <v>3724550.63331532</v>
      </c>
      <c r="M97" s="67"/>
      <c r="N97" s="81" t="n">
        <f aca="false">'Low pensions'!L97</f>
        <v>1206196.67032141</v>
      </c>
      <c r="O97" s="9"/>
      <c r="P97" s="81" t="n">
        <f aca="false">'Low pensions'!X97</f>
        <v>25962849.1365971</v>
      </c>
      <c r="Q97" s="67"/>
      <c r="R97" s="81" t="n">
        <f aca="false">'Low SIPA income'!G92</f>
        <v>29083350.5862501</v>
      </c>
      <c r="S97" s="67"/>
      <c r="T97" s="81" t="n">
        <f aca="false">'Low SIPA income'!J92</f>
        <v>111202711.669964</v>
      </c>
      <c r="U97" s="9"/>
      <c r="V97" s="81" t="n">
        <f aca="false">'Low SIPA income'!F92</f>
        <v>131777.945051536</v>
      </c>
      <c r="W97" s="67"/>
      <c r="X97" s="81" t="n">
        <f aca="false">'Low SIPA income'!M92</f>
        <v>330988.205333675</v>
      </c>
      <c r="Y97" s="9"/>
      <c r="Z97" s="9" t="n">
        <f aca="false">R97+V97-N97-L97-F97</f>
        <v>-2310706.18574039</v>
      </c>
      <c r="AA97" s="9"/>
      <c r="AB97" s="9" t="n">
        <f aca="false">T97-P97-D97</f>
        <v>-61078461.595816</v>
      </c>
      <c r="AC97" s="50"/>
      <c r="AD97" s="9"/>
      <c r="AE97" s="9"/>
      <c r="AF97" s="9"/>
      <c r="AG97" s="9" t="n">
        <f aca="false">BF97/100*$AG$53</f>
        <v>6426479284.03828</v>
      </c>
      <c r="AH97" s="40" t="n">
        <f aca="false">(AG97-AG96)/AG96</f>
        <v>0.00372396498884504</v>
      </c>
      <c r="AI97" s="40" t="n">
        <f aca="false">(AG97-AG93)/AG93</f>
        <v>0.0172773380314177</v>
      </c>
      <c r="AJ97" s="40" t="n">
        <f aca="false">AB97/AG97</f>
        <v>-0.0095041871133887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12969696</v>
      </c>
      <c r="AX97" s="7"/>
      <c r="AY97" s="40" t="n">
        <f aca="false">(AW97-AW96)/AW96</f>
        <v>0.00438439164010445</v>
      </c>
      <c r="AZ97" s="39" t="n">
        <f aca="false">workers_and_wage_low!B85</f>
        <v>7148.1233725574</v>
      </c>
      <c r="BA97" s="40" t="n">
        <f aca="false">(AZ97-AZ96)/AZ96</f>
        <v>-0.000657543722061446</v>
      </c>
      <c r="BB97" s="40"/>
      <c r="BC97" s="40"/>
      <c r="BD97" s="40"/>
      <c r="BE97" s="40"/>
      <c r="BF97" s="7" t="n">
        <f aca="false">BF96*(1+AY97)*(1+BA97)*(1-BE97)</f>
        <v>123.262178826968</v>
      </c>
      <c r="BG97" s="7"/>
      <c r="BH97" s="7"/>
      <c r="BI97" s="40" t="n">
        <f aca="false">T104/AG104</f>
        <v>0.0150684965560678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143387573.456136</v>
      </c>
      <c r="E98" s="6"/>
      <c r="F98" s="8" t="n">
        <f aca="false">'Low pensions'!I98</f>
        <v>26062388.7866237</v>
      </c>
      <c r="G98" s="80" t="n">
        <f aca="false">'Low pensions'!K98</f>
        <v>4348790.76606219</v>
      </c>
      <c r="H98" s="80" t="n">
        <f aca="false">'Low pensions'!V98</f>
        <v>23925763.6941609</v>
      </c>
      <c r="I98" s="80" t="n">
        <f aca="false">'Low pensions'!M98</f>
        <v>134498.683486461</v>
      </c>
      <c r="J98" s="80" t="n">
        <f aca="false">'Low pensions'!W98</f>
        <v>739972.073015291</v>
      </c>
      <c r="K98" s="6"/>
      <c r="L98" s="80" t="n">
        <f aca="false">'Low pensions'!N98</f>
        <v>4395912.3998916</v>
      </c>
      <c r="M98" s="8"/>
      <c r="N98" s="80" t="n">
        <f aca="false">'Low pensions'!L98</f>
        <v>1183009.75376386</v>
      </c>
      <c r="O98" s="6"/>
      <c r="P98" s="80" t="n">
        <f aca="false">'Low pensions'!X98</f>
        <v>29318980.9612277</v>
      </c>
      <c r="Q98" s="8"/>
      <c r="R98" s="80" t="n">
        <f aca="false">'Low SIPA income'!G93</f>
        <v>25290009.8157077</v>
      </c>
      <c r="S98" s="8"/>
      <c r="T98" s="80" t="n">
        <f aca="false">'Low SIPA income'!J93</f>
        <v>96698544.458502</v>
      </c>
      <c r="U98" s="6"/>
      <c r="V98" s="80" t="n">
        <f aca="false">'Low SIPA income'!F93</f>
        <v>132209.742972568</v>
      </c>
      <c r="W98" s="8"/>
      <c r="X98" s="80" t="n">
        <f aca="false">'Low SIPA income'!M93</f>
        <v>332072.757220513</v>
      </c>
      <c r="Y98" s="6"/>
      <c r="Z98" s="6" t="n">
        <f aca="false">R98+V98-N98-L98-F98</f>
        <v>-6219091.38159894</v>
      </c>
      <c r="AA98" s="6"/>
      <c r="AB98" s="6" t="n">
        <f aca="false">T98-P98-D98</f>
        <v>-76008009.9588614</v>
      </c>
      <c r="AC98" s="50"/>
      <c r="AD98" s="6"/>
      <c r="AE98" s="6"/>
      <c r="AF98" s="6"/>
      <c r="AG98" s="6" t="n">
        <f aca="false">BF98/100*$AG$53</f>
        <v>6420602482.43541</v>
      </c>
      <c r="AH98" s="61" t="n">
        <f aca="false">(AG98-AG97)/AG97</f>
        <v>-0.000914466746584493</v>
      </c>
      <c r="AI98" s="61"/>
      <c r="AJ98" s="61" t="n">
        <f aca="false">AB98/AG98</f>
        <v>-0.0118381429416933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0.00233229974313077</v>
      </c>
      <c r="AV98" s="5"/>
      <c r="AW98" s="65" t="n">
        <f aca="false">workers_and_wage_low!C86</f>
        <v>12950288</v>
      </c>
      <c r="AX98" s="5"/>
      <c r="AY98" s="61" t="n">
        <f aca="false">(AW98-AW97)/AW97</f>
        <v>-0.00149641132683449</v>
      </c>
      <c r="AZ98" s="66" t="n">
        <f aca="false">workers_and_wage_low!B86</f>
        <v>7152.28941833111</v>
      </c>
      <c r="BA98" s="61" t="n">
        <f aca="false">(AZ98-AZ97)/AZ97</f>
        <v>0.000582816713782045</v>
      </c>
      <c r="BB98" s="61"/>
      <c r="BC98" s="61"/>
      <c r="BD98" s="61"/>
      <c r="BE98" s="61"/>
      <c r="BF98" s="5" t="n">
        <f aca="false">BF97*(1+AY98)*(1+BA98)*(1-BE98)</f>
        <v>123.149459663319</v>
      </c>
      <c r="BG98" s="5"/>
      <c r="BH98" s="5"/>
      <c r="BI98" s="61" t="n">
        <f aca="false">T105/AG105</f>
        <v>0.0173653681198695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145523971.374572</v>
      </c>
      <c r="E99" s="9"/>
      <c r="F99" s="67" t="n">
        <f aca="false">'Low pensions'!I99</f>
        <v>26450704.3973223</v>
      </c>
      <c r="G99" s="81" t="n">
        <f aca="false">'Low pensions'!K99</f>
        <v>4526417.21174688</v>
      </c>
      <c r="H99" s="81" t="n">
        <f aca="false">'Low pensions'!V99</f>
        <v>24903011.9900438</v>
      </c>
      <c r="I99" s="81" t="n">
        <f aca="false">'Low pensions'!M99</f>
        <v>139992.284899388</v>
      </c>
      <c r="J99" s="81" t="n">
        <f aca="false">'Low pensions'!W99</f>
        <v>770196.247114758</v>
      </c>
      <c r="K99" s="9"/>
      <c r="L99" s="81" t="n">
        <f aca="false">'Low pensions'!N99</f>
        <v>3768805.89076311</v>
      </c>
      <c r="M99" s="67"/>
      <c r="N99" s="81" t="n">
        <f aca="false">'Low pensions'!L99</f>
        <v>1201038.71983574</v>
      </c>
      <c r="O99" s="9"/>
      <c r="P99" s="81" t="n">
        <f aca="false">'Low pensions'!X99</f>
        <v>26164112.3561436</v>
      </c>
      <c r="Q99" s="67"/>
      <c r="R99" s="81" t="n">
        <f aca="false">'Low SIPA income'!G94</f>
        <v>29231388.5528304</v>
      </c>
      <c r="S99" s="67"/>
      <c r="T99" s="81" t="n">
        <f aca="false">'Low SIPA income'!J94</f>
        <v>111768747.665886</v>
      </c>
      <c r="U99" s="9"/>
      <c r="V99" s="81" t="n">
        <f aca="false">'Low SIPA income'!F94</f>
        <v>129894.026908865</v>
      </c>
      <c r="W99" s="67"/>
      <c r="X99" s="81" t="n">
        <f aca="false">'Low SIPA income'!M94</f>
        <v>326256.346107958</v>
      </c>
      <c r="Y99" s="9"/>
      <c r="Z99" s="9" t="n">
        <f aca="false">R99+V99-N99-L99-F99</f>
        <v>-2059266.42818192</v>
      </c>
      <c r="AA99" s="9"/>
      <c r="AB99" s="9" t="n">
        <f aca="false">T99-P99-D99</f>
        <v>-59919336.0648289</v>
      </c>
      <c r="AC99" s="50"/>
      <c r="AD99" s="9"/>
      <c r="AE99" s="9"/>
      <c r="AF99" s="9"/>
      <c r="AG99" s="9" t="n">
        <f aca="false">BF99/100*$AG$53</f>
        <v>6446557898.13172</v>
      </c>
      <c r="AH99" s="40" t="n">
        <f aca="false">(AG99-AG98)/AG98</f>
        <v>0.00404252027240627</v>
      </c>
      <c r="AI99" s="40"/>
      <c r="AJ99" s="40" t="n">
        <f aca="false">AB99/AG99</f>
        <v>-0.00929477978972223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12930262</v>
      </c>
      <c r="AX99" s="7"/>
      <c r="AY99" s="40" t="n">
        <f aca="false">(AW99-AW98)/AW98</f>
        <v>-0.00154637487598731</v>
      </c>
      <c r="AZ99" s="39" t="n">
        <f aca="false">workers_and_wage_low!B87</f>
        <v>7192.32472355127</v>
      </c>
      <c r="BA99" s="40" t="n">
        <f aca="false">(AZ99-AZ98)/AZ98</f>
        <v>0.00559755106072097</v>
      </c>
      <c r="BB99" s="40"/>
      <c r="BC99" s="40"/>
      <c r="BD99" s="40"/>
      <c r="BE99" s="40"/>
      <c r="BF99" s="7" t="n">
        <f aca="false">BF98*(1+AY99)*(1+BA99)*(1-BE99)</f>
        <v>123.647293850544</v>
      </c>
      <c r="BG99" s="7"/>
      <c r="BH99" s="7"/>
      <c r="BI99" s="40" t="n">
        <f aca="false">T106/AG106</f>
        <v>0.0151250837661641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143286946.866186</v>
      </c>
      <c r="E100" s="9"/>
      <c r="F100" s="67" t="n">
        <f aca="false">'Low pensions'!I100</f>
        <v>26044098.7127608</v>
      </c>
      <c r="G100" s="81" t="n">
        <f aca="false">'Low pensions'!K100</f>
        <v>4516493.48481988</v>
      </c>
      <c r="H100" s="81" t="n">
        <f aca="false">'Low pensions'!V100</f>
        <v>24848414.5724642</v>
      </c>
      <c r="I100" s="81" t="n">
        <f aca="false">'Low pensions'!M100</f>
        <v>139685.365509892</v>
      </c>
      <c r="J100" s="81" t="n">
        <f aca="false">'Low pensions'!W100</f>
        <v>768507.667189608</v>
      </c>
      <c r="K100" s="9"/>
      <c r="L100" s="81" t="n">
        <f aca="false">'Low pensions'!N100</f>
        <v>3627561.86715521</v>
      </c>
      <c r="M100" s="67"/>
      <c r="N100" s="81" t="n">
        <f aca="false">'Low pensions'!L100</f>
        <v>1182542.92756031</v>
      </c>
      <c r="O100" s="9"/>
      <c r="P100" s="81" t="n">
        <f aca="false">'Low pensions'!X100</f>
        <v>25329438.0542379</v>
      </c>
      <c r="Q100" s="67"/>
      <c r="R100" s="81" t="n">
        <f aca="false">'Low SIPA income'!G95</f>
        <v>25409296.5858806</v>
      </c>
      <c r="S100" s="67"/>
      <c r="T100" s="81" t="n">
        <f aca="false">'Low SIPA income'!J95</f>
        <v>97154647.7630456</v>
      </c>
      <c r="U100" s="9"/>
      <c r="V100" s="81" t="n">
        <f aca="false">'Low SIPA income'!F95</f>
        <v>127665.191140164</v>
      </c>
      <c r="W100" s="67"/>
      <c r="X100" s="81" t="n">
        <f aca="false">'Low SIPA income'!M95</f>
        <v>320658.153248165</v>
      </c>
      <c r="Y100" s="9"/>
      <c r="Z100" s="9" t="n">
        <f aca="false">R100+V100-N100-L100-F100</f>
        <v>-5317241.73045551</v>
      </c>
      <c r="AA100" s="9"/>
      <c r="AB100" s="9" t="n">
        <f aca="false">T100-P100-D100</f>
        <v>-71461737.1573785</v>
      </c>
      <c r="AC100" s="50"/>
      <c r="AD100" s="9"/>
      <c r="AE100" s="9"/>
      <c r="AF100" s="9"/>
      <c r="AG100" s="9" t="n">
        <f aca="false">BF100/100*$AG$53</f>
        <v>6455496438.12589</v>
      </c>
      <c r="AH100" s="40" t="n">
        <f aca="false">(AG100-AG99)/AG99</f>
        <v>0.00138656010469766</v>
      </c>
      <c r="AI100" s="40"/>
      <c r="AJ100" s="40" t="n">
        <f aca="false">AB100/AG100</f>
        <v>-0.0110699057527673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13030854</v>
      </c>
      <c r="AX100" s="7"/>
      <c r="AY100" s="40" t="n">
        <f aca="false">(AW100-AW99)/AW99</f>
        <v>0.00777957940836775</v>
      </c>
      <c r="AZ100" s="39" t="n">
        <f aca="false">workers_and_wage_low!B88</f>
        <v>7146.69900168169</v>
      </c>
      <c r="BA100" s="40" t="n">
        <f aca="false">(AZ100-AZ99)/AZ99</f>
        <v>-0.00634366823291179</v>
      </c>
      <c r="BB100" s="40"/>
      <c r="BC100" s="40"/>
      <c r="BD100" s="40"/>
      <c r="BE100" s="40"/>
      <c r="BF100" s="7" t="n">
        <f aca="false">BF99*(1+AY100)*(1+BA100)*(1-BE100)</f>
        <v>123.818738255251</v>
      </c>
      <c r="BG100" s="7"/>
      <c r="BH100" s="7"/>
      <c r="BI100" s="40" t="n">
        <f aca="false">T107/AG107</f>
        <v>0.0174342755805803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146182973.457498</v>
      </c>
      <c r="E101" s="9"/>
      <c r="F101" s="67" t="n">
        <f aca="false">'Low pensions'!I101</f>
        <v>26570485.8266502</v>
      </c>
      <c r="G101" s="81" t="n">
        <f aca="false">'Low pensions'!K101</f>
        <v>4727008.69959808</v>
      </c>
      <c r="H101" s="81" t="n">
        <f aca="false">'Low pensions'!V101</f>
        <v>26006607.1721439</v>
      </c>
      <c r="I101" s="81" t="n">
        <f aca="false">'Low pensions'!M101</f>
        <v>146196.145348393</v>
      </c>
      <c r="J101" s="81" t="n">
        <f aca="false">'Low pensions'!W101</f>
        <v>804328.056870426</v>
      </c>
      <c r="K101" s="9"/>
      <c r="L101" s="81" t="n">
        <f aca="false">'Low pensions'!N101</f>
        <v>3771757.44989929</v>
      </c>
      <c r="M101" s="67"/>
      <c r="N101" s="81" t="n">
        <f aca="false">'Low pensions'!L101</f>
        <v>1207863.0122808</v>
      </c>
      <c r="O101" s="9"/>
      <c r="P101" s="81" t="n">
        <f aca="false">'Low pensions'!X101</f>
        <v>26216973.2540733</v>
      </c>
      <c r="Q101" s="67"/>
      <c r="R101" s="81" t="n">
        <f aca="false">'Low SIPA income'!G96</f>
        <v>29346662.6351752</v>
      </c>
      <c r="S101" s="67"/>
      <c r="T101" s="81" t="n">
        <f aca="false">'Low SIPA income'!J96</f>
        <v>112209508.110732</v>
      </c>
      <c r="U101" s="9"/>
      <c r="V101" s="81" t="n">
        <f aca="false">'Low SIPA income'!F96</f>
        <v>127298.025314082</v>
      </c>
      <c r="W101" s="67"/>
      <c r="X101" s="81" t="n">
        <f aca="false">'Low SIPA income'!M96</f>
        <v>319735.93854989</v>
      </c>
      <c r="Y101" s="9"/>
      <c r="Z101" s="9" t="n">
        <f aca="false">R101+V101-N101-L101-F101</f>
        <v>-2076145.62834096</v>
      </c>
      <c r="AA101" s="9"/>
      <c r="AB101" s="9" t="n">
        <f aca="false">T101-P101-D101</f>
        <v>-60190438.6008391</v>
      </c>
      <c r="AC101" s="50"/>
      <c r="AD101" s="9"/>
      <c r="AE101" s="9"/>
      <c r="AF101" s="9"/>
      <c r="AG101" s="9" t="n">
        <f aca="false">BF101/100*$AG$53</f>
        <v>6486576976.65225</v>
      </c>
      <c r="AH101" s="40" t="n">
        <f aca="false">(AG101-AG100)/AG100</f>
        <v>0.00481458534200364</v>
      </c>
      <c r="AI101" s="40" t="n">
        <f aca="false">(AG101-AG97)/AG97</f>
        <v>0.00935157338221535</v>
      </c>
      <c r="AJ101" s="40" t="n">
        <f aca="false">AB101/AG101</f>
        <v>-0.00927922983377646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13045566</v>
      </c>
      <c r="AX101" s="7"/>
      <c r="AY101" s="40" t="n">
        <f aca="false">(AW101-AW100)/AW100</f>
        <v>0.00112901272625724</v>
      </c>
      <c r="AZ101" s="39" t="n">
        <f aca="false">workers_and_wage_low!B89</f>
        <v>7173.00897551998</v>
      </c>
      <c r="BA101" s="40" t="n">
        <f aca="false">(AZ101-AZ100)/AZ100</f>
        <v>0.00368141624994938</v>
      </c>
      <c r="BB101" s="40"/>
      <c r="BC101" s="40"/>
      <c r="BD101" s="40"/>
      <c r="BE101" s="40"/>
      <c r="BF101" s="7" t="n">
        <f aca="false">BF100*(1+AY101)*(1+BA101)*(1-BE101)</f>
        <v>124.41487413752</v>
      </c>
      <c r="BG101" s="7"/>
      <c r="BH101" s="7"/>
      <c r="BI101" s="40" t="n">
        <f aca="false">T108/AG108</f>
        <v>0.0151335998647441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143915356.750072</v>
      </c>
      <c r="E102" s="6"/>
      <c r="F102" s="8" t="n">
        <f aca="false">'Low pensions'!I102</f>
        <v>26158319.6477862</v>
      </c>
      <c r="G102" s="80" t="n">
        <f aca="false">'Low pensions'!K102</f>
        <v>4749764.1776163</v>
      </c>
      <c r="H102" s="80" t="n">
        <f aca="false">'Low pensions'!V102</f>
        <v>26131801.0982487</v>
      </c>
      <c r="I102" s="80" t="n">
        <f aca="false">'Low pensions'!M102</f>
        <v>146899.923019062</v>
      </c>
      <c r="J102" s="80" t="n">
        <f aca="false">'Low pensions'!W102</f>
        <v>808200.033966461</v>
      </c>
      <c r="K102" s="6"/>
      <c r="L102" s="80" t="n">
        <f aca="false">'Low pensions'!N102</f>
        <v>4394522.15724742</v>
      </c>
      <c r="M102" s="8"/>
      <c r="N102" s="80" t="n">
        <f aca="false">'Low pensions'!L102</f>
        <v>1190077.31960671</v>
      </c>
      <c r="O102" s="6"/>
      <c r="P102" s="80" t="n">
        <f aca="false">'Low pensions'!X102</f>
        <v>29350650.6475365</v>
      </c>
      <c r="Q102" s="8"/>
      <c r="R102" s="80" t="n">
        <f aca="false">'Low SIPA income'!G97</f>
        <v>25468340.6648037</v>
      </c>
      <c r="S102" s="8"/>
      <c r="T102" s="80" t="n">
        <f aca="false">'Low SIPA income'!J97</f>
        <v>97380407.9162586</v>
      </c>
      <c r="U102" s="6"/>
      <c r="V102" s="80" t="n">
        <f aca="false">'Low SIPA income'!F97</f>
        <v>126851.649514917</v>
      </c>
      <c r="W102" s="8"/>
      <c r="X102" s="80" t="n">
        <f aca="false">'Low SIPA income'!M97</f>
        <v>318614.771236103</v>
      </c>
      <c r="Y102" s="6"/>
      <c r="Z102" s="6" t="n">
        <f aca="false">R102+V102-N102-L102-F102</f>
        <v>-6147726.81032176</v>
      </c>
      <c r="AA102" s="6"/>
      <c r="AB102" s="6" t="n">
        <f aca="false">T102-P102-D102</f>
        <v>-75885599.4813499</v>
      </c>
      <c r="AC102" s="50"/>
      <c r="AD102" s="6"/>
      <c r="AE102" s="6"/>
      <c r="AF102" s="6"/>
      <c r="AG102" s="6" t="n">
        <f aca="false">BF102/100*$AG$53</f>
        <v>6466180812.36174</v>
      </c>
      <c r="AH102" s="61" t="n">
        <f aca="false">(AG102-AG101)/AG101</f>
        <v>-0.0031443647957812</v>
      </c>
      <c r="AI102" s="61"/>
      <c r="AJ102" s="61" t="n">
        <f aca="false">AB102/AG102</f>
        <v>-0.011735768250754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0.00114513392439822</v>
      </c>
      <c r="AV102" s="5"/>
      <c r="AW102" s="65" t="n">
        <f aca="false">workers_and_wage_low!C90</f>
        <v>13026649</v>
      </c>
      <c r="AX102" s="5"/>
      <c r="AY102" s="61" t="n">
        <f aca="false">(AW102-AW101)/AW101</f>
        <v>-0.00145007123493147</v>
      </c>
      <c r="AZ102" s="66" t="n">
        <f aca="false">workers_and_wage_low!B90</f>
        <v>7160.83814402819</v>
      </c>
      <c r="BA102" s="61" t="n">
        <f aca="false">(AZ102-AZ101)/AZ101</f>
        <v>-0.00169675397498162</v>
      </c>
      <c r="BB102" s="61"/>
      <c r="BC102" s="61"/>
      <c r="BD102" s="61"/>
      <c r="BE102" s="61"/>
      <c r="BF102" s="5" t="n">
        <f aca="false">BF101*(1+AY102)*(1+BA102)*(1-BE102)</f>
        <v>124.02366838721</v>
      </c>
      <c r="BG102" s="5"/>
      <c r="BH102" s="5"/>
      <c r="BI102" s="61" t="n">
        <f aca="false">T109/AG109</f>
        <v>0.0174111474442809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146758241.008837</v>
      </c>
      <c r="E103" s="9"/>
      <c r="F103" s="67" t="n">
        <f aca="false">'Low pensions'!I103</f>
        <v>26675047.5136775</v>
      </c>
      <c r="G103" s="81" t="n">
        <f aca="false">'Low pensions'!K103</f>
        <v>4981899.73922604</v>
      </c>
      <c r="H103" s="81" t="n">
        <f aca="false">'Low pensions'!V103</f>
        <v>27408942.467162</v>
      </c>
      <c r="I103" s="81" t="n">
        <f aca="false">'Low pensions'!M103</f>
        <v>154079.373378125</v>
      </c>
      <c r="J103" s="81" t="n">
        <f aca="false">'Low pensions'!W103</f>
        <v>847699.251561711</v>
      </c>
      <c r="K103" s="9"/>
      <c r="L103" s="81" t="n">
        <f aca="false">'Low pensions'!N103</f>
        <v>3818003.68687266</v>
      </c>
      <c r="M103" s="67"/>
      <c r="N103" s="81" t="n">
        <f aca="false">'Low pensions'!L103</f>
        <v>1214745.59947168</v>
      </c>
      <c r="O103" s="9"/>
      <c r="P103" s="81" t="n">
        <f aca="false">'Low pensions'!X103</f>
        <v>26494811.1616061</v>
      </c>
      <c r="Q103" s="67"/>
      <c r="R103" s="81" t="n">
        <f aca="false">'Low SIPA income'!G98</f>
        <v>29447267.6360406</v>
      </c>
      <c r="S103" s="67"/>
      <c r="T103" s="81" t="n">
        <f aca="false">'Low SIPA income'!J98</f>
        <v>112594180.051147</v>
      </c>
      <c r="U103" s="9"/>
      <c r="V103" s="81" t="n">
        <f aca="false">'Low SIPA income'!F98</f>
        <v>130453.263607243</v>
      </c>
      <c r="W103" s="67"/>
      <c r="X103" s="81" t="n">
        <f aca="false">'Low SIPA income'!M98</f>
        <v>327660.98746187</v>
      </c>
      <c r="Y103" s="9"/>
      <c r="Z103" s="9" t="n">
        <f aca="false">R103+V103-N103-L103-F103</f>
        <v>-2130075.90037404</v>
      </c>
      <c r="AA103" s="9"/>
      <c r="AB103" s="9" t="n">
        <f aca="false">T103-P103-D103</f>
        <v>-60658872.119296</v>
      </c>
      <c r="AC103" s="50"/>
      <c r="AD103" s="9"/>
      <c r="AE103" s="9"/>
      <c r="AF103" s="9"/>
      <c r="AG103" s="9" t="n">
        <f aca="false">BF103/100*$AG$53</f>
        <v>6490274633.98572</v>
      </c>
      <c r="AH103" s="40" t="n">
        <f aca="false">(AG103-AG102)/AG102</f>
        <v>0.00372612865664323</v>
      </c>
      <c r="AI103" s="40"/>
      <c r="AJ103" s="40" t="n">
        <f aca="false">AB103/AG103</f>
        <v>-0.00934611792876398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13073674</v>
      </c>
      <c r="AX103" s="7"/>
      <c r="AY103" s="40" t="n">
        <f aca="false">(AW103-AW102)/AW102</f>
        <v>0.00360990765929135</v>
      </c>
      <c r="AZ103" s="39" t="n">
        <f aca="false">workers_and_wage_low!B91</f>
        <v>7161.66739027678</v>
      </c>
      <c r="BA103" s="40" t="n">
        <f aca="false">(AZ103-AZ102)/AZ102</f>
        <v>0.000115802959361979</v>
      </c>
      <c r="BB103" s="40"/>
      <c r="BC103" s="40"/>
      <c r="BD103" s="40"/>
      <c r="BE103" s="40"/>
      <c r="BF103" s="7" t="n">
        <f aca="false">BF102*(1+AY103)*(1+BA103)*(1-BE103)</f>
        <v>124.48579653209</v>
      </c>
      <c r="BG103" s="7"/>
      <c r="BH103" s="7"/>
      <c r="BI103" s="40" t="n">
        <f aca="false">T110/AG110</f>
        <v>0.0151614132544848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143509626.385053</v>
      </c>
      <c r="E104" s="9"/>
      <c r="F104" s="67" t="n">
        <f aca="false">'Low pensions'!I104</f>
        <v>26084573.3512225</v>
      </c>
      <c r="G104" s="81" t="n">
        <f aca="false">'Low pensions'!K104</f>
        <v>5004767.61215768</v>
      </c>
      <c r="H104" s="81" t="n">
        <f aca="false">'Low pensions'!V104</f>
        <v>27534754.7569186</v>
      </c>
      <c r="I104" s="81" t="n">
        <f aca="false">'Low pensions'!M104</f>
        <v>154786.627180135</v>
      </c>
      <c r="J104" s="81" t="n">
        <f aca="false">'Low pensions'!W104</f>
        <v>851590.353306762</v>
      </c>
      <c r="K104" s="9"/>
      <c r="L104" s="81" t="n">
        <f aca="false">'Low pensions'!N104</f>
        <v>3688134.26807208</v>
      </c>
      <c r="M104" s="67"/>
      <c r="N104" s="81" t="n">
        <f aca="false">'Low pensions'!L104</f>
        <v>1187443.03823448</v>
      </c>
      <c r="O104" s="9"/>
      <c r="P104" s="81" t="n">
        <f aca="false">'Low pensions'!X104</f>
        <v>25670707.4937075</v>
      </c>
      <c r="Q104" s="67"/>
      <c r="R104" s="81" t="n">
        <f aca="false">'Low SIPA income'!G99</f>
        <v>25622903.4924731</v>
      </c>
      <c r="S104" s="67"/>
      <c r="T104" s="81" t="n">
        <f aca="false">'Low SIPA income'!J99</f>
        <v>97971392.2840756</v>
      </c>
      <c r="U104" s="9"/>
      <c r="V104" s="81" t="n">
        <f aca="false">'Low SIPA income'!F99</f>
        <v>136470.450863085</v>
      </c>
      <c r="W104" s="67"/>
      <c r="X104" s="81" t="n">
        <f aca="false">'Low SIPA income'!M99</f>
        <v>342774.427045321</v>
      </c>
      <c r="Y104" s="9"/>
      <c r="Z104" s="9" t="n">
        <f aca="false">R104+V104-N104-L104-F104</f>
        <v>-5200776.71419285</v>
      </c>
      <c r="AA104" s="9"/>
      <c r="AB104" s="9" t="n">
        <f aca="false">T104-P104-D104</f>
        <v>-71208941.5946853</v>
      </c>
      <c r="AC104" s="50"/>
      <c r="AD104" s="9"/>
      <c r="AE104" s="9"/>
      <c r="AF104" s="9"/>
      <c r="AG104" s="9" t="n">
        <f aca="false">BF104/100*$AG$53</f>
        <v>6501736382.22882</v>
      </c>
      <c r="AH104" s="40" t="n">
        <f aca="false">(AG104-AG103)/AG103</f>
        <v>0.00176598817299332</v>
      </c>
      <c r="AI104" s="40"/>
      <c r="AJ104" s="40" t="n">
        <f aca="false">AB104/AG104</f>
        <v>-0.0109522960342287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13077796</v>
      </c>
      <c r="AX104" s="7"/>
      <c r="AY104" s="40" t="n">
        <f aca="false">(AW104-AW103)/AW103</f>
        <v>0.000315290101313525</v>
      </c>
      <c r="AZ104" s="39" t="n">
        <f aca="false">workers_and_wage_low!B92</f>
        <v>7172.05353270197</v>
      </c>
      <c r="BA104" s="40" t="n">
        <f aca="false">(AZ104-AZ103)/AZ103</f>
        <v>0.00145024082510311</v>
      </c>
      <c r="BB104" s="40"/>
      <c r="BC104" s="40"/>
      <c r="BD104" s="40"/>
      <c r="BE104" s="40"/>
      <c r="BF104" s="7" t="n">
        <f aca="false">BF103*(1+AY104)*(1+BA104)*(1-BE104)</f>
        <v>124.705636976471</v>
      </c>
      <c r="BG104" s="7"/>
      <c r="BH104" s="7"/>
      <c r="BI104" s="40" t="n">
        <f aca="false">T111/AG111</f>
        <v>0.0174847594226299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146600043.024902</v>
      </c>
      <c r="E105" s="9"/>
      <c r="F105" s="67" t="n">
        <f aca="false">'Low pensions'!I105</f>
        <v>26646293.1574722</v>
      </c>
      <c r="G105" s="81" t="n">
        <f aca="false">'Low pensions'!K105</f>
        <v>5213091.58646912</v>
      </c>
      <c r="H105" s="81" t="n">
        <f aca="false">'Low pensions'!V105</f>
        <v>28680891.7980706</v>
      </c>
      <c r="I105" s="81" t="n">
        <f aca="false">'Low pensions'!M105</f>
        <v>161229.636694922</v>
      </c>
      <c r="J105" s="81" t="n">
        <f aca="false">'Low pensions'!W105</f>
        <v>887037.890661983</v>
      </c>
      <c r="K105" s="9"/>
      <c r="L105" s="81" t="n">
        <f aca="false">'Low pensions'!N105</f>
        <v>3729776.29677921</v>
      </c>
      <c r="M105" s="67"/>
      <c r="N105" s="81" t="n">
        <f aca="false">'Low pensions'!L105</f>
        <v>1213392.60528123</v>
      </c>
      <c r="O105" s="9"/>
      <c r="P105" s="81" t="n">
        <f aca="false">'Low pensions'!X105</f>
        <v>26029555.0401578</v>
      </c>
      <c r="Q105" s="67"/>
      <c r="R105" s="81" t="n">
        <f aca="false">'Low SIPA income'!G100</f>
        <v>29594500.6490526</v>
      </c>
      <c r="S105" s="67"/>
      <c r="T105" s="81" t="n">
        <f aca="false">'Low SIPA income'!J100</f>
        <v>113157138.237335</v>
      </c>
      <c r="U105" s="9"/>
      <c r="V105" s="81" t="n">
        <f aca="false">'Low SIPA income'!F100</f>
        <v>132910.676913012</v>
      </c>
      <c r="W105" s="67"/>
      <c r="X105" s="81" t="n">
        <f aca="false">'Low SIPA income'!M100</f>
        <v>333833.301194046</v>
      </c>
      <c r="Y105" s="9"/>
      <c r="Z105" s="9" t="n">
        <f aca="false">R105+V105-N105-L105-F105</f>
        <v>-1862050.73356697</v>
      </c>
      <c r="AA105" s="9"/>
      <c r="AB105" s="9" t="n">
        <f aca="false">T105-P105-D105</f>
        <v>-59472459.8277254</v>
      </c>
      <c r="AC105" s="50"/>
      <c r="AD105" s="9"/>
      <c r="AE105" s="9"/>
      <c r="AF105" s="9"/>
      <c r="AG105" s="9" t="n">
        <f aca="false">BF105/100*$AG$53</f>
        <v>6516253353.00898</v>
      </c>
      <c r="AH105" s="40" t="n">
        <f aca="false">(AG105-AG104)/AG104</f>
        <v>0.00223278366373754</v>
      </c>
      <c r="AI105" s="40" t="n">
        <f aca="false">(AG105-AG101)/AG101</f>
        <v>0.00457504419720144</v>
      </c>
      <c r="AJ105" s="40" t="n">
        <f aca="false">AB105/AG105</f>
        <v>-0.00912678752741605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13060796</v>
      </c>
      <c r="AX105" s="7"/>
      <c r="AY105" s="40" t="n">
        <f aca="false">(AW105-AW104)/AW104</f>
        <v>-0.00129991322696883</v>
      </c>
      <c r="AZ105" s="39" t="n">
        <f aca="false">workers_and_wage_low!B93</f>
        <v>7197.42320228598</v>
      </c>
      <c r="BA105" s="40" t="n">
        <f aca="false">(AZ105-AZ104)/AZ104</f>
        <v>0.00353729506735208</v>
      </c>
      <c r="BB105" s="40"/>
      <c r="BC105" s="40"/>
      <c r="BD105" s="40"/>
      <c r="BE105" s="40"/>
      <c r="BF105" s="7" t="n">
        <f aca="false">BF104*(1+AY105)*(1+BA105)*(1-BE105)</f>
        <v>124.984077685488</v>
      </c>
      <c r="BG105" s="7"/>
      <c r="BH105" s="7"/>
      <c r="BI105" s="40" t="n">
        <f aca="false">T112/AG112</f>
        <v>0.0152022295007847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144459416.982475</v>
      </c>
      <c r="E106" s="6"/>
      <c r="F106" s="8" t="n">
        <f aca="false">'Low pensions'!I106</f>
        <v>26257209.0351888</v>
      </c>
      <c r="G106" s="80" t="n">
        <f aca="false">'Low pensions'!K106</f>
        <v>5122871.24867126</v>
      </c>
      <c r="H106" s="80" t="n">
        <f aca="false">'Low pensions'!V106</f>
        <v>28184526.1188099</v>
      </c>
      <c r="I106" s="80" t="n">
        <f aca="false">'Low pensions'!M106</f>
        <v>158439.316969215</v>
      </c>
      <c r="J106" s="80" t="n">
        <f aca="false">'Low pensions'!W106</f>
        <v>871686.374808559</v>
      </c>
      <c r="K106" s="6"/>
      <c r="L106" s="80" t="n">
        <f aca="false">'Low pensions'!N106</f>
        <v>4419780.48480542</v>
      </c>
      <c r="M106" s="8"/>
      <c r="N106" s="80" t="n">
        <f aca="false">'Low pensions'!L106</f>
        <v>1195397.00040139</v>
      </c>
      <c r="O106" s="6"/>
      <c r="P106" s="80" t="n">
        <f aca="false">'Low pensions'!X106</f>
        <v>29510983.5434807</v>
      </c>
      <c r="Q106" s="8"/>
      <c r="R106" s="80" t="n">
        <f aca="false">'Low SIPA income'!G101</f>
        <v>25925770.9013404</v>
      </c>
      <c r="S106" s="8"/>
      <c r="T106" s="80" t="n">
        <f aca="false">'Low SIPA income'!J101</f>
        <v>99129432.0719128</v>
      </c>
      <c r="U106" s="6"/>
      <c r="V106" s="80" t="n">
        <f aca="false">'Low SIPA income'!F101</f>
        <v>133384.738167092</v>
      </c>
      <c r="W106" s="8"/>
      <c r="X106" s="80" t="n">
        <f aca="false">'Low SIPA income'!M101</f>
        <v>335024.006388644</v>
      </c>
      <c r="Y106" s="6"/>
      <c r="Z106" s="6" t="n">
        <f aca="false">R106+V106-N106-L106-F106</f>
        <v>-5813230.88088816</v>
      </c>
      <c r="AA106" s="6"/>
      <c r="AB106" s="6" t="n">
        <f aca="false">T106-P106-D106</f>
        <v>-74840968.4540426</v>
      </c>
      <c r="AC106" s="50"/>
      <c r="AD106" s="6"/>
      <c r="AE106" s="6"/>
      <c r="AF106" s="6"/>
      <c r="AG106" s="6" t="n">
        <f aca="false">BF106/100*$AG$53</f>
        <v>6553975740.19871</v>
      </c>
      <c r="AH106" s="61" t="n">
        <f aca="false">(AG106-AG105)/AG105</f>
        <v>0.00578896877487215</v>
      </c>
      <c r="AI106" s="61"/>
      <c r="AJ106" s="61" t="n">
        <f aca="false">AB106/AG106</f>
        <v>-0.0114191708087973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0.00303798051343112</v>
      </c>
      <c r="AV106" s="5"/>
      <c r="AW106" s="65" t="n">
        <f aca="false">workers_and_wage_low!C94</f>
        <v>13132308</v>
      </c>
      <c r="AX106" s="5"/>
      <c r="AY106" s="61" t="n">
        <f aca="false">(AW106-AW105)/AW105</f>
        <v>0.00547531712462242</v>
      </c>
      <c r="AZ106" s="66" t="n">
        <f aca="false">workers_and_wage_low!B94</f>
        <v>7199.66839282074</v>
      </c>
      <c r="BA106" s="61" t="n">
        <f aca="false">(AZ106-AZ105)/AZ105</f>
        <v>0.000311943659787519</v>
      </c>
      <c r="BB106" s="61"/>
      <c r="BC106" s="61"/>
      <c r="BD106" s="61"/>
      <c r="BE106" s="61"/>
      <c r="BF106" s="5" t="n">
        <f aca="false">BF105*(1+AY106)*(1+BA106)*(1-BE106)</f>
        <v>125.707606608566</v>
      </c>
      <c r="BG106" s="5"/>
      <c r="BH106" s="5"/>
      <c r="BI106" s="61" t="n">
        <f aca="false">T113/AG113</f>
        <v>0.0175072477095128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147144053.796005</v>
      </c>
      <c r="E107" s="9"/>
      <c r="F107" s="67" t="n">
        <f aca="false">'Low pensions'!I107</f>
        <v>26745173.554698</v>
      </c>
      <c r="G107" s="81" t="n">
        <f aca="false">'Low pensions'!K107</f>
        <v>5260865.65214405</v>
      </c>
      <c r="H107" s="81" t="n">
        <f aca="false">'Low pensions'!V107</f>
        <v>28943730.6117859</v>
      </c>
      <c r="I107" s="81" t="n">
        <f aca="false">'Low pensions'!M107</f>
        <v>162707.185117858</v>
      </c>
      <c r="J107" s="81" t="n">
        <f aca="false">'Low pensions'!W107</f>
        <v>895166.92613771</v>
      </c>
      <c r="K107" s="9"/>
      <c r="L107" s="81" t="n">
        <f aca="false">'Low pensions'!N107</f>
        <v>3756684.57376473</v>
      </c>
      <c r="M107" s="67"/>
      <c r="N107" s="81" t="n">
        <f aca="false">'Low pensions'!L107</f>
        <v>1217811.11694717</v>
      </c>
      <c r="O107" s="9"/>
      <c r="P107" s="81" t="n">
        <f aca="false">'Low pensions'!X107</f>
        <v>26193491.5648666</v>
      </c>
      <c r="Q107" s="67"/>
      <c r="R107" s="81" t="n">
        <f aca="false">'Low SIPA income'!G102</f>
        <v>30130152.9741865</v>
      </c>
      <c r="S107" s="67"/>
      <c r="T107" s="81" t="n">
        <f aca="false">'Low SIPA income'!J102</f>
        <v>115205251.328382</v>
      </c>
      <c r="U107" s="9"/>
      <c r="V107" s="81" t="n">
        <f aca="false">'Low SIPA income'!F102</f>
        <v>127792.400877638</v>
      </c>
      <c r="W107" s="67"/>
      <c r="X107" s="81" t="n">
        <f aca="false">'Low SIPA income'!M102</f>
        <v>320977.667433114</v>
      </c>
      <c r="Y107" s="9"/>
      <c r="Z107" s="9" t="n">
        <f aca="false">R107+V107-N107-L107-F107</f>
        <v>-1461723.87034575</v>
      </c>
      <c r="AA107" s="9"/>
      <c r="AB107" s="9" t="n">
        <f aca="false">T107-P107-D107</f>
        <v>-58132294.0324898</v>
      </c>
      <c r="AC107" s="50"/>
      <c r="AD107" s="9"/>
      <c r="AE107" s="9"/>
      <c r="AF107" s="9"/>
      <c r="AG107" s="9" t="n">
        <f aca="false">BF107/100*$AG$53</f>
        <v>6607974664.38506</v>
      </c>
      <c r="AH107" s="40" t="n">
        <f aca="false">(AG107-AG106)/AG106</f>
        <v>0.00823910956141392</v>
      </c>
      <c r="AI107" s="40"/>
      <c r="AJ107" s="40" t="n">
        <f aca="false">AB107/AG107</f>
        <v>-0.00879729372235716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13185626</v>
      </c>
      <c r="AX107" s="7"/>
      <c r="AY107" s="40" t="n">
        <f aca="false">(AW107-AW106)/AW106</f>
        <v>0.00406006316635278</v>
      </c>
      <c r="AZ107" s="39" t="n">
        <f aca="false">workers_and_wage_low!B95</f>
        <v>7229.63447686931</v>
      </c>
      <c r="BA107" s="40" t="n">
        <f aca="false">(AZ107-AZ106)/AZ106</f>
        <v>0.00416214781203669</v>
      </c>
      <c r="BB107" s="40"/>
      <c r="BC107" s="40"/>
      <c r="BD107" s="40"/>
      <c r="BE107" s="40"/>
      <c r="BF107" s="7" t="n">
        <f aca="false">BF106*(1+AY107)*(1+BA107)*(1-BE107)</f>
        <v>126.743325352117</v>
      </c>
      <c r="BG107" s="7"/>
      <c r="BH107" s="7"/>
      <c r="BI107" s="40" t="n">
        <f aca="false">T114/AG114</f>
        <v>0.0152293958906899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144510633.172764</v>
      </c>
      <c r="E108" s="9"/>
      <c r="F108" s="67" t="n">
        <f aca="false">'Low pensions'!I108</f>
        <v>26266518.1840314</v>
      </c>
      <c r="G108" s="81" t="n">
        <f aca="false">'Low pensions'!K108</f>
        <v>5276005.176451</v>
      </c>
      <c r="H108" s="81" t="n">
        <f aca="false">'Low pensions'!V108</f>
        <v>29027023.8076409</v>
      </c>
      <c r="I108" s="81" t="n">
        <f aca="false">'Low pensions'!M108</f>
        <v>163175.417828381</v>
      </c>
      <c r="J108" s="81" t="n">
        <f aca="false">'Low pensions'!W108</f>
        <v>897743.004360026</v>
      </c>
      <c r="K108" s="9"/>
      <c r="L108" s="81" t="n">
        <f aca="false">'Low pensions'!N108</f>
        <v>3734036.75784262</v>
      </c>
      <c r="M108" s="67"/>
      <c r="N108" s="81" t="n">
        <f aca="false">'Low pensions'!L108</f>
        <v>1196893.70757353</v>
      </c>
      <c r="O108" s="9"/>
      <c r="P108" s="81" t="n">
        <f aca="false">'Low pensions'!X108</f>
        <v>25960890.5256432</v>
      </c>
      <c r="Q108" s="67"/>
      <c r="R108" s="81" t="n">
        <f aca="false">'Low SIPA income'!G103</f>
        <v>26145354.4108361</v>
      </c>
      <c r="S108" s="67"/>
      <c r="T108" s="81" t="n">
        <f aca="false">'Low SIPA income'!J103</f>
        <v>99969028.6521459</v>
      </c>
      <c r="U108" s="9"/>
      <c r="V108" s="81" t="n">
        <f aca="false">'Low SIPA income'!F103</f>
        <v>132244.293441701</v>
      </c>
      <c r="W108" s="67"/>
      <c r="X108" s="81" t="n">
        <f aca="false">'Low SIPA income'!M103</f>
        <v>332159.538037799</v>
      </c>
      <c r="Y108" s="9"/>
      <c r="Z108" s="9" t="n">
        <f aca="false">R108+V108-N108-L108-F108</f>
        <v>-4919849.94516974</v>
      </c>
      <c r="AA108" s="9"/>
      <c r="AB108" s="9" t="n">
        <f aca="false">T108-P108-D108</f>
        <v>-70502495.0462612</v>
      </c>
      <c r="AC108" s="50"/>
      <c r="AD108" s="9"/>
      <c r="AE108" s="9"/>
      <c r="AF108" s="9"/>
      <c r="AG108" s="9" t="n">
        <f aca="false">BF108/100*$AG$53</f>
        <v>6605766608.44842</v>
      </c>
      <c r="AH108" s="40" t="n">
        <f aca="false">(AG108-AG107)/AG107</f>
        <v>-0.000334150181982465</v>
      </c>
      <c r="AI108" s="40"/>
      <c r="AJ108" s="40" t="n">
        <f aca="false">AB108/AG108</f>
        <v>-0.010672871026974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13174584</v>
      </c>
      <c r="AX108" s="7"/>
      <c r="AY108" s="40" t="n">
        <f aca="false">(AW108-AW107)/AW107</f>
        <v>-0.000837427058829061</v>
      </c>
      <c r="AZ108" s="39" t="n">
        <f aca="false">workers_and_wage_low!B96</f>
        <v>7233.27603426827</v>
      </c>
      <c r="BA108" s="40" t="n">
        <f aca="false">(AZ108-AZ107)/AZ107</f>
        <v>0.000503698687757218</v>
      </c>
      <c r="BB108" s="40"/>
      <c r="BC108" s="40"/>
      <c r="BD108" s="40"/>
      <c r="BE108" s="40"/>
      <c r="BF108" s="7" t="n">
        <f aca="false">BF107*(1+AY108)*(1+BA108)*(1-BE108)</f>
        <v>126.700974046885</v>
      </c>
      <c r="BG108" s="7"/>
      <c r="BH108" s="7"/>
      <c r="BI108" s="40" t="n">
        <f aca="false">T115/AG115</f>
        <v>0.0174675765881972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146982058.278736</v>
      </c>
      <c r="E109" s="9"/>
      <c r="F109" s="67" t="n">
        <f aca="false">'Low pensions'!I109</f>
        <v>26715728.951857</v>
      </c>
      <c r="G109" s="81" t="n">
        <f aca="false">'Low pensions'!K109</f>
        <v>5427360.95922284</v>
      </c>
      <c r="H109" s="81" t="n">
        <f aca="false">'Low pensions'!V109</f>
        <v>29859738.667276</v>
      </c>
      <c r="I109" s="81" t="n">
        <f aca="false">'Low pensions'!M109</f>
        <v>167856.524512047</v>
      </c>
      <c r="J109" s="81" t="n">
        <f aca="false">'Low pensions'!W109</f>
        <v>923497.072183795</v>
      </c>
      <c r="K109" s="9"/>
      <c r="L109" s="81" t="n">
        <f aca="false">'Low pensions'!N109</f>
        <v>3805108.89531247</v>
      </c>
      <c r="M109" s="67"/>
      <c r="N109" s="81" t="n">
        <f aca="false">'Low pensions'!L109</f>
        <v>1217743.90979763</v>
      </c>
      <c r="O109" s="9"/>
      <c r="P109" s="81" t="n">
        <f aca="false">'Low pensions'!X109</f>
        <v>26444395.8456699</v>
      </c>
      <c r="Q109" s="67"/>
      <c r="R109" s="81" t="n">
        <f aca="false">'Low SIPA income'!G104</f>
        <v>30033744.2325799</v>
      </c>
      <c r="S109" s="67"/>
      <c r="T109" s="81" t="n">
        <f aca="false">'Low SIPA income'!J104</f>
        <v>114836624.148939</v>
      </c>
      <c r="U109" s="9"/>
      <c r="V109" s="81" t="n">
        <f aca="false">'Low SIPA income'!F104</f>
        <v>128684.294147917</v>
      </c>
      <c r="W109" s="67"/>
      <c r="X109" s="81" t="n">
        <f aca="false">'Low SIPA income'!M104</f>
        <v>323217.846188091</v>
      </c>
      <c r="Y109" s="9"/>
      <c r="Z109" s="9" t="n">
        <f aca="false">R109+V109-N109-L109-F109</f>
        <v>-1576153.2302393</v>
      </c>
      <c r="AA109" s="9"/>
      <c r="AB109" s="9" t="n">
        <f aca="false">T109-P109-D109</f>
        <v>-58589829.9754668</v>
      </c>
      <c r="AC109" s="50"/>
      <c r="AD109" s="9"/>
      <c r="AE109" s="9"/>
      <c r="AF109" s="9"/>
      <c r="AG109" s="9" t="n">
        <f aca="false">BF109/100*$AG$53</f>
        <v>6595580476.03919</v>
      </c>
      <c r="AH109" s="40" t="n">
        <f aca="false">(AG109-AG108)/AG108</f>
        <v>-0.00154200610057912</v>
      </c>
      <c r="AI109" s="40" t="n">
        <f aca="false">(AG109-AG105)/AG105</f>
        <v>0.0121737321636783</v>
      </c>
      <c r="AJ109" s="40" t="n">
        <f aca="false">AB109/AG109</f>
        <v>-0.00888319537428364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13155374</v>
      </c>
      <c r="AX109" s="7"/>
      <c r="AY109" s="40" t="n">
        <f aca="false">(AW109-AW108)/AW108</f>
        <v>-0.00145811055590066</v>
      </c>
      <c r="AZ109" s="39" t="n">
        <f aca="false">workers_and_wage_low!B97</f>
        <v>7232.66830850422</v>
      </c>
      <c r="BA109" s="40" t="n">
        <f aca="false">(AZ109-AZ108)/AZ108</f>
        <v>-8.40180522872731E-005</v>
      </c>
      <c r="BB109" s="40"/>
      <c r="BC109" s="40"/>
      <c r="BD109" s="40"/>
      <c r="BE109" s="40"/>
      <c r="BF109" s="7" t="n">
        <f aca="false">BF108*(1+AY109)*(1+BA109)*(1-BE109)</f>
        <v>126.505600371956</v>
      </c>
      <c r="BG109" s="7"/>
      <c r="BH109" s="7"/>
      <c r="BI109" s="40" t="n">
        <f aca="false">T116/AG116</f>
        <v>0.0152517850271244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144994113.241396</v>
      </c>
      <c r="E110" s="6"/>
      <c r="F110" s="8" t="n">
        <f aca="false">'Low pensions'!I110</f>
        <v>26354396.4095676</v>
      </c>
      <c r="G110" s="80" t="n">
        <f aca="false">'Low pensions'!K110</f>
        <v>5430492.38787667</v>
      </c>
      <c r="H110" s="80" t="n">
        <f aca="false">'Low pensions'!V110</f>
        <v>29876966.8638085</v>
      </c>
      <c r="I110" s="80" t="n">
        <f aca="false">'Low pensions'!M110</f>
        <v>167953.372820929</v>
      </c>
      <c r="J110" s="80" t="n">
        <f aca="false">'Low pensions'!W110</f>
        <v>924029.903004392</v>
      </c>
      <c r="K110" s="6"/>
      <c r="L110" s="80" t="n">
        <f aca="false">'Low pensions'!N110</f>
        <v>4546002.18572863</v>
      </c>
      <c r="M110" s="8"/>
      <c r="N110" s="80" t="n">
        <f aca="false">'Low pensions'!L110</f>
        <v>1201580.88996044</v>
      </c>
      <c r="O110" s="6"/>
      <c r="P110" s="80" t="n">
        <f aca="false">'Low pensions'!X110</f>
        <v>30199970.4854154</v>
      </c>
      <c r="Q110" s="8"/>
      <c r="R110" s="80" t="n">
        <f aca="false">'Low SIPA income'!G105</f>
        <v>26176353.0746565</v>
      </c>
      <c r="S110" s="8"/>
      <c r="T110" s="80" t="n">
        <f aca="false">'Low SIPA income'!J105</f>
        <v>100087554.72997</v>
      </c>
      <c r="U110" s="6"/>
      <c r="V110" s="80" t="n">
        <f aca="false">'Low SIPA income'!F105</f>
        <v>129325.595573319</v>
      </c>
      <c r="W110" s="8"/>
      <c r="X110" s="80" t="n">
        <f aca="false">'Low SIPA income'!M105</f>
        <v>324828.610476369</v>
      </c>
      <c r="Y110" s="6"/>
      <c r="Z110" s="6" t="n">
        <f aca="false">R110+V110-N110-L110-F110</f>
        <v>-5796300.81502688</v>
      </c>
      <c r="AA110" s="6"/>
      <c r="AB110" s="6" t="n">
        <f aca="false">T110-P110-D110</f>
        <v>-75106528.9968411</v>
      </c>
      <c r="AC110" s="50"/>
      <c r="AD110" s="6"/>
      <c r="AE110" s="6"/>
      <c r="AF110" s="6"/>
      <c r="AG110" s="6" t="n">
        <f aca="false">BF110/100*$AG$53</f>
        <v>6601466040.79695</v>
      </c>
      <c r="AH110" s="61" t="n">
        <f aca="false">(AG110-AG109)/AG109</f>
        <v>0.00089234977560209</v>
      </c>
      <c r="AI110" s="61"/>
      <c r="AJ110" s="61" t="n">
        <f aca="false">AB110/AG110</f>
        <v>-0.0113772499218634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0.00369625480560326</v>
      </c>
      <c r="AV110" s="5"/>
      <c r="AW110" s="65" t="n">
        <f aca="false">workers_and_wage_low!C98</f>
        <v>13168866</v>
      </c>
      <c r="AX110" s="5"/>
      <c r="AY110" s="61" t="n">
        <f aca="false">(AW110-AW109)/AW109</f>
        <v>0.00102558847813829</v>
      </c>
      <c r="AZ110" s="66" t="n">
        <f aca="false">workers_and_wage_low!B98</f>
        <v>7231.70562448056</v>
      </c>
      <c r="BA110" s="61" t="n">
        <f aca="false">(AZ110-AZ109)/AZ109</f>
        <v>-0.000133102194459135</v>
      </c>
      <c r="BB110" s="61"/>
      <c r="BC110" s="61"/>
      <c r="BD110" s="61"/>
      <c r="BE110" s="61"/>
      <c r="BF110" s="5" t="n">
        <f aca="false">BF109*(1+AY110)*(1+BA110)*(1-BE110)</f>
        <v>126.61848761606</v>
      </c>
      <c r="BG110" s="5"/>
      <c r="BH110" s="5"/>
      <c r="BI110" s="61" t="n">
        <f aca="false">T117/AG117</f>
        <v>0.0175425636432255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147906603.713518</v>
      </c>
      <c r="E111" s="9"/>
      <c r="F111" s="67" t="n">
        <f aca="false">'Low pensions'!I111</f>
        <v>26883776.0286809</v>
      </c>
      <c r="G111" s="81" t="n">
        <f aca="false">'Low pensions'!K111</f>
        <v>5629091.02553462</v>
      </c>
      <c r="H111" s="81" t="n">
        <f aca="false">'Low pensions'!V111</f>
        <v>30969597.9721313</v>
      </c>
      <c r="I111" s="81" t="n">
        <f aca="false">'Low pensions'!M111</f>
        <v>174095.598727874</v>
      </c>
      <c r="J111" s="81" t="n">
        <f aca="false">'Low pensions'!W111</f>
        <v>957822.617694781</v>
      </c>
      <c r="K111" s="9"/>
      <c r="L111" s="81" t="n">
        <f aca="false">'Low pensions'!N111</f>
        <v>3828735.24885149</v>
      </c>
      <c r="M111" s="67"/>
      <c r="N111" s="81" t="n">
        <f aca="false">'Low pensions'!L111</f>
        <v>1224870.95479186</v>
      </c>
      <c r="O111" s="9"/>
      <c r="P111" s="81" t="n">
        <f aca="false">'Low pensions'!X111</f>
        <v>26606204.0052388</v>
      </c>
      <c r="Q111" s="67"/>
      <c r="R111" s="81" t="n">
        <f aca="false">'Low SIPA income'!G106</f>
        <v>30345573.3245209</v>
      </c>
      <c r="S111" s="67"/>
      <c r="T111" s="81" t="n">
        <f aca="false">'Low SIPA income'!J106</f>
        <v>116028929.708733</v>
      </c>
      <c r="U111" s="9"/>
      <c r="V111" s="81" t="n">
        <f aca="false">'Low SIPA income'!F106</f>
        <v>127270.026791834</v>
      </c>
      <c r="W111" s="67"/>
      <c r="X111" s="81" t="n">
        <f aca="false">'Low SIPA income'!M106</f>
        <v>319665.614334204</v>
      </c>
      <c r="Y111" s="9"/>
      <c r="Z111" s="9" t="n">
        <f aca="false">R111+V111-N111-L111-F111</f>
        <v>-1464538.88101155</v>
      </c>
      <c r="AA111" s="9"/>
      <c r="AB111" s="9" t="n">
        <f aca="false">T111-P111-D111</f>
        <v>-58483878.0100236</v>
      </c>
      <c r="AC111" s="50"/>
      <c r="AD111" s="9"/>
      <c r="AE111" s="9"/>
      <c r="AF111" s="9"/>
      <c r="AG111" s="9" t="n">
        <f aca="false">BF111/100*$AG$53</f>
        <v>6636003785.01983</v>
      </c>
      <c r="AH111" s="40" t="n">
        <f aca="false">(AG111-AG110)/AG110</f>
        <v>0.00523182941629006</v>
      </c>
      <c r="AI111" s="40"/>
      <c r="AJ111" s="40" t="n">
        <f aca="false">AB111/AG111</f>
        <v>-0.00881311703619663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13183637</v>
      </c>
      <c r="AX111" s="7"/>
      <c r="AY111" s="40" t="n">
        <f aca="false">(AW111-AW110)/AW110</f>
        <v>0.00112166074132731</v>
      </c>
      <c r="AZ111" s="39" t="n">
        <f aca="false">workers_and_wage_low!B99</f>
        <v>7261.39585204219</v>
      </c>
      <c r="BA111" s="40" t="n">
        <f aca="false">(AZ111-AZ110)/AZ110</f>
        <v>0.00410556362542308</v>
      </c>
      <c r="BB111" s="40"/>
      <c r="BC111" s="40"/>
      <c r="BD111" s="40"/>
      <c r="BE111" s="40"/>
      <c r="BF111" s="7" t="n">
        <f aca="false">BF110*(1+AY111)*(1+BA111)*(1-BE111)</f>
        <v>127.280933944216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145011209.498736</v>
      </c>
      <c r="E112" s="9"/>
      <c r="F112" s="67" t="n">
        <f aca="false">'Low pensions'!I112</f>
        <v>26357503.8567115</v>
      </c>
      <c r="G112" s="81" t="n">
        <f aca="false">'Low pensions'!K112</f>
        <v>5640565.43617131</v>
      </c>
      <c r="H112" s="81" t="n">
        <f aca="false">'Low pensions'!V112</f>
        <v>31032726.7939559</v>
      </c>
      <c r="I112" s="81" t="n">
        <f aca="false">'Low pensions'!M112</f>
        <v>174450.47740736</v>
      </c>
      <c r="J112" s="81" t="n">
        <f aca="false">'Low pensions'!W112</f>
        <v>959775.055483174</v>
      </c>
      <c r="K112" s="9"/>
      <c r="L112" s="81" t="n">
        <f aca="false">'Low pensions'!N112</f>
        <v>3723305.23738853</v>
      </c>
      <c r="M112" s="67"/>
      <c r="N112" s="81" t="n">
        <f aca="false">'Low pensions'!L112</f>
        <v>1202232.05080345</v>
      </c>
      <c r="O112" s="9"/>
      <c r="P112" s="81" t="n">
        <f aca="false">'Low pensions'!X112</f>
        <v>25934574.6043766</v>
      </c>
      <c r="Q112" s="67"/>
      <c r="R112" s="81" t="n">
        <f aca="false">'Low SIPA income'!G107</f>
        <v>26537346.8144095</v>
      </c>
      <c r="S112" s="67"/>
      <c r="T112" s="81" t="n">
        <f aca="false">'Low SIPA income'!J107</f>
        <v>101467845.581857</v>
      </c>
      <c r="U112" s="9"/>
      <c r="V112" s="81" t="n">
        <f aca="false">'Low SIPA income'!F107</f>
        <v>130638.471569141</v>
      </c>
      <c r="W112" s="67"/>
      <c r="X112" s="81" t="n">
        <f aca="false">'Low SIPA income'!M107</f>
        <v>328126.17646522</v>
      </c>
      <c r="Y112" s="9"/>
      <c r="Z112" s="9" t="n">
        <f aca="false">R112+V112-N112-L112-F112</f>
        <v>-4615055.85892487</v>
      </c>
      <c r="AA112" s="9"/>
      <c r="AB112" s="9" t="n">
        <f aca="false">T112-P112-D112</f>
        <v>-69477938.5212562</v>
      </c>
      <c r="AC112" s="50"/>
      <c r="AD112" s="9"/>
      <c r="AE112" s="9"/>
      <c r="AF112" s="9"/>
      <c r="AG112" s="9" t="n">
        <f aca="false">BF112/100*$AG$53</f>
        <v>6674537151.05533</v>
      </c>
      <c r="AH112" s="40" t="n">
        <f aca="false">(AG112-AG111)/AG111</f>
        <v>0.0058067124859826</v>
      </c>
      <c r="AI112" s="40"/>
      <c r="AJ112" s="40" t="n">
        <f aca="false">AB112/AG112</f>
        <v>-0.0104094017231249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13229589</v>
      </c>
      <c r="AX112" s="7"/>
      <c r="AY112" s="40" t="n">
        <f aca="false">(AW112-AW111)/AW111</f>
        <v>0.00348553286168301</v>
      </c>
      <c r="AZ112" s="39" t="n">
        <f aca="false">workers_and_wage_low!B100</f>
        <v>7278.19231152644</v>
      </c>
      <c r="BA112" s="40" t="n">
        <f aca="false">(AZ112-AZ111)/AZ111</f>
        <v>0.00231311717836159</v>
      </c>
      <c r="BB112" s="40"/>
      <c r="BC112" s="40"/>
      <c r="BD112" s="40"/>
      <c r="BE112" s="40"/>
      <c r="BF112" s="7" t="n">
        <f aca="false">BF111*(1+AY112)*(1+BA112)*(1-BE112)</f>
        <v>128.020017732577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147846394.403543</v>
      </c>
      <c r="E113" s="9"/>
      <c r="F113" s="67" t="n">
        <f aca="false">'Low pensions'!I113</f>
        <v>26872832.2738818</v>
      </c>
      <c r="G113" s="81" t="n">
        <f aca="false">'Low pensions'!K113</f>
        <v>5898029.85138859</v>
      </c>
      <c r="H113" s="81" t="n">
        <f aca="false">'Low pensions'!V113</f>
        <v>32449220.0421978</v>
      </c>
      <c r="I113" s="81" t="n">
        <f aca="false">'Low pensions'!M113</f>
        <v>182413.294372843</v>
      </c>
      <c r="J113" s="81" t="n">
        <f aca="false">'Low pensions'!W113</f>
        <v>1003584.12501643</v>
      </c>
      <c r="K113" s="9"/>
      <c r="L113" s="81" t="n">
        <f aca="false">'Low pensions'!N113</f>
        <v>3868033.7884588</v>
      </c>
      <c r="M113" s="67"/>
      <c r="N113" s="81" t="n">
        <f aca="false">'Low pensions'!L113</f>
        <v>1226066.92707784</v>
      </c>
      <c r="O113" s="9"/>
      <c r="P113" s="81" t="n">
        <f aca="false">'Low pensions'!X113</f>
        <v>26816704.2007271</v>
      </c>
      <c r="Q113" s="67"/>
      <c r="R113" s="81" t="n">
        <f aca="false">'Low SIPA income'!G108</f>
        <v>30648262.4917892</v>
      </c>
      <c r="S113" s="67"/>
      <c r="T113" s="81" t="n">
        <f aca="false">'Low SIPA income'!J108</f>
        <v>117186287.974368</v>
      </c>
      <c r="U113" s="9"/>
      <c r="V113" s="81" t="n">
        <f aca="false">'Low SIPA income'!F108</f>
        <v>130978.929635443</v>
      </c>
      <c r="W113" s="67"/>
      <c r="X113" s="81" t="n">
        <f aca="false">'Low SIPA income'!M108</f>
        <v>328981.308970987</v>
      </c>
      <c r="Y113" s="9"/>
      <c r="Z113" s="9" t="n">
        <f aca="false">R113+V113-N113-L113-F113</f>
        <v>-1187691.56799379</v>
      </c>
      <c r="AA113" s="9"/>
      <c r="AB113" s="9" t="n">
        <f aca="false">T113-P113-D113</f>
        <v>-57476810.6299017</v>
      </c>
      <c r="AC113" s="50"/>
      <c r="AD113" s="9"/>
      <c r="AE113" s="9"/>
      <c r="AF113" s="9"/>
      <c r="AG113" s="9" t="n">
        <f aca="false">BF113/100*$AG$53</f>
        <v>6693587131.3852</v>
      </c>
      <c r="AH113" s="40" t="n">
        <f aca="false">(AG113-AG112)/AG112</f>
        <v>0.0028541275445383</v>
      </c>
      <c r="AI113" s="40" t="n">
        <f aca="false">(AG113-AG109)/AG109</f>
        <v>0.0148594434867497</v>
      </c>
      <c r="AJ113" s="40" t="n">
        <f aca="false">AB113/AG113</f>
        <v>-0.00858684730649158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13249666</v>
      </c>
      <c r="AX113" s="7"/>
      <c r="AY113" s="40" t="n">
        <f aca="false">(AW113-AW112)/AW112</f>
        <v>0.00151758304812039</v>
      </c>
      <c r="AZ113" s="39" t="n">
        <f aca="false">workers_and_wage_low!B101</f>
        <v>7287.90519929046</v>
      </c>
      <c r="BA113" s="40" t="n">
        <f aca="false">(AZ113-AZ112)/AZ112</f>
        <v>0.0013345192526227</v>
      </c>
      <c r="BB113" s="40"/>
      <c r="BC113" s="40"/>
      <c r="BD113" s="40"/>
      <c r="BE113" s="40"/>
      <c r="BF113" s="7" t="n">
        <f aca="false">BF112*(1+AY113)*(1+BA113)*(1-BE113)</f>
        <v>128.38540319144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145855570.582035</v>
      </c>
      <c r="E114" s="6"/>
      <c r="F114" s="8" t="n">
        <f aca="false">'Low pensions'!I114</f>
        <v>26510976.4784933</v>
      </c>
      <c r="G114" s="80" t="n">
        <f aca="false">'Low pensions'!K114</f>
        <v>5830433.19915645</v>
      </c>
      <c r="H114" s="80" t="n">
        <f aca="false">'Low pensions'!V114</f>
        <v>32077323.2058534</v>
      </c>
      <c r="I114" s="80" t="n">
        <f aca="false">'Low pensions'!M114</f>
        <v>180322.67626257</v>
      </c>
      <c r="J114" s="80" t="n">
        <f aca="false">'Low pensions'!W114</f>
        <v>992082.161005769</v>
      </c>
      <c r="K114" s="6"/>
      <c r="L114" s="80" t="n">
        <f aca="false">'Low pensions'!N114</f>
        <v>4475542.94464711</v>
      </c>
      <c r="M114" s="8"/>
      <c r="N114" s="80" t="n">
        <f aca="false">'Low pensions'!L114</f>
        <v>1210292.22592691</v>
      </c>
      <c r="O114" s="6"/>
      <c r="P114" s="80" t="n">
        <f aca="false">'Low pensions'!X114</f>
        <v>29882284.3487221</v>
      </c>
      <c r="Q114" s="8"/>
      <c r="R114" s="80" t="n">
        <f aca="false">'Low SIPA income'!G109</f>
        <v>26772442.5329913</v>
      </c>
      <c r="S114" s="8"/>
      <c r="T114" s="80" t="n">
        <f aca="false">'Low SIPA income'!J109</f>
        <v>102366754.438</v>
      </c>
      <c r="U114" s="6"/>
      <c r="V114" s="80" t="n">
        <f aca="false">'Low SIPA income'!F109</f>
        <v>129087.988769682</v>
      </c>
      <c r="W114" s="8"/>
      <c r="X114" s="80" t="n">
        <f aca="false">'Low SIPA income'!M109</f>
        <v>324231.810689575</v>
      </c>
      <c r="Y114" s="6"/>
      <c r="Z114" s="6" t="n">
        <f aca="false">R114+V114-N114-L114-F114</f>
        <v>-5295281.12730631</v>
      </c>
      <c r="AA114" s="6"/>
      <c r="AB114" s="6" t="n">
        <f aca="false">T114-P114-D114</f>
        <v>-73371100.4927577</v>
      </c>
      <c r="AC114" s="50"/>
      <c r="AD114" s="6"/>
      <c r="AE114" s="6"/>
      <c r="AF114" s="6"/>
      <c r="AG114" s="6" t="n">
        <f aca="false">BF114/100*$AG$53</f>
        <v>6721655617.38267</v>
      </c>
      <c r="AH114" s="61" t="n">
        <f aca="false">(AG114-AG113)/AG113</f>
        <v>0.00419333990079296</v>
      </c>
      <c r="AI114" s="61"/>
      <c r="AJ114" s="61" t="n">
        <f aca="false">AB114/AG114</f>
        <v>-0.0109156292242963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0.000519362139183627</v>
      </c>
      <c r="AV114" s="5"/>
      <c r="AW114" s="65" t="n">
        <f aca="false">workers_and_wage_low!C102</f>
        <v>13230416</v>
      </c>
      <c r="AX114" s="5"/>
      <c r="AY114" s="61" t="n">
        <f aca="false">(AW114-AW113)/AW113</f>
        <v>-0.00145286681188794</v>
      </c>
      <c r="AZ114" s="66" t="n">
        <f aca="false">workers_and_wage_low!B102</f>
        <v>7329.11408957713</v>
      </c>
      <c r="BA114" s="61" t="n">
        <f aca="false">(AZ114-AZ113)/AZ113</f>
        <v>0.00565442183450479</v>
      </c>
      <c r="BB114" s="61"/>
      <c r="BC114" s="61"/>
      <c r="BD114" s="61"/>
      <c r="BE114" s="61"/>
      <c r="BF114" s="5" t="n">
        <f aca="false">BF113*(1+AY114)*(1+BA114)*(1-BE114)</f>
        <v>128.923766825322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148383860.09567</v>
      </c>
      <c r="E115" s="9"/>
      <c r="F115" s="67" t="n">
        <f aca="false">'Low pensions'!I115</f>
        <v>26970523.0255283</v>
      </c>
      <c r="G115" s="81" t="n">
        <f aca="false">'Low pensions'!K115</f>
        <v>5983125.245236</v>
      </c>
      <c r="H115" s="81" t="n">
        <f aca="false">'Low pensions'!V115</f>
        <v>32917389.791946</v>
      </c>
      <c r="I115" s="81" t="n">
        <f aca="false">'Low pensions'!M115</f>
        <v>185045.110677402</v>
      </c>
      <c r="J115" s="81" t="n">
        <f aca="false">'Low pensions'!W115</f>
        <v>1018063.60181277</v>
      </c>
      <c r="K115" s="9"/>
      <c r="L115" s="81" t="n">
        <f aca="false">'Low pensions'!N115</f>
        <v>3741895.8898926</v>
      </c>
      <c r="M115" s="67"/>
      <c r="N115" s="81" t="n">
        <f aca="false">'Low pensions'!L115</f>
        <v>1231200.96594403</v>
      </c>
      <c r="O115" s="9"/>
      <c r="P115" s="81" t="n">
        <f aca="false">'Low pensions'!X115</f>
        <v>26190420.0124882</v>
      </c>
      <c r="Q115" s="67"/>
      <c r="R115" s="81" t="n">
        <f aca="false">'Low SIPA income'!G110</f>
        <v>30781743.1703157</v>
      </c>
      <c r="S115" s="67"/>
      <c r="T115" s="81" t="n">
        <f aca="false">'Low SIPA income'!J110</f>
        <v>117696662.917712</v>
      </c>
      <c r="U115" s="9"/>
      <c r="V115" s="81" t="n">
        <f aca="false">'Low SIPA income'!F110</f>
        <v>130085.721671653</v>
      </c>
      <c r="W115" s="67"/>
      <c r="X115" s="81" t="n">
        <f aca="false">'Low SIPA income'!M110</f>
        <v>326737.828084949</v>
      </c>
      <c r="Y115" s="9"/>
      <c r="Z115" s="9" t="n">
        <f aca="false">R115+V115-N115-L115-F115</f>
        <v>-1031790.98937758</v>
      </c>
      <c r="AA115" s="9"/>
      <c r="AB115" s="9" t="n">
        <f aca="false">T115-P115-D115</f>
        <v>-56877617.1904468</v>
      </c>
      <c r="AC115" s="50"/>
      <c r="AD115" s="9"/>
      <c r="AE115" s="9"/>
      <c r="AF115" s="9"/>
      <c r="AG115" s="9" t="n">
        <f aca="false">BF115/100*$AG$53</f>
        <v>6738007549.21203</v>
      </c>
      <c r="AH115" s="40" t="n">
        <f aca="false">(AG115-AG114)/AG114</f>
        <v>0.00243272383474483</v>
      </c>
      <c r="AI115" s="40"/>
      <c r="AJ115" s="40" t="n">
        <f aca="false">AB115/AG115</f>
        <v>-0.0084413109921639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13262358</v>
      </c>
      <c r="AX115" s="7"/>
      <c r="AY115" s="40" t="n">
        <f aca="false">(AW115-AW114)/AW114</f>
        <v>0.00241428538603775</v>
      </c>
      <c r="AZ115" s="39" t="n">
        <f aca="false">workers_and_wage_low!B103</f>
        <v>7329.24890159665</v>
      </c>
      <c r="BA115" s="40" t="n">
        <f aca="false">(AZ115-AZ114)/AZ114</f>
        <v>1.83940402445695E-005</v>
      </c>
      <c r="BB115" s="40"/>
      <c r="BC115" s="40"/>
      <c r="BD115" s="40"/>
      <c r="BE115" s="40"/>
      <c r="BF115" s="7" t="n">
        <f aca="false">BF114*(1+AY115)*(1+BA115)*(1-BE115)</f>
        <v>129.237402745743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146175221.430627</v>
      </c>
      <c r="E116" s="9"/>
      <c r="F116" s="67" t="n">
        <f aca="false">'Low pensions'!I116</f>
        <v>26569076.8040039</v>
      </c>
      <c r="G116" s="81" t="n">
        <f aca="false">'Low pensions'!K116</f>
        <v>5954585.18124638</v>
      </c>
      <c r="H116" s="81" t="n">
        <f aca="false">'Low pensions'!V116</f>
        <v>32760370.7805554</v>
      </c>
      <c r="I116" s="81" t="n">
        <f aca="false">'Low pensions'!M116</f>
        <v>184162.42828597</v>
      </c>
      <c r="J116" s="81" t="n">
        <f aca="false">'Low pensions'!W116</f>
        <v>1013207.34372852</v>
      </c>
      <c r="K116" s="9"/>
      <c r="L116" s="81" t="n">
        <f aca="false">'Low pensions'!N116</f>
        <v>3670521.70974388</v>
      </c>
      <c r="M116" s="67"/>
      <c r="N116" s="81" t="n">
        <f aca="false">'Low pensions'!L116</f>
        <v>1212897.347087</v>
      </c>
      <c r="O116" s="9"/>
      <c r="P116" s="81" t="n">
        <f aca="false">'Low pensions'!X116</f>
        <v>25719357.9418872</v>
      </c>
      <c r="Q116" s="67"/>
      <c r="R116" s="81" t="n">
        <f aca="false">'Low SIPA income'!G111</f>
        <v>26824463.1276879</v>
      </c>
      <c r="S116" s="67"/>
      <c r="T116" s="81" t="n">
        <f aca="false">'Low SIPA income'!J111</f>
        <v>102565659.690536</v>
      </c>
      <c r="U116" s="9"/>
      <c r="V116" s="81" t="n">
        <f aca="false">'Low SIPA income'!F111</f>
        <v>131405.285752995</v>
      </c>
      <c r="W116" s="67"/>
      <c r="X116" s="81" t="n">
        <f aca="false">'Low SIPA income'!M111</f>
        <v>330052.192616399</v>
      </c>
      <c r="Y116" s="9"/>
      <c r="Z116" s="9" t="n">
        <f aca="false">R116+V116-N116-L116-F116</f>
        <v>-4496627.44739386</v>
      </c>
      <c r="AA116" s="9"/>
      <c r="AB116" s="9" t="n">
        <f aca="false">T116-P116-D116</f>
        <v>-69328919.6819788</v>
      </c>
      <c r="AC116" s="50"/>
      <c r="AD116" s="9"/>
      <c r="AE116" s="9"/>
      <c r="AF116" s="9"/>
      <c r="AG116" s="9" t="n">
        <f aca="false">BF116/100*$AG$53</f>
        <v>6724829881.10107</v>
      </c>
      <c r="AH116" s="40" t="n">
        <f aca="false">(AG116-AG115)/AG115</f>
        <v>-0.00195572177898369</v>
      </c>
      <c r="AI116" s="40"/>
      <c r="AJ116" s="40" t="n">
        <f aca="false">AB116/AG116</f>
        <v>-0.010309393829696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13233575</v>
      </c>
      <c r="AX116" s="7"/>
      <c r="AY116" s="40" t="n">
        <f aca="false">(AW116-AW115)/AW115</f>
        <v>-0.00217027771381228</v>
      </c>
      <c r="AZ116" s="39" t="n">
        <f aca="false">workers_and_wage_low!B104</f>
        <v>7330.8248557044</v>
      </c>
      <c r="BA116" s="40" t="n">
        <f aca="false">(AZ116-AZ115)/AZ115</f>
        <v>0.00021502259357124</v>
      </c>
      <c r="BB116" s="40"/>
      <c r="BC116" s="40"/>
      <c r="BD116" s="40"/>
      <c r="BE116" s="40"/>
      <c r="BF116" s="7" t="n">
        <f aca="false">BF115*(1+AY116)*(1+BA116)*(1-BE116)</f>
        <v>128.984650342534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149270623.018514</v>
      </c>
      <c r="E117" s="9"/>
      <c r="F117" s="67" t="n">
        <f aca="false">'Low pensions'!I117</f>
        <v>27131702.6835674</v>
      </c>
      <c r="G117" s="81" t="n">
        <f aca="false">'Low pensions'!K117</f>
        <v>6188286.08949245</v>
      </c>
      <c r="H117" s="81" t="n">
        <f aca="false">'Low pensions'!V117</f>
        <v>34046124.2248098</v>
      </c>
      <c r="I117" s="81" t="n">
        <f aca="false">'Low pensions'!M117</f>
        <v>191390.291427602</v>
      </c>
      <c r="J117" s="81" t="n">
        <f aca="false">'Low pensions'!W117</f>
        <v>1052972.91416938</v>
      </c>
      <c r="K117" s="9"/>
      <c r="L117" s="81" t="n">
        <f aca="false">'Low pensions'!N117</f>
        <v>3714688.62640262</v>
      </c>
      <c r="M117" s="67"/>
      <c r="N117" s="81" t="n">
        <f aca="false">'Low pensions'!L117</f>
        <v>1239435.76805836</v>
      </c>
      <c r="O117" s="9"/>
      <c r="P117" s="81" t="n">
        <f aca="false">'Low pensions'!X117</f>
        <v>26094546.8444744</v>
      </c>
      <c r="Q117" s="67"/>
      <c r="R117" s="81" t="n">
        <f aca="false">'Low SIPA income'!G112</f>
        <v>30773428.3767907</v>
      </c>
      <c r="S117" s="67"/>
      <c r="T117" s="81" t="n">
        <f aca="false">'Low SIPA income'!J112</f>
        <v>117664870.584012</v>
      </c>
      <c r="U117" s="9"/>
      <c r="V117" s="81" t="n">
        <f aca="false">'Low SIPA income'!F112</f>
        <v>132248.261556855</v>
      </c>
      <c r="W117" s="67"/>
      <c r="X117" s="81" t="n">
        <f aca="false">'Low SIPA income'!M112</f>
        <v>332169.504799026</v>
      </c>
      <c r="Y117" s="9"/>
      <c r="Z117" s="9" t="n">
        <f aca="false">R117+V117-N117-L117-F117</f>
        <v>-1180150.43968076</v>
      </c>
      <c r="AA117" s="9"/>
      <c r="AB117" s="9" t="n">
        <f aca="false">T117-P117-D117</f>
        <v>-57700299.2789766</v>
      </c>
      <c r="AC117" s="50"/>
      <c r="AD117" s="9"/>
      <c r="AE117" s="9"/>
      <c r="AF117" s="9"/>
      <c r="AG117" s="9" t="n">
        <f aca="false">BF117/100*$AG$53</f>
        <v>6707393114.08746</v>
      </c>
      <c r="AH117" s="40" t="n">
        <f aca="false">(AG117-AG116)/AG116</f>
        <v>-0.00259289339981959</v>
      </c>
      <c r="AI117" s="40" t="n">
        <f aca="false">(AG117-AG113)/AG113</f>
        <v>0.00206256860951641</v>
      </c>
      <c r="AJ117" s="40" t="n">
        <f aca="false">AB117/AG117</f>
        <v>-0.00860249254778124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13222842</v>
      </c>
      <c r="AX117" s="7"/>
      <c r="AY117" s="40" t="n">
        <f aca="false">(AW117-AW116)/AW116</f>
        <v>-0.0008110431232679</v>
      </c>
      <c r="AZ117" s="39" t="n">
        <f aca="false">workers_and_wage_low!B105</f>
        <v>7317.7518206127</v>
      </c>
      <c r="BA117" s="40" t="n">
        <f aca="false">(AZ117-AZ116)/AZ116</f>
        <v>-0.00178329660700153</v>
      </c>
      <c r="BB117" s="40"/>
      <c r="BC117" s="40"/>
      <c r="BD117" s="40"/>
      <c r="BE117" s="40"/>
      <c r="BF117" s="7" t="n">
        <f aca="false">BF116*(1+AY117)*(1+BA117)*(1-BE117)</f>
        <v>128.650206893983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0.0133628718007692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1" sqref="B120:G146 F20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C95" activePane="topRight" state="frozen"/>
      <selection pane="topLeft" activeCell="A95" activeCellId="0" sqref="A95"/>
      <selection pane="topRight" activeCell="AG117" activeCellId="1" sqref="B120:G146 AG117"/>
    </sheetView>
  </sheetViews>
  <sheetFormatPr defaultColWidth="9.1484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-0.0404540479848508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0.0631714548011336</v>
      </c>
      <c r="BL10" s="51" t="n">
        <f aca="false">SUM(P38:P41)/AVERAGE(AG38:AG41)</f>
        <v>0.017858019548484</v>
      </c>
      <c r="BM10" s="51" t="n">
        <f aca="false">SUM(D38:D41)/AVERAGE(AG38:AG41)</f>
        <v>0.0857674832375005</v>
      </c>
      <c r="BN10" s="51" t="n">
        <f aca="false">(SUM(H38:H41)+SUM(J38:J41))/AVERAGE(AG38:AG41)</f>
        <v>0.00179681484179148</v>
      </c>
      <c r="BO10" s="52" t="n">
        <f aca="false">AL10-BN10</f>
        <v>-0.0422508628266423</v>
      </c>
      <c r="BP10" s="32" t="n">
        <f aca="false">BN10+BM10</f>
        <v>0.0875642980792919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-0.0440186470060482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0.0673906045022285</v>
      </c>
      <c r="BL11" s="51" t="n">
        <f aca="false">SUM(P42:P45)/AVERAGE(AG42:AG45)</f>
        <v>0.0192794962768227</v>
      </c>
      <c r="BM11" s="51" t="n">
        <f aca="false">SUM(D42:D45)/AVERAGE(AG42:AG45)</f>
        <v>0.092129755231454</v>
      </c>
      <c r="BN11" s="51" t="n">
        <f aca="false">(SUM(H42:H45)+SUM(J42:J45))/AVERAGE(AG42:AG45)</f>
        <v>0.00228553988148903</v>
      </c>
      <c r="BO11" s="52" t="n">
        <f aca="false">AL11-BN11</f>
        <v>-0.0463041868875372</v>
      </c>
      <c r="BP11" s="32" t="n">
        <f aca="false">BN11+BM11</f>
        <v>0.0944152951129431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-0.0450550780420727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0.0694211915601205</v>
      </c>
      <c r="BL12" s="51" t="n">
        <f aca="false">SUM(P46:P49)/AVERAGE(AG46:AG49)</f>
        <v>0.0198592003497626</v>
      </c>
      <c r="BM12" s="51" t="n">
        <f aca="false">SUM(D46:D49)/AVERAGE(AG46:AG49)</f>
        <v>0.0946170692524306</v>
      </c>
      <c r="BN12" s="51" t="n">
        <f aca="false">(SUM(H46:H49)+SUM(J46:J49))/AVERAGE(AG46:AG49)</f>
        <v>0.00272061950549318</v>
      </c>
      <c r="BO12" s="52" t="n">
        <f aca="false">AL12-BN12</f>
        <v>-0.0477756975475659</v>
      </c>
      <c r="BP12" s="32" t="n">
        <f aca="false">BN12+BM12</f>
        <v>0.0973376887579238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-0.0469504253743226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0.0706415950762485</v>
      </c>
      <c r="BL13" s="32" t="n">
        <f aca="false">SUM(P50:P53)/AVERAGE(AG50:AG53)</f>
        <v>0.0201028168447247</v>
      </c>
      <c r="BM13" s="32" t="n">
        <f aca="false">SUM(D50:D53)/AVERAGE(AG50:AG53)</f>
        <v>0.0974892036058463</v>
      </c>
      <c r="BN13" s="32" t="n">
        <f aca="false">(SUM(H50:H53)+SUM(J50:J53))/AVERAGE(AG50:AG53)</f>
        <v>0.00315542349900266</v>
      </c>
      <c r="BO13" s="59" t="n">
        <f aca="false">AL13-BN13</f>
        <v>-0.0501058488733252</v>
      </c>
      <c r="BP13" s="32" t="n">
        <f aca="false">BN13+BM13</f>
        <v>0.100644627104849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-0.0482677525212564</v>
      </c>
      <c r="AM14" s="6" t="n">
        <f aca="false">'Central scenario'!AM14</f>
        <v>13946867.9480024</v>
      </c>
      <c r="AN14" s="63" t="n">
        <f aca="false">AM14/AVERAGE(AG54:AG57)</f>
        <v>0.00245654350908881</v>
      </c>
      <c r="AO14" s="63" t="n">
        <f aca="false">'GDP evolution by scenario'!M53</f>
        <v>0.0616630044062703</v>
      </c>
      <c r="AP14" s="63"/>
      <c r="AQ14" s="6" t="n">
        <f aca="false">AQ13*(1+AO14)</f>
        <v>468489354.216127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355649125.766268</v>
      </c>
      <c r="AS14" s="64" t="n">
        <f aca="false">AQ14/AG57</f>
        <v>0.0816324461051721</v>
      </c>
      <c r="AT14" s="64" t="n">
        <f aca="false">AR14/AG57</f>
        <v>0.0619704755939299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0.0696369120586855</v>
      </c>
      <c r="BL14" s="61" t="n">
        <f aca="false">SUM(P54:P57)/AVERAGE(AG54:AG57)</f>
        <v>0.020192044014143</v>
      </c>
      <c r="BM14" s="61" t="n">
        <f aca="false">SUM(D54:D57)/AVERAGE(AG54:AG57)</f>
        <v>0.0977126205657988</v>
      </c>
      <c r="BN14" s="61" t="n">
        <f aca="false">(SUM(H54:H57)+SUM(J54:J57))/AVERAGE(AG54:AG57)</f>
        <v>0.00426971694043144</v>
      </c>
      <c r="BO14" s="63" t="n">
        <f aca="false">AL14-BN14</f>
        <v>-0.0525374694616878</v>
      </c>
      <c r="BP14" s="32" t="n">
        <f aca="false">BN14+BM14</f>
        <v>0.10198233750623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-0.0499967482749803</v>
      </c>
      <c r="AM15" s="9" t="n">
        <f aca="false">'Central scenario'!AM15</f>
        <v>13032040.9288315</v>
      </c>
      <c r="AN15" s="69" t="n">
        <f aca="false">AM15/AVERAGE(AG58:AG61)</f>
        <v>0.00220264342232447</v>
      </c>
      <c r="AO15" s="69" t="n">
        <f aca="false">'GDP evolution by scenario'!M57</f>
        <v>0.0421158716495194</v>
      </c>
      <c r="AP15" s="69"/>
      <c r="AQ15" s="9" t="n">
        <f aca="false">AQ14*(1+AO15)</f>
        <v>488220191.72746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357345872.557748</v>
      </c>
      <c r="AS15" s="70" t="n">
        <f aca="false">AQ15/AG61</f>
        <v>0.0810342303594072</v>
      </c>
      <c r="AT15" s="70" t="n">
        <f aca="false">AR15/AG61</f>
        <v>0.0593118601923634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0.0703112695748741</v>
      </c>
      <c r="BL15" s="40" t="n">
        <f aca="false">SUM(P58:P61)/AVERAGE(AG58:AG61)</f>
        <v>0.0204277336947389</v>
      </c>
      <c r="BM15" s="40" t="n">
        <f aca="false">SUM(D58:D61)/AVERAGE(AG58:AG61)</f>
        <v>0.0998802841551155</v>
      </c>
      <c r="BN15" s="40" t="n">
        <f aca="false">(SUM(H58:H61)+SUM(J58:J61))/AVERAGE(AG58:AG61)</f>
        <v>0.00586525225408751</v>
      </c>
      <c r="BO15" s="69" t="n">
        <f aca="false">AL15-BN15</f>
        <v>-0.0558620005290678</v>
      </c>
      <c r="BP15" s="32" t="n">
        <f aca="false">BN15+BM15</f>
        <v>0.105745536409203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-0.0480051414483177</v>
      </c>
      <c r="AM16" s="9" t="n">
        <f aca="false">'Central scenario'!AM16</f>
        <v>12139889.4651339</v>
      </c>
      <c r="AN16" s="69" t="n">
        <f aca="false">AM16/AVERAGE(AG62:AG65)</f>
        <v>0.00196851063596595</v>
      </c>
      <c r="AO16" s="69" t="n">
        <f aca="false">'GDP evolution by scenario'!M61</f>
        <v>0.0423383772387411</v>
      </c>
      <c r="AP16" s="69"/>
      <c r="AQ16" s="9" t="n">
        <f aca="false">AQ15*(1+AO16)</f>
        <v>508890642.380387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360101615.518314</v>
      </c>
      <c r="AS16" s="70" t="n">
        <f aca="false">AQ16/AG65</f>
        <v>0.0813218556257202</v>
      </c>
      <c r="AT16" s="70" t="n">
        <f aca="false">AR16/AG65</f>
        <v>0.057545038460109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0.070990179133642</v>
      </c>
      <c r="BL16" s="40" t="n">
        <f aca="false">SUM(P62:P65)/AVERAGE(AG62:AG65)</f>
        <v>0.0201487450037653</v>
      </c>
      <c r="BM16" s="40" t="n">
        <f aca="false">SUM(D62:D65)/AVERAGE(AG62:AG65)</f>
        <v>0.0988465755781943</v>
      </c>
      <c r="BN16" s="40" t="n">
        <f aca="false">(SUM(H62:H65)+SUM(J62:J65))/AVERAGE(AG62:AG65)</f>
        <v>0.00687540623151899</v>
      </c>
      <c r="BO16" s="69" t="n">
        <f aca="false">AL16-BN16</f>
        <v>-0.0548805476798366</v>
      </c>
      <c r="BP16" s="32" t="n">
        <f aca="false">BN16+BM16</f>
        <v>0.105721981809713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-0.0458087452993688</v>
      </c>
      <c r="AM17" s="9" t="n">
        <f aca="false">'Central scenario'!AM17</f>
        <v>11273018.6820578</v>
      </c>
      <c r="AN17" s="69" t="n">
        <f aca="false">AM17/AVERAGE(AG66:AG69)</f>
        <v>0.0017647332266942</v>
      </c>
      <c r="AO17" s="69" t="n">
        <f aca="false">'GDP evolution by scenario'!M65</f>
        <v>0.0358197731677563</v>
      </c>
      <c r="AP17" s="69"/>
      <c r="AQ17" s="9" t="n">
        <f aca="false">AQ16*(1+AO17)</f>
        <v>527118989.757647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361543457.402016</v>
      </c>
      <c r="AS17" s="70" t="n">
        <f aca="false">AQ17/AG69</f>
        <v>0.0814655860103907</v>
      </c>
      <c r="AT17" s="70" t="n">
        <f aca="false">AR17/AG69</f>
        <v>0.0558760928704537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0.0713899935428104</v>
      </c>
      <c r="BL17" s="40" t="n">
        <f aca="false">SUM(P66:P69)/AVERAGE(AG66:AG69)</f>
        <v>0.0193942271817499</v>
      </c>
      <c r="BM17" s="40" t="n">
        <f aca="false">SUM(D66:D69)/AVERAGE(AG66:AG69)</f>
        <v>0.0978045116604293</v>
      </c>
      <c r="BN17" s="40" t="n">
        <f aca="false">(SUM(H66:H69)+SUM(J66:J69))/AVERAGE(AG66:AG69)</f>
        <v>0.00780468462895779</v>
      </c>
      <c r="BO17" s="69" t="n">
        <f aca="false">AL17-BN17</f>
        <v>-0.0536134299283266</v>
      </c>
      <c r="BP17" s="32" t="n">
        <f aca="false">BN17+BM17</f>
        <v>0.105609196289387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-0.0428152724945521</v>
      </c>
      <c r="AM18" s="6" t="n">
        <f aca="false">'Central scenario'!AM18</f>
        <v>10452476.7322336</v>
      </c>
      <c r="AN18" s="63" t="n">
        <f aca="false">AM18/AVERAGE(AG70:AG73)</f>
        <v>0.00158217642401729</v>
      </c>
      <c r="AO18" s="63" t="n">
        <f aca="false">'GDP evolution by scenario'!M69</f>
        <v>0.0341966738077073</v>
      </c>
      <c r="AP18" s="63"/>
      <c r="AQ18" s="6" t="n">
        <f aca="false">AQ17*(1+AO18)</f>
        <v>545144705.908237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363291732.313129</v>
      </c>
      <c r="AS18" s="64" t="n">
        <f aca="false">AQ18/AG73</f>
        <v>0.0815766017231216</v>
      </c>
      <c r="AT18" s="64" t="n">
        <f aca="false">AR18/AG73</f>
        <v>0.0543637398199361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0.071889614152712</v>
      </c>
      <c r="BL18" s="61" t="n">
        <f aca="false">SUM(P70:P73)/AVERAGE(AG70:AG73)</f>
        <v>0.0190660899343931</v>
      </c>
      <c r="BM18" s="61" t="n">
        <f aca="false">SUM(D70:D73)/AVERAGE(AG70:AG73)</f>
        <v>0.095638796712871</v>
      </c>
      <c r="BN18" s="61" t="n">
        <f aca="false">(SUM(H70:H73)+SUM(J70:J73))/AVERAGE(AG70:AG73)</f>
        <v>0.0090205859946766</v>
      </c>
      <c r="BO18" s="63" t="n">
        <f aca="false">AL18-BN18</f>
        <v>-0.0518358584892287</v>
      </c>
      <c r="BP18" s="32" t="n">
        <f aca="false">BN18+BM18</f>
        <v>0.104659382707548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-0.0405033295256804</v>
      </c>
      <c r="AM19" s="9" t="n">
        <f aca="false">'Central scenario'!AM19</f>
        <v>9649081.86791266</v>
      </c>
      <c r="AN19" s="69" t="n">
        <f aca="false">AM19/AVERAGE(AG74:AG77)</f>
        <v>0.00141453318977535</v>
      </c>
      <c r="AO19" s="69" t="n">
        <f aca="false">'GDP evolution by scenario'!M73</f>
        <v>0.032543955326684</v>
      </c>
      <c r="AP19" s="69"/>
      <c r="AQ19" s="9" t="n">
        <f aca="false">AQ18*(1+AO19)</f>
        <v>562885870.863893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365322507.065558</v>
      </c>
      <c r="AS19" s="70" t="n">
        <f aca="false">AQ19/AG77</f>
        <v>0.0812786527682992</v>
      </c>
      <c r="AT19" s="70" t="n">
        <f aca="false">AR19/AG77</f>
        <v>0.0527512285121931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0.0724127268452913</v>
      </c>
      <c r="BL19" s="40" t="n">
        <f aca="false">SUM(P74:P77)/AVERAGE(AG74:AG77)</f>
        <v>0.018559960726238</v>
      </c>
      <c r="BM19" s="40" t="n">
        <f aca="false">SUM(D74:D77)/AVERAGE(AG74:AG77)</f>
        <v>0.0943560956447337</v>
      </c>
      <c r="BN19" s="40" t="n">
        <f aca="false">(SUM(H74:H77)+SUM(J74:J77))/AVERAGE(AG74:AG77)</f>
        <v>0.00977313568891615</v>
      </c>
      <c r="BO19" s="69" t="n">
        <f aca="false">AL19-BN19</f>
        <v>-0.0502764652145966</v>
      </c>
      <c r="BP19" s="32" t="n">
        <f aca="false">BN19+BM19</f>
        <v>0.10412923133365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-0.0380285120875345</v>
      </c>
      <c r="AM20" s="9" t="n">
        <f aca="false">'Central scenario'!AM20</f>
        <v>8873587.4679367</v>
      </c>
      <c r="AN20" s="69" t="n">
        <f aca="false">AM20/AVERAGE(AG78:AG81)</f>
        <v>0.00126097294712174</v>
      </c>
      <c r="AO20" s="69" t="n">
        <f aca="false">'GDP evolution by scenario'!M77</f>
        <v>0.0316220493755612</v>
      </c>
      <c r="AP20" s="69"/>
      <c r="AQ20" s="9" t="n">
        <f aca="false">AQ19*(1+AO20)</f>
        <v>580685475.665157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367873280.06676</v>
      </c>
      <c r="AS20" s="70" t="n">
        <f aca="false">AQ20/AG81</f>
        <v>0.0815035111087901</v>
      </c>
      <c r="AT20" s="70" t="n">
        <f aca="false">AR20/AG81</f>
        <v>0.0516337418879018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0.0728027925227634</v>
      </c>
      <c r="BL20" s="40" t="n">
        <f aca="false">SUM(P78:P81)/AVERAGE(AG78:AG81)</f>
        <v>0.0179168401806755</v>
      </c>
      <c r="BM20" s="40" t="n">
        <f aca="false">SUM(D78:D81)/AVERAGE(AG78:AG81)</f>
        <v>0.0929144644296223</v>
      </c>
      <c r="BN20" s="40" t="n">
        <f aca="false">(SUM(H78:H81)+SUM(J78:J81))/AVERAGE(AG78:AG81)</f>
        <v>0.0106385119218658</v>
      </c>
      <c r="BO20" s="69" t="n">
        <f aca="false">AL20-BN20</f>
        <v>-0.0486670240094003</v>
      </c>
      <c r="BP20" s="32" t="n">
        <f aca="false">BN20+BM20</f>
        <v>0.103552976351488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-0.0357013881384481</v>
      </c>
      <c r="AM21" s="9" t="n">
        <f aca="false">'Central scenario'!AM21</f>
        <v>8126011.66426731</v>
      </c>
      <c r="AN21" s="69" t="n">
        <f aca="false">AM21/AVERAGE(AG82:AG85)</f>
        <v>0.0011181700543392</v>
      </c>
      <c r="AO21" s="69" t="n">
        <f aca="false">'GDP evolution by scenario'!M81</f>
        <v>0.0327046175926997</v>
      </c>
      <c r="AP21" s="69"/>
      <c r="AQ21" s="9" t="n">
        <f aca="false">AQ20*(1+AO21)</f>
        <v>599676572.088421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371657325.291644</v>
      </c>
      <c r="AS21" s="70" t="n">
        <f aca="false">AQ21/AG85</f>
        <v>0.0818661283796751</v>
      </c>
      <c r="AT21" s="70" t="n">
        <f aca="false">AR21/AG85</f>
        <v>0.0507375937659377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0.0732431149070672</v>
      </c>
      <c r="BL21" s="40" t="n">
        <f aca="false">SUM(P82:P85)/AVERAGE(AG82:AG85)</f>
        <v>0.0174212266673735</v>
      </c>
      <c r="BM21" s="40" t="n">
        <f aca="false">SUM(D82:D85)/AVERAGE(AG82:AG85)</f>
        <v>0.0915232763781418</v>
      </c>
      <c r="BN21" s="40" t="n">
        <f aca="false">(SUM(H82:H85)+SUM(J82:J85))/AVERAGE(AG82:AG85)</f>
        <v>0.0118385589383237</v>
      </c>
      <c r="BO21" s="69" t="n">
        <f aca="false">AL21-BN21</f>
        <v>-0.0475399470767718</v>
      </c>
      <c r="BP21" s="32" t="n">
        <f aca="false">BN21+BM21</f>
        <v>0.103361835316466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-0.0338162075561382</v>
      </c>
      <c r="AM22" s="6" t="n">
        <f aca="false">'Central scenario'!AM22</f>
        <v>7406781.38079157</v>
      </c>
      <c r="AN22" s="63" t="n">
        <f aca="false">AM22/AVERAGE(AG86:AG89)</f>
        <v>0.000993656872241851</v>
      </c>
      <c r="AO22" s="63" t="n">
        <f aca="false">'GDP evolution by scenario'!M85</f>
        <v>0.0257074301415008</v>
      </c>
      <c r="AP22" s="63"/>
      <c r="AQ22" s="6" t="n">
        <f aca="false">AQ21*(1+AO22)</f>
        <v>615092715.672879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373718027.656284</v>
      </c>
      <c r="AS22" s="64" t="n">
        <f aca="false">AQ22/AG89</f>
        <v>0.0817130192435511</v>
      </c>
      <c r="AT22" s="64" t="n">
        <f aca="false">AR22/AG89</f>
        <v>0.0496471956299033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0.0735831919929117</v>
      </c>
      <c r="BL22" s="61" t="n">
        <f aca="false">SUM(P86:P89)/AVERAGE(AG86:AG89)</f>
        <v>0.0170106315280826</v>
      </c>
      <c r="BM22" s="61" t="n">
        <f aca="false">SUM(D86:D89)/AVERAGE(AG86:AG89)</f>
        <v>0.0903887680209673</v>
      </c>
      <c r="BN22" s="61" t="n">
        <f aca="false">(SUM(H86:H89)+SUM(J86:J89))/AVERAGE(AG86:AG89)</f>
        <v>0.0129320831629433</v>
      </c>
      <c r="BO22" s="63" t="n">
        <f aca="false">AL22-BN22</f>
        <v>-0.0467482907190815</v>
      </c>
      <c r="BP22" s="32" t="n">
        <f aca="false">BN22+BM22</f>
        <v>0.103320851183911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-0.0308202281850387</v>
      </c>
      <c r="AM23" s="9" t="n">
        <f aca="false">'Central scenario'!AM23</f>
        <v>6738583.40306814</v>
      </c>
      <c r="AN23" s="69" t="n">
        <f aca="false">AM23/AVERAGE(AG90:AG93)</f>
        <v>0.000874524993509548</v>
      </c>
      <c r="AO23" s="69" t="n">
        <f aca="false">'GDP evolution by scenario'!M89</f>
        <v>0.0337208985170643</v>
      </c>
      <c r="AP23" s="69"/>
      <c r="AQ23" s="9" t="n">
        <f aca="false">AQ22*(1+AO23)</f>
        <v>635834194.716669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379478027.989989</v>
      </c>
      <c r="AS23" s="70" t="n">
        <f aca="false">AQ23/AG93</f>
        <v>0.0816313709419853</v>
      </c>
      <c r="AT23" s="70" t="n">
        <f aca="false">AR23/AG93</f>
        <v>0.0487191659784632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0.0741316274769587</v>
      </c>
      <c r="BL23" s="40" t="n">
        <f aca="false">SUM(P90:P93)/AVERAGE(AG90:AG93)</f>
        <v>0.0164944164047347</v>
      </c>
      <c r="BM23" s="40" t="n">
        <f aca="false">SUM(D90:D93)/AVERAGE(AG90:AG93)</f>
        <v>0.0884574392572628</v>
      </c>
      <c r="BN23" s="40" t="n">
        <f aca="false">(SUM(H90:H93)+SUM(J90:J93))/AVERAGE(AG90:AG93)</f>
        <v>0.0136035991689678</v>
      </c>
      <c r="BO23" s="69" t="n">
        <f aca="false">AL23-BN23</f>
        <v>-0.0444238273540065</v>
      </c>
      <c r="BP23" s="32" t="n">
        <f aca="false">BN23+BM23</f>
        <v>0.102061038426231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-0.0292141608956934</v>
      </c>
      <c r="AM24" s="9" t="n">
        <f aca="false">'Central scenario'!AM24</f>
        <v>6098422.29766839</v>
      </c>
      <c r="AN24" s="69" t="n">
        <f aca="false">AM24/AVERAGE(AG94:AG97)</f>
        <v>0.000769092892111872</v>
      </c>
      <c r="AO24" s="69" t="n">
        <f aca="false">'GDP evolution by scenario'!M93</f>
        <v>0.029063833009197</v>
      </c>
      <c r="AP24" s="69"/>
      <c r="AQ24" s="9" t="n">
        <f aca="false">AQ23*(1+AO24)</f>
        <v>654313973.573452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384327875.328775</v>
      </c>
      <c r="AS24" s="70" t="n">
        <f aca="false">AQ24/AG97</f>
        <v>0.0817157839396065</v>
      </c>
      <c r="AT24" s="70" t="n">
        <f aca="false">AR24/AG97</f>
        <v>0.0479978342061323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0.0745746377540345</v>
      </c>
      <c r="BL24" s="40" t="n">
        <f aca="false">SUM(P94:P97)/AVERAGE(AG94:AG97)</f>
        <v>0.016142941932251</v>
      </c>
      <c r="BM24" s="40" t="n">
        <f aca="false">SUM(D94:D97)/AVERAGE(AG94:AG97)</f>
        <v>0.087645856717477</v>
      </c>
      <c r="BN24" s="40" t="n">
        <f aca="false">(SUM(H94:H97)+SUM(J94:J97))/AVERAGE(AG94:AG97)</f>
        <v>0.0142951721910799</v>
      </c>
      <c r="BO24" s="69" t="n">
        <f aca="false">AL24-BN24</f>
        <v>-0.0435093330867733</v>
      </c>
      <c r="BP24" s="32" t="n">
        <f aca="false">BN24+BM24</f>
        <v>0.101941028908557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-0.0276193868090764</v>
      </c>
      <c r="AM25" s="9" t="n">
        <f aca="false">'Central scenario'!AM25</f>
        <v>5493111.4769607</v>
      </c>
      <c r="AN25" s="69" t="n">
        <f aca="false">AM25/AVERAGE(AG98:AG101)</f>
        <v>0.000675094210045916</v>
      </c>
      <c r="AO25" s="69" t="n">
        <f aca="false">'GDP evolution by scenario'!M97</f>
        <v>0.0261605922336385</v>
      </c>
      <c r="AP25" s="69"/>
      <c r="AQ25" s="9" t="n">
        <f aca="false">AQ24*(1+AO25)</f>
        <v>671431214.628879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388823451.885671</v>
      </c>
      <c r="AS25" s="70" t="n">
        <f aca="false">AQ25/AG101</f>
        <v>0.0815134293810948</v>
      </c>
      <c r="AT25" s="70" t="n">
        <f aca="false">AR25/AG101</f>
        <v>0.0472041398976582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0.0748076720125479</v>
      </c>
      <c r="BL25" s="40" t="n">
        <f aca="false">SUM(P98:P101)/AVERAGE(AG98:AG101)</f>
        <v>0.0158584425604149</v>
      </c>
      <c r="BM25" s="40" t="n">
        <f aca="false">SUM(D98:D101)/AVERAGE(AG98:AG101)</f>
        <v>0.0865686162612094</v>
      </c>
      <c r="BN25" s="40" t="n">
        <f aca="false">(SUM(H98:H101)+SUM(J98:J101))/AVERAGE(AG98:AG101)</f>
        <v>0.0151174487931699</v>
      </c>
      <c r="BO25" s="69" t="n">
        <f aca="false">AL25-BN25</f>
        <v>-0.0427368356022464</v>
      </c>
      <c r="BP25" s="32" t="n">
        <f aca="false">BN25+BM25</f>
        <v>0.101686065054379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-0.0265835719461714</v>
      </c>
      <c r="AM26" s="6" t="n">
        <f aca="false">'Central scenario'!AM26</f>
        <v>4920541.96276278</v>
      </c>
      <c r="AN26" s="63" t="n">
        <f aca="false">AM26/AVERAGE(AG102:AG105)</f>
        <v>0.000591265103572353</v>
      </c>
      <c r="AO26" s="63" t="n">
        <f aca="false">'GDP evolution by scenario'!M101</f>
        <v>0.0227668960300791</v>
      </c>
      <c r="AP26" s="63"/>
      <c r="AQ26" s="6" t="n">
        <f aca="false">AQ25*(1+AO26)</f>
        <v>686717619.283684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392704076.715041</v>
      </c>
      <c r="AS26" s="64" t="n">
        <f aca="false">AQ26/AG105</f>
        <v>0.0819497115210268</v>
      </c>
      <c r="AT26" s="64" t="n">
        <f aca="false">AR26/AG105</f>
        <v>0.0468634922073179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0.0751649506573805</v>
      </c>
      <c r="BL26" s="61" t="n">
        <f aca="false">SUM(P102:P105)/AVERAGE(AG102:AG105)</f>
        <v>0.0155799596950466</v>
      </c>
      <c r="BM26" s="61" t="n">
        <f aca="false">SUM(D102:D105)/AVERAGE(AG102:AG105)</f>
        <v>0.0861685629085053</v>
      </c>
      <c r="BN26" s="61" t="n">
        <f aca="false">(SUM(H102:H105)+SUM(J102:J105))/AVERAGE(AG102:AG105)</f>
        <v>0.016038981808132</v>
      </c>
      <c r="BO26" s="63" t="n">
        <f aca="false">AL26-BN26</f>
        <v>-0.0426225537543034</v>
      </c>
      <c r="BP26" s="32" t="n">
        <f aca="false">BN26+BM26</f>
        <v>0.102207544716637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-0.0257780425570024</v>
      </c>
      <c r="AM27" s="9" t="n">
        <f aca="false">'Central scenario'!AM27</f>
        <v>4379286.21321994</v>
      </c>
      <c r="AN27" s="69" t="n">
        <f aca="false">AM27/AVERAGE(AG106:AG109)</f>
        <v>0.00051435392201452</v>
      </c>
      <c r="AO27" s="69" t="n">
        <f aca="false">'GDP evolution by scenario'!M105</f>
        <v>0.0230823257074879</v>
      </c>
      <c r="AP27" s="69"/>
      <c r="AQ27" s="9" t="n">
        <f aca="false">AQ26*(1+AO27)</f>
        <v>702568659.041061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397343174.581144</v>
      </c>
      <c r="AS27" s="70" t="n">
        <f aca="false">AQ27/AG109</f>
        <v>0.0815995954503432</v>
      </c>
      <c r="AT27" s="70" t="n">
        <f aca="false">AR27/AG109</f>
        <v>0.0461492864555484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0.0754586802068316</v>
      </c>
      <c r="BL27" s="40" t="n">
        <f aca="false">SUM(P106:P109)/AVERAGE(AG106:AG109)</f>
        <v>0.0153480305454732</v>
      </c>
      <c r="BM27" s="40" t="n">
        <f aca="false">SUM(D106:D109)/AVERAGE(AG106:AG109)</f>
        <v>0.0858886922183607</v>
      </c>
      <c r="BN27" s="40" t="n">
        <f aca="false">(SUM(H106:H109)+SUM(J106:J109))/AVERAGE(AG106:AG109)</f>
        <v>0.0165519150050174</v>
      </c>
      <c r="BO27" s="69" t="n">
        <f aca="false">AL27-BN27</f>
        <v>-0.0423299575620197</v>
      </c>
      <c r="BP27" s="32" t="n">
        <f aca="false">BN27+BM27</f>
        <v>0.102440607223378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-0.0243640418221802</v>
      </c>
      <c r="AM28" s="9" t="n">
        <f aca="false">'Central scenario'!AM28</f>
        <v>3887732.69163583</v>
      </c>
      <c r="AN28" s="69" t="n">
        <f aca="false">AM28/AVERAGE(AG110:AG113)</f>
        <v>0.000445427230030082</v>
      </c>
      <c r="AO28" s="69" t="n">
        <f aca="false">'GDP evolution by scenario'!M109</f>
        <v>0.0251286220536231</v>
      </c>
      <c r="AP28" s="69"/>
      <c r="AQ28" s="9" t="n">
        <f aca="false">AQ27*(1+AO28)</f>
        <v>720223241.340824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403395552.865026</v>
      </c>
      <c r="AS28" s="70" t="n">
        <f aca="false">AQ28/AG113</f>
        <v>0.0815183256288826</v>
      </c>
      <c r="AT28" s="70" t="n">
        <f aca="false">AR28/AG113</f>
        <v>0.0456582461494503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0.0755802693625556</v>
      </c>
      <c r="BL28" s="40" t="n">
        <f aca="false">SUM(P110:P113)/AVERAGE(AG110:AG113)</f>
        <v>0.0150457449343411</v>
      </c>
      <c r="BM28" s="40" t="n">
        <f aca="false">SUM(D110:D113)/AVERAGE(AG110:AG113)</f>
        <v>0.0848985662503947</v>
      </c>
      <c r="BN28" s="40" t="n">
        <f aca="false">(SUM(H110:H113)+SUM(J110:J113))/AVERAGE(AG110:AG113)</f>
        <v>0.0173135355044196</v>
      </c>
      <c r="BO28" s="69" t="n">
        <f aca="false">AL28-BN28</f>
        <v>-0.0416775773265998</v>
      </c>
      <c r="BP28" s="32" t="n">
        <f aca="false">BN28+BM28</f>
        <v>0.102212101754814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-0.0223850353878035</v>
      </c>
      <c r="AM29" s="9" t="n">
        <f aca="false">'Central scenario'!AM29</f>
        <v>3427469.19706586</v>
      </c>
      <c r="AN29" s="69" t="n">
        <f aca="false">AM29/AVERAGE(AG114:AG117)</f>
        <v>0.000382536030744431</v>
      </c>
      <c r="AO29" s="69" t="n">
        <f aca="false">'GDP evolution by scenario'!M113</f>
        <v>0.026553480073048</v>
      </c>
      <c r="AP29" s="69"/>
      <c r="AQ29" s="9" t="n">
        <f aca="false">AQ28*(1+AO29)</f>
        <v>739347674.827914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410638123.338609</v>
      </c>
      <c r="AS29" s="70" t="n">
        <f aca="false">AQ29/AG117</f>
        <v>0.082090189109065</v>
      </c>
      <c r="AT29" s="70" t="n">
        <f aca="false">AR29/AG117</f>
        <v>0.0455933823124607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0.076146042182318</v>
      </c>
      <c r="BL29" s="40" t="n">
        <f aca="false">SUM(P114:P117)/AVERAGE(AG114:AG117)</f>
        <v>0.0148778444102739</v>
      </c>
      <c r="BM29" s="40" t="n">
        <f aca="false">SUM(D114:D117)/AVERAGE(AG114:AG117)</f>
        <v>0.0836532331598475</v>
      </c>
      <c r="BN29" s="40" t="n">
        <f aca="false">(SUM(H114:H117)+SUM(J114:J117))/AVERAGE(AG114:AG117)</f>
        <v>0.0180369298947056</v>
      </c>
      <c r="BO29" s="69" t="n">
        <f aca="false">AL29-BN29</f>
        <v>-0.040421965282509</v>
      </c>
      <c r="BP29" s="32" t="n">
        <f aca="false">BN29+BM29</f>
        <v>0.101690163054553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-0.292826872848698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0.0166469714147741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0.014509683032638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0.0179406296306316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0.015466466699391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0.018052225992987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0.015454248274159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92274358.8407763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3329340.14253185</v>
      </c>
      <c r="M38" s="8"/>
      <c r="N38" s="80" t="n">
        <f aca="false">'High pensions'!L38</f>
        <v>699554.909552107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253366.245314942</v>
      </c>
      <c r="Y38" s="6"/>
      <c r="Z38" s="6" t="n">
        <f aca="false">R38+V38-N38-L38-F38</f>
        <v>-3559599.69870268</v>
      </c>
      <c r="AA38" s="6"/>
      <c r="AB38" s="6" t="n">
        <f aca="false">T38-P38-D38</f>
        <v>-47861342.946264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0.0183825042059684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103071879.403</v>
      </c>
      <c r="E39" s="9"/>
      <c r="F39" s="81" t="n">
        <f aca="false">'High pensions'!I39</f>
        <v>18734534.1665242</v>
      </c>
      <c r="G39" s="81" t="n">
        <f aca="false">'High pensions'!K39</f>
        <v>363049.983274979</v>
      </c>
      <c r="H39" s="81" t="n">
        <f aca="false">'High pensions'!V39</f>
        <v>1997393.89091639</v>
      </c>
      <c r="I39" s="81" t="n">
        <f aca="false">'High pensions'!M39</f>
        <v>11228.3499981953</v>
      </c>
      <c r="J39" s="81" t="n">
        <f aca="false">'High pensions'!W39</f>
        <v>61775.0687912288</v>
      </c>
      <c r="K39" s="9"/>
      <c r="L39" s="81" t="n">
        <f aca="false">'High pensions'!N39</f>
        <v>3221701.81490408</v>
      </c>
      <c r="M39" s="67"/>
      <c r="N39" s="81" t="n">
        <f aca="false">'High pensions'!L39</f>
        <v>783336.63331918</v>
      </c>
      <c r="O39" s="9"/>
      <c r="P39" s="81" t="n">
        <f aca="false">'High pensions'!X39</f>
        <v>21027113.0677135</v>
      </c>
      <c r="Q39" s="67"/>
      <c r="R39" s="81" t="n">
        <f aca="false">'High SIPA income'!G34</f>
        <v>20477208.5843399</v>
      </c>
      <c r="S39" s="67"/>
      <c r="T39" s="81" t="n">
        <f aca="false">'High SIPA income'!J34</f>
        <v>78296381.8167028</v>
      </c>
      <c r="U39" s="9"/>
      <c r="V39" s="81" t="n">
        <f aca="false">'High SIPA income'!F34</f>
        <v>102337.538970806</v>
      </c>
      <c r="W39" s="67"/>
      <c r="X39" s="81" t="n">
        <f aca="false">'High SIPA income'!M34</f>
        <v>257042.393163479</v>
      </c>
      <c r="Y39" s="9"/>
      <c r="Z39" s="9" t="n">
        <f aca="false">R39+V39-N39-L39-F39</f>
        <v>-2160026.49143681</v>
      </c>
      <c r="AA39" s="9"/>
      <c r="AB39" s="9" t="n">
        <f aca="false">T39-P39-D39</f>
        <v>-45802610.6540107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-0.00973831398830601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0.0161652250370892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97414981.7707737</v>
      </c>
      <c r="E40" s="9"/>
      <c r="F40" s="81" t="n">
        <f aca="false">'High pensions'!I40</f>
        <v>17706326.059897</v>
      </c>
      <c r="G40" s="81" t="n">
        <f aca="false">'High pensions'!K40</f>
        <v>369043.273433744</v>
      </c>
      <c r="H40" s="81" t="n">
        <f aca="false">'High pensions'!V40</f>
        <v>2030367.20506343</v>
      </c>
      <c r="I40" s="81" t="n">
        <f aca="false">'High pensions'!M40</f>
        <v>11413.7094876416</v>
      </c>
      <c r="J40" s="81" t="n">
        <f aca="false">'High pensions'!W40</f>
        <v>62794.8620122712</v>
      </c>
      <c r="K40" s="9"/>
      <c r="L40" s="81" t="n">
        <f aca="false">'High pensions'!N40</f>
        <v>2893384.42280596</v>
      </c>
      <c r="M40" s="67"/>
      <c r="N40" s="81" t="n">
        <f aca="false">'High pensions'!L40</f>
        <v>742805.414254304</v>
      </c>
      <c r="O40" s="9"/>
      <c r="P40" s="81" t="n">
        <f aca="false">'High pensions'!X40</f>
        <v>19100481.7507092</v>
      </c>
      <c r="Q40" s="67"/>
      <c r="R40" s="81" t="n">
        <f aca="false">'High SIPA income'!G35</f>
        <v>18233130.6121365</v>
      </c>
      <c r="S40" s="67"/>
      <c r="T40" s="81" t="n">
        <f aca="false">'High SIPA income'!J35</f>
        <v>69715955.1919305</v>
      </c>
      <c r="U40" s="9"/>
      <c r="V40" s="81" t="n">
        <f aca="false">'High SIPA income'!F35</f>
        <v>110164.028307212</v>
      </c>
      <c r="W40" s="67"/>
      <c r="X40" s="81" t="n">
        <f aca="false">'High SIPA income'!M35</f>
        <v>276700.277937044</v>
      </c>
      <c r="Y40" s="9"/>
      <c r="Z40" s="9" t="n">
        <f aca="false">R40+V40-N40-L40-F40</f>
        <v>-2999221.25651349</v>
      </c>
      <c r="AA40" s="9"/>
      <c r="AB40" s="9" t="n">
        <f aca="false">T40-P40-D40</f>
        <v>-46799508.3295524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-0.00974018114039559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6351.17277700537</v>
      </c>
      <c r="BA40" s="40" t="n">
        <f aca="false">(AZ40-AZ39)/AZ39</f>
        <v>0.010442714229925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0.0186102587029496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111100074.677644</v>
      </c>
      <c r="E41" s="9"/>
      <c r="F41" s="81" t="n">
        <f aca="false">'High pensions'!I41</f>
        <v>20193753.6892448</v>
      </c>
      <c r="G41" s="81" t="n">
        <f aca="false">'High pensions'!K41</f>
        <v>449590.419777363</v>
      </c>
      <c r="H41" s="81" t="n">
        <f aca="false">'High pensions'!V41</f>
        <v>2473513.83899576</v>
      </c>
      <c r="I41" s="81" t="n">
        <f aca="false">'High pensions'!M41</f>
        <v>13904.8583436298</v>
      </c>
      <c r="J41" s="81" t="n">
        <f aca="false">'High pensions'!W41</f>
        <v>76500.4280101781</v>
      </c>
      <c r="K41" s="9"/>
      <c r="L41" s="81" t="n">
        <f aca="false">'High pensions'!N41</f>
        <v>3501444.3652649</v>
      </c>
      <c r="M41" s="67"/>
      <c r="N41" s="81" t="n">
        <f aca="false">'High pensions'!L41</f>
        <v>848536.667285919</v>
      </c>
      <c r="O41" s="9"/>
      <c r="P41" s="81" t="n">
        <f aca="false">'High pensions'!X41</f>
        <v>22837409.8411409</v>
      </c>
      <c r="Q41" s="67"/>
      <c r="R41" s="81" t="n">
        <f aca="false">'High SIPA income'!G36</f>
        <v>21945683.4205027</v>
      </c>
      <c r="S41" s="67"/>
      <c r="T41" s="81" t="n">
        <f aca="false">'High SIPA income'!J36</f>
        <v>83911222.6279819</v>
      </c>
      <c r="U41" s="9"/>
      <c r="V41" s="81" t="n">
        <f aca="false">'High SIPA income'!F36</f>
        <v>109038.520541252</v>
      </c>
      <c r="W41" s="67"/>
      <c r="X41" s="81" t="n">
        <f aca="false">'High SIPA income'!M36</f>
        <v>273873.326921846</v>
      </c>
      <c r="Y41" s="9"/>
      <c r="Z41" s="9" t="n">
        <f aca="false">R41+V41-N41-L41-F41</f>
        <v>-2489012.78075159</v>
      </c>
      <c r="AA41" s="9"/>
      <c r="AB41" s="9" t="n">
        <f aca="false">T41-P41-D41</f>
        <v>-50026261.8908032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-0.0106958593651642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11405789</v>
      </c>
      <c r="AX41" s="7"/>
      <c r="AY41" s="40" t="n">
        <f aca="false">(AW41-AW40)/AW40</f>
        <v>0.00509527344454972</v>
      </c>
      <c r="AZ41" s="12" t="n">
        <f aca="false">workers_and_wage_high!B29</f>
        <v>6517.16808954087</v>
      </c>
      <c r="BA41" s="40" t="n">
        <f aca="false">(AZ41-AZ40)/AZ40</f>
        <v>0.0261361670298895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0.0161058085101784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105551061.416558</v>
      </c>
      <c r="E42" s="6"/>
      <c r="F42" s="80" t="n">
        <f aca="false">'High pensions'!I42</f>
        <v>19185154.8441238</v>
      </c>
      <c r="G42" s="80" t="n">
        <f aca="false">'High pensions'!K42</f>
        <v>430917.522215643</v>
      </c>
      <c r="H42" s="80" t="n">
        <f aca="false">'High pensions'!V42</f>
        <v>2370781.06600665</v>
      </c>
      <c r="I42" s="80" t="n">
        <f aca="false">'High pensions'!M42</f>
        <v>13327.3460479064</v>
      </c>
      <c r="J42" s="80" t="n">
        <f aca="false">'High pensions'!W42</f>
        <v>73323.1257527827</v>
      </c>
      <c r="K42" s="6"/>
      <c r="L42" s="80" t="n">
        <f aca="false">'High pensions'!N42</f>
        <v>3889528.80265926</v>
      </c>
      <c r="M42" s="8"/>
      <c r="N42" s="80" t="n">
        <f aca="false">'High pensions'!L42</f>
        <v>808075.479208741</v>
      </c>
      <c r="O42" s="6"/>
      <c r="P42" s="80" t="n">
        <f aca="false">'High pensions'!X42</f>
        <v>24628576.3128358</v>
      </c>
      <c r="Q42" s="8"/>
      <c r="R42" s="80" t="n">
        <f aca="false">'High SIPA income'!G37</f>
        <v>19373100.3883017</v>
      </c>
      <c r="S42" s="8"/>
      <c r="T42" s="80" t="n">
        <f aca="false">'High SIPA income'!J37</f>
        <v>74074728.4342164</v>
      </c>
      <c r="U42" s="6"/>
      <c r="V42" s="80" t="n">
        <f aca="false">'High SIPA income'!F37</f>
        <v>116508.407715913</v>
      </c>
      <c r="W42" s="8"/>
      <c r="X42" s="80" t="n">
        <f aca="false">'High SIPA income'!M37</f>
        <v>292635.529876361</v>
      </c>
      <c r="Y42" s="6"/>
      <c r="Z42" s="6" t="n">
        <f aca="false">R42+V42-N42-L42-F42</f>
        <v>-4393150.32997419</v>
      </c>
      <c r="AA42" s="6"/>
      <c r="AB42" s="6" t="n">
        <f aca="false">T42-P42-D42</f>
        <v>-56104909.2951775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-0.0117144501185291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11417434</v>
      </c>
      <c r="AX42" s="5"/>
      <c r="AY42" s="61" t="n">
        <f aca="false">(AW42-AW41)/AW41</f>
        <v>0.00102097277093237</v>
      </c>
      <c r="AZ42" s="11" t="n">
        <f aca="false">workers_and_wage_high!B30</f>
        <v>6636.86087515007</v>
      </c>
      <c r="BA42" s="61" t="n">
        <f aca="false">(AZ42-AZ41)/AZ41</f>
        <v>0.0183657662292452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0.0185089230554965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117539611.85916</v>
      </c>
      <c r="E43" s="9"/>
      <c r="F43" s="81" t="n">
        <f aca="false">'High pensions'!I43</f>
        <v>21364215.7982359</v>
      </c>
      <c r="G43" s="81" t="n">
        <f aca="false">'High pensions'!K43</f>
        <v>501660.778624639</v>
      </c>
      <c r="H43" s="81" t="n">
        <f aca="false">'High pensions'!V43</f>
        <v>2759989.59013385</v>
      </c>
      <c r="I43" s="81" t="n">
        <f aca="false">'High pensions'!M43</f>
        <v>15515.2818131333</v>
      </c>
      <c r="J43" s="81" t="n">
        <f aca="false">'High pensions'!W43</f>
        <v>85360.5027876455</v>
      </c>
      <c r="K43" s="9"/>
      <c r="L43" s="81" t="n">
        <f aca="false">'High pensions'!N43</f>
        <v>3700409.63439192</v>
      </c>
      <c r="M43" s="67"/>
      <c r="N43" s="81" t="n">
        <f aca="false">'High pensions'!L43</f>
        <v>901734.357594471</v>
      </c>
      <c r="O43" s="9"/>
      <c r="P43" s="81" t="n">
        <f aca="false">'High pensions'!X43</f>
        <v>24162519.5647036</v>
      </c>
      <c r="Q43" s="67"/>
      <c r="R43" s="81" t="n">
        <f aca="false">'High SIPA income'!G38</f>
        <v>23094024.4549013</v>
      </c>
      <c r="S43" s="67"/>
      <c r="T43" s="81" t="n">
        <f aca="false">'High SIPA income'!J38</f>
        <v>88302004.1016745</v>
      </c>
      <c r="U43" s="9"/>
      <c r="V43" s="81" t="n">
        <f aca="false">'High SIPA income'!F38</f>
        <v>110656.886259473</v>
      </c>
      <c r="W43" s="67"/>
      <c r="X43" s="81" t="n">
        <f aca="false">'High SIPA income'!M38</f>
        <v>277938.195018233</v>
      </c>
      <c r="Y43" s="9"/>
      <c r="Z43" s="9" t="n">
        <f aca="false">R43+V43-N43-L43-F43</f>
        <v>-2761678.44906148</v>
      </c>
      <c r="AA43" s="9"/>
      <c r="AB43" s="9" t="n">
        <f aca="false">T43-P43-D43</f>
        <v>-53400127.3221892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-0.0109169794760769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11501410</v>
      </c>
      <c r="AX43" s="7"/>
      <c r="AY43" s="40" t="n">
        <f aca="false">(AW43-AW42)/AW42</f>
        <v>0.00735506769734776</v>
      </c>
      <c r="AZ43" s="12" t="n">
        <f aca="false">workers_and_wage_high!B31</f>
        <v>6743.00409692854</v>
      </c>
      <c r="BA43" s="40" t="n">
        <f aca="false">(AZ43-AZ42)/AZ42</f>
        <v>0.0159929858068736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0.0165634482040464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112075237.108257</v>
      </c>
      <c r="E44" s="9"/>
      <c r="F44" s="81" t="n">
        <f aca="false">'High pensions'!I44</f>
        <v>20371001.0042257</v>
      </c>
      <c r="G44" s="81" t="n">
        <f aca="false">'High pensions'!K44</f>
        <v>500602.096785927</v>
      </c>
      <c r="H44" s="81" t="n">
        <f aca="false">'High pensions'!V44</f>
        <v>2754165.0350189</v>
      </c>
      <c r="I44" s="81" t="n">
        <f aca="false">'High pensions'!M44</f>
        <v>15482.5390758533</v>
      </c>
      <c r="J44" s="81" t="n">
        <f aca="false">'High pensions'!W44</f>
        <v>85180.3619078004</v>
      </c>
      <c r="K44" s="9"/>
      <c r="L44" s="81" t="n">
        <f aca="false">'High pensions'!N44</f>
        <v>3313445.56058056</v>
      </c>
      <c r="M44" s="67"/>
      <c r="N44" s="81" t="n">
        <f aca="false">'High pensions'!L44</f>
        <v>861115.13139002</v>
      </c>
      <c r="O44" s="9"/>
      <c r="P44" s="81" t="n">
        <f aca="false">'High pensions'!X44</f>
        <v>21931086.148179</v>
      </c>
      <c r="Q44" s="67"/>
      <c r="R44" s="81" t="n">
        <f aca="false">'High SIPA income'!G39</f>
        <v>20391092.8305159</v>
      </c>
      <c r="S44" s="67"/>
      <c r="T44" s="81" t="n">
        <f aca="false">'High SIPA income'!J39</f>
        <v>77967110.7681579</v>
      </c>
      <c r="U44" s="9"/>
      <c r="V44" s="81" t="n">
        <f aca="false">'High SIPA income'!F39</f>
        <v>117912.509961749</v>
      </c>
      <c r="W44" s="67"/>
      <c r="X44" s="81" t="n">
        <f aca="false">'High SIPA income'!M39</f>
        <v>296162.229903991</v>
      </c>
      <c r="Y44" s="9"/>
      <c r="Z44" s="9" t="n">
        <f aca="false">R44+V44-N44-L44-F44</f>
        <v>-4036556.35571867</v>
      </c>
      <c r="AA44" s="9"/>
      <c r="AB44" s="9" t="n">
        <f aca="false">T44-P44-D44</f>
        <v>-56039212.4882779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-0.0111078106441247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11583751</v>
      </c>
      <c r="AX44" s="7"/>
      <c r="AY44" s="40" t="n">
        <f aca="false">(AW44-AW43)/AW43</f>
        <v>0.00715920917522286</v>
      </c>
      <c r="AZ44" s="12" t="n">
        <f aca="false">workers_and_wage_high!B32</f>
        <v>6814.97880869308</v>
      </c>
      <c r="BA44" s="40" t="n">
        <f aca="false">(AZ44-AZ43)/AZ43</f>
        <v>0.0106739830986199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0.0191216415154643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120344999.626506</v>
      </c>
      <c r="E45" s="9"/>
      <c r="F45" s="81" t="n">
        <f aca="false">'High pensions'!I45</f>
        <v>21874128.2329571</v>
      </c>
      <c r="G45" s="81" t="n">
        <f aca="false">'High pensions'!K45</f>
        <v>559153.425884127</v>
      </c>
      <c r="H45" s="81" t="n">
        <f aca="false">'High pensions'!V45</f>
        <v>3076297.17228221</v>
      </c>
      <c r="I45" s="81" t="n">
        <f aca="false">'High pensions'!M45</f>
        <v>17293.4049242514</v>
      </c>
      <c r="J45" s="81" t="n">
        <f aca="false">'High pensions'!W45</f>
        <v>95143.211513883</v>
      </c>
      <c r="K45" s="9"/>
      <c r="L45" s="81" t="n">
        <f aca="false">'High pensions'!N45</f>
        <v>3758876.55195796</v>
      </c>
      <c r="M45" s="67"/>
      <c r="N45" s="81" t="n">
        <f aca="false">'High pensions'!L45</f>
        <v>926130.646230176</v>
      </c>
      <c r="O45" s="9"/>
      <c r="P45" s="81" t="n">
        <f aca="false">'High pensions'!X45</f>
        <v>24600125.8598986</v>
      </c>
      <c r="Q45" s="67"/>
      <c r="R45" s="81" t="n">
        <f aca="false">'High SIPA income'!G40</f>
        <v>24283733.3104579</v>
      </c>
      <c r="S45" s="67" t="n">
        <f aca="false">SUM(T42:T45)/AVERAGE(AG42:AG45)</f>
        <v>0.0673906045022285</v>
      </c>
      <c r="T45" s="81" t="n">
        <f aca="false">'High SIPA income'!J40</f>
        <v>92850959.0249842</v>
      </c>
      <c r="U45" s="9"/>
      <c r="V45" s="81" t="n">
        <f aca="false">'High SIPA income'!F40</f>
        <v>110307.489152667</v>
      </c>
      <c r="W45" s="67"/>
      <c r="X45" s="81" t="n">
        <f aca="false">'High SIPA income'!M40</f>
        <v>277060.610219918</v>
      </c>
      <c r="Y45" s="9"/>
      <c r="Z45" s="9" t="n">
        <f aca="false">R45+V45-N45-L45-F45</f>
        <v>-2165094.6315347</v>
      </c>
      <c r="AA45" s="9"/>
      <c r="AB45" s="9" t="n">
        <f aca="false">T45-P45-D45</f>
        <v>-52094166.4614199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-0.0103135308901419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11612122</v>
      </c>
      <c r="AX45" s="7"/>
      <c r="AY45" s="40" t="n">
        <f aca="false">(AW45-AW44)/AW44</f>
        <v>0.00244920665162778</v>
      </c>
      <c r="AZ45" s="12" t="n">
        <f aca="false">workers_and_wage_high!B33</f>
        <v>6916.60983397962</v>
      </c>
      <c r="BA45" s="40" t="n">
        <f aca="false">(AZ45-AZ44)/AZ44</f>
        <v>0.0149128894072131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0.016428124478951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115113280.740848</v>
      </c>
      <c r="E46" s="6"/>
      <c r="F46" s="80" t="n">
        <f aca="false">'High pensions'!I46</f>
        <v>20923201.3964552</v>
      </c>
      <c r="G46" s="80" t="n">
        <f aca="false">'High pensions'!K46</f>
        <v>554060.940334934</v>
      </c>
      <c r="H46" s="80" t="n">
        <f aca="false">'High pensions'!V46</f>
        <v>3048279.8193167</v>
      </c>
      <c r="I46" s="80" t="n">
        <f aca="false">'High pensions'!M46</f>
        <v>17135.9053711833</v>
      </c>
      <c r="J46" s="80" t="n">
        <f aca="false">'High pensions'!W46</f>
        <v>94276.6954427833</v>
      </c>
      <c r="K46" s="6"/>
      <c r="L46" s="80" t="n">
        <f aca="false">'High pensions'!N46</f>
        <v>4239773.6941586</v>
      </c>
      <c r="M46" s="8"/>
      <c r="N46" s="80" t="n">
        <f aca="false">'High pensions'!L46</f>
        <v>887763.873083282</v>
      </c>
      <c r="O46" s="6"/>
      <c r="P46" s="80" t="n">
        <f aca="false">'High pensions'!X46</f>
        <v>26884420.7510405</v>
      </c>
      <c r="Q46" s="8"/>
      <c r="R46" s="80" t="n">
        <f aca="false">'High SIPA income'!G41</f>
        <v>21260774.0479031</v>
      </c>
      <c r="S46" s="8"/>
      <c r="T46" s="80" t="n">
        <f aca="false">'High SIPA income'!J41</f>
        <v>81292412.2795875</v>
      </c>
      <c r="U46" s="6"/>
      <c r="V46" s="80" t="n">
        <f aca="false">'High SIPA income'!F41</f>
        <v>114199.041368756</v>
      </c>
      <c r="W46" s="8"/>
      <c r="X46" s="80" t="n">
        <f aca="false">'High SIPA income'!M41</f>
        <v>286835.067421096</v>
      </c>
      <c r="Y46" s="6"/>
      <c r="Z46" s="6" t="n">
        <f aca="false">R46+V46-N46-L46-F46</f>
        <v>-4675765.87442522</v>
      </c>
      <c r="AA46" s="6"/>
      <c r="AB46" s="6" t="n">
        <f aca="false">T46-P46-D46</f>
        <v>-60705289.2123007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-0.0120714176580639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11684379</v>
      </c>
      <c r="AX46" s="5"/>
      <c r="AY46" s="61" t="n">
        <f aca="false">(AW46-AW45)/AW45</f>
        <v>0.00622254916026545</v>
      </c>
      <c r="AZ46" s="11" t="n">
        <f aca="false">workers_and_wage_high!B34</f>
        <v>6947.38319621111</v>
      </c>
      <c r="BA46" s="61" t="n">
        <f aca="false">(AZ46-AZ45)/AZ45</f>
        <v>0.00444919736260185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0.0184932959582185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124334774.11076</v>
      </c>
      <c r="E47" s="9"/>
      <c r="F47" s="81" t="n">
        <f aca="false">'High pensions'!I47</f>
        <v>22599316.9733286</v>
      </c>
      <c r="G47" s="81" t="n">
        <f aca="false">'High pensions'!K47</f>
        <v>614029.351060401</v>
      </c>
      <c r="H47" s="81" t="n">
        <f aca="false">'High pensions'!V47</f>
        <v>3378208.32158656</v>
      </c>
      <c r="I47" s="81" t="n">
        <f aca="false">'High pensions'!M47</f>
        <v>18990.5984864042</v>
      </c>
      <c r="J47" s="81" t="n">
        <f aca="false">'High pensions'!W47</f>
        <v>104480.669739791</v>
      </c>
      <c r="K47" s="9"/>
      <c r="L47" s="81" t="n">
        <f aca="false">'High pensions'!N47</f>
        <v>3884214.83643455</v>
      </c>
      <c r="M47" s="67"/>
      <c r="N47" s="81" t="n">
        <f aca="false">'High pensions'!L47</f>
        <v>960367.609257706</v>
      </c>
      <c r="O47" s="9"/>
      <c r="P47" s="81" t="n">
        <f aca="false">'High pensions'!X47</f>
        <v>25438868.482921</v>
      </c>
      <c r="Q47" s="67"/>
      <c r="R47" s="81" t="n">
        <f aca="false">'High SIPA income'!G42</f>
        <v>24760226.2765555</v>
      </c>
      <c r="S47" s="67"/>
      <c r="T47" s="81" t="n">
        <f aca="false">'High SIPA income'!J42</f>
        <v>94672871.1793136</v>
      </c>
      <c r="U47" s="9"/>
      <c r="V47" s="81" t="n">
        <f aca="false">'High SIPA income'!F42</f>
        <v>114016.543033735</v>
      </c>
      <c r="W47" s="67"/>
      <c r="X47" s="81" t="n">
        <f aca="false">'High SIPA income'!M42</f>
        <v>286376.684219252</v>
      </c>
      <c r="Y47" s="9"/>
      <c r="Z47" s="9" t="n">
        <f aca="false">R47+V47-N47-L47-F47</f>
        <v>-2569656.59943167</v>
      </c>
      <c r="AA47" s="9"/>
      <c r="AB47" s="9" t="n">
        <f aca="false">T47-P47-D47</f>
        <v>-55100771.4143669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-0.010831398667642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11790912</v>
      </c>
      <c r="AX47" s="7"/>
      <c r="AY47" s="40" t="n">
        <f aca="false">(AW47-AW46)/AW46</f>
        <v>0.00911755772386363</v>
      </c>
      <c r="AZ47" s="12" t="n">
        <f aca="false">workers_and_wage_high!B35</f>
        <v>6953.11889742637</v>
      </c>
      <c r="BA47" s="40" t="n">
        <f aca="false">(AZ47-AZ46)/AZ46</f>
        <v>0.000825591600933294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0.0160757821351768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119509750.085035</v>
      </c>
      <c r="E48" s="9"/>
      <c r="F48" s="81" t="n">
        <f aca="false">'High pensions'!I48</f>
        <v>21722311.7417581</v>
      </c>
      <c r="G48" s="81" t="n">
        <f aca="false">'High pensions'!K48</f>
        <v>618715.088395781</v>
      </c>
      <c r="H48" s="81" t="n">
        <f aca="false">'High pensions'!V48</f>
        <v>3403987.8658898</v>
      </c>
      <c r="I48" s="81" t="n">
        <f aca="false">'High pensions'!M48</f>
        <v>19135.5181978077</v>
      </c>
      <c r="J48" s="81" t="n">
        <f aca="false">'High pensions'!W48</f>
        <v>105277.975233705</v>
      </c>
      <c r="K48" s="9"/>
      <c r="L48" s="81" t="n">
        <f aca="false">'High pensions'!N48</f>
        <v>3631671.44053976</v>
      </c>
      <c r="M48" s="67"/>
      <c r="N48" s="81" t="n">
        <f aca="false">'High pensions'!L48</f>
        <v>924590.740276475</v>
      </c>
      <c r="O48" s="9"/>
      <c r="P48" s="81" t="n">
        <f aca="false">'High pensions'!X48</f>
        <v>23931585.8238303</v>
      </c>
      <c r="Q48" s="67"/>
      <c r="R48" s="81" t="n">
        <f aca="false">'High SIPA income'!G43</f>
        <v>21835190.1663149</v>
      </c>
      <c r="S48" s="67"/>
      <c r="T48" s="81" t="n">
        <f aca="false">'High SIPA income'!J43</f>
        <v>83488742.0939564</v>
      </c>
      <c r="U48" s="9"/>
      <c r="V48" s="81" t="n">
        <f aca="false">'High SIPA income'!F43</f>
        <v>118247.591485147</v>
      </c>
      <c r="W48" s="67"/>
      <c r="X48" s="81" t="n">
        <f aca="false">'High SIPA income'!M43</f>
        <v>297003.858084084</v>
      </c>
      <c r="Y48" s="9"/>
      <c r="Z48" s="9" t="n">
        <f aca="false">R48+V48-N48-L48-F48</f>
        <v>-4325136.16477436</v>
      </c>
      <c r="AA48" s="9"/>
      <c r="AB48" s="9" t="n">
        <f aca="false">T48-P48-D48</f>
        <v>-59952593.814909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-0.0115654514782937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11819260</v>
      </c>
      <c r="AX48" s="7"/>
      <c r="AY48" s="40" t="n">
        <f aca="false">(AW48-AW47)/AW47</f>
        <v>0.00240422454174876</v>
      </c>
      <c r="AZ48" s="12" t="n">
        <f aca="false">workers_and_wage_high!B36</f>
        <v>7030.41274804442</v>
      </c>
      <c r="BA48" s="40" t="n">
        <f aca="false">(AZ48-AZ47)/AZ47</f>
        <v>0.0111164287218871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0.0186099104441877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127563314.085113</v>
      </c>
      <c r="E49" s="9"/>
      <c r="F49" s="81" t="n">
        <f aca="false">'High pensions'!I49</f>
        <v>23186142.3306214</v>
      </c>
      <c r="G49" s="81" t="n">
        <f aca="false">'High pensions'!K49</f>
        <v>679656.744900067</v>
      </c>
      <c r="H49" s="81" t="n">
        <f aca="false">'High pensions'!V49</f>
        <v>3739270.8792808</v>
      </c>
      <c r="I49" s="81" t="n">
        <f aca="false">'High pensions'!M49</f>
        <v>21020.3116979401</v>
      </c>
      <c r="J49" s="81" t="n">
        <f aca="false">'High pensions'!W49</f>
        <v>115647.552967447</v>
      </c>
      <c r="K49" s="9"/>
      <c r="L49" s="81" t="n">
        <f aca="false">'High pensions'!N49</f>
        <v>3936066.63631418</v>
      </c>
      <c r="M49" s="67"/>
      <c r="N49" s="81" t="n">
        <f aca="false">'High pensions'!L49</f>
        <v>988220.189701561</v>
      </c>
      <c r="O49" s="9"/>
      <c r="P49" s="81" t="n">
        <f aca="false">'High pensions'!X49</f>
        <v>25861164.3987518</v>
      </c>
      <c r="Q49" s="67"/>
      <c r="R49" s="81" t="n">
        <f aca="false">'High SIPA income'!G44</f>
        <v>25502194.4288178</v>
      </c>
      <c r="S49" s="67"/>
      <c r="T49" s="81" t="n">
        <f aca="false">'High SIPA income'!J44</f>
        <v>97509850.7171297</v>
      </c>
      <c r="U49" s="9"/>
      <c r="V49" s="81" t="n">
        <f aca="false">'High SIPA income'!F44</f>
        <v>115910.272724453</v>
      </c>
      <c r="W49" s="67"/>
      <c r="X49" s="81" t="n">
        <f aca="false">'High SIPA income'!M44</f>
        <v>291133.187224918</v>
      </c>
      <c r="Y49" s="9"/>
      <c r="Z49" s="9" t="n">
        <f aca="false">R49+V49-N49-L49-F49</f>
        <v>-2492324.45509494</v>
      </c>
      <c r="AA49" s="9"/>
      <c r="AB49" s="9" t="n">
        <f aca="false">T49-P49-D49</f>
        <v>-55914627.7667347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-0.0106134871030975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11802559</v>
      </c>
      <c r="AX49" s="7"/>
      <c r="AY49" s="40" t="n">
        <f aca="false">(AW49-AW48)/AW48</f>
        <v>-0.00141303262640808</v>
      </c>
      <c r="AZ49" s="12" t="n">
        <f aca="false">workers_and_wage_high!B37</f>
        <v>7080.36260527488</v>
      </c>
      <c r="BA49" s="40" t="n">
        <f aca="false">(AZ49-AZ48)/AZ48</f>
        <v>0.00710482570804442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0.0161791149830971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123819052.514996</v>
      </c>
      <c r="E50" s="6"/>
      <c r="F50" s="80" t="n">
        <f aca="false">'High pensions'!I50</f>
        <v>22505578.468586</v>
      </c>
      <c r="G50" s="80" t="n">
        <f aca="false">'High pensions'!K50</f>
        <v>679504.057882111</v>
      </c>
      <c r="H50" s="80" t="n">
        <f aca="false">'High pensions'!V50</f>
        <v>3738430.84035795</v>
      </c>
      <c r="I50" s="80" t="n">
        <f aca="false">'High pensions'!M50</f>
        <v>21015.5894190343</v>
      </c>
      <c r="J50" s="80" t="n">
        <f aca="false">'High pensions'!W50</f>
        <v>115621.572382205</v>
      </c>
      <c r="K50" s="6"/>
      <c r="L50" s="80" t="n">
        <f aca="false">'High pensions'!N50</f>
        <v>4458235.38271329</v>
      </c>
      <c r="M50" s="8"/>
      <c r="N50" s="80" t="n">
        <f aca="false">'High pensions'!L50</f>
        <v>961595.663266469</v>
      </c>
      <c r="O50" s="6"/>
      <c r="P50" s="80" t="n">
        <f aca="false">'High pensions'!X50</f>
        <v>28424220.217162</v>
      </c>
      <c r="Q50" s="8"/>
      <c r="R50" s="80" t="n">
        <f aca="false">'High SIPA income'!G45</f>
        <v>22546982.1437276</v>
      </c>
      <c r="S50" s="8"/>
      <c r="T50" s="80" t="n">
        <f aca="false">'High SIPA income'!J45</f>
        <v>86210340.4118148</v>
      </c>
      <c r="U50" s="6"/>
      <c r="V50" s="80" t="n">
        <f aca="false">'High SIPA income'!F45</f>
        <v>120554.664180996</v>
      </c>
      <c r="W50" s="8"/>
      <c r="X50" s="80" t="n">
        <f aca="false">'High SIPA income'!M45</f>
        <v>302798.55954854</v>
      </c>
      <c r="Y50" s="6"/>
      <c r="Z50" s="6" t="n">
        <f aca="false">R50+V50-N50-L50-F50</f>
        <v>-5257872.70665719</v>
      </c>
      <c r="AA50" s="6"/>
      <c r="AB50" s="6" t="n">
        <f aca="false">T50-P50-D50</f>
        <v>-66032932.3203432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-0.0126867966072828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11898729</v>
      </c>
      <c r="AX50" s="5"/>
      <c r="AY50" s="61" t="n">
        <f aca="false">(AW50-AW49)/AW49</f>
        <v>0.00814823293829753</v>
      </c>
      <c r="AZ50" s="11" t="n">
        <f aca="false">workers_and_wage_high!B38</f>
        <v>7129.94749188722</v>
      </c>
      <c r="BA50" s="61" t="n">
        <f aca="false">(AZ50-AZ49)/AZ49</f>
        <v>0.00700315638854283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0.0187543420606094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132384672.460107</v>
      </c>
      <c r="E51" s="9"/>
      <c r="F51" s="81" t="n">
        <f aca="false">'High pensions'!I51</f>
        <v>24062481.2867806</v>
      </c>
      <c r="G51" s="81" t="n">
        <f aca="false">'High pensions'!K51</f>
        <v>732547.989936282</v>
      </c>
      <c r="H51" s="81" t="n">
        <f aca="false">'High pensions'!V51</f>
        <v>4030262.90402985</v>
      </c>
      <c r="I51" s="81" t="n">
        <f aca="false">'High pensions'!M51</f>
        <v>22656.1234000912</v>
      </c>
      <c r="J51" s="81" t="n">
        <f aca="false">'High pensions'!W51</f>
        <v>124647.306310202</v>
      </c>
      <c r="K51" s="9"/>
      <c r="L51" s="81" t="n">
        <f aca="false">'High pensions'!N51</f>
        <v>4006711.12782564</v>
      </c>
      <c r="M51" s="67"/>
      <c r="N51" s="81" t="n">
        <f aca="false">'High pensions'!L51</f>
        <v>1030134.29619667</v>
      </c>
      <c r="O51" s="9"/>
      <c r="P51" s="81" t="n">
        <f aca="false">'High pensions'!X51</f>
        <v>26458338.0483099</v>
      </c>
      <c r="Q51" s="67"/>
      <c r="R51" s="81" t="n">
        <f aca="false">'High SIPA income'!G46</f>
        <v>26331022.2871314</v>
      </c>
      <c r="S51" s="67"/>
      <c r="T51" s="81" t="n">
        <f aca="false">'High SIPA income'!J46</f>
        <v>100678945.869311</v>
      </c>
      <c r="U51" s="9"/>
      <c r="V51" s="81" t="n">
        <f aca="false">'High SIPA income'!F46</f>
        <v>113183.661107284</v>
      </c>
      <c r="W51" s="67"/>
      <c r="X51" s="81" t="n">
        <f aca="false">'High SIPA income'!M46</f>
        <v>284284.72494653</v>
      </c>
      <c r="Y51" s="9"/>
      <c r="Z51" s="9" t="n">
        <f aca="false">R51+V51-N51-L51-F51</f>
        <v>-2655120.76256426</v>
      </c>
      <c r="AA51" s="9"/>
      <c r="AB51" s="9" t="n">
        <f aca="false">T51-P51-D51</f>
        <v>-58164064.6391057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-0.0110469213151574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11947750</v>
      </c>
      <c r="AX51" s="7"/>
      <c r="AY51" s="40" t="n">
        <f aca="false">(AW51-AW50)/AW50</f>
        <v>0.00411985179257381</v>
      </c>
      <c r="AZ51" s="12" t="n">
        <f aca="false">workers_and_wage_high!B39</f>
        <v>7152.03447283788</v>
      </c>
      <c r="BA51" s="40" t="n">
        <f aca="false">(AZ51-AZ50)/AZ50</f>
        <v>0.00309777610224926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0.0162612714340775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129232842.587231</v>
      </c>
      <c r="E52" s="9"/>
      <c r="F52" s="81" t="n">
        <f aca="false">'High pensions'!I52</f>
        <v>23489598.898466</v>
      </c>
      <c r="G52" s="81" t="n">
        <f aca="false">'High pensions'!K52</f>
        <v>730288.192750891</v>
      </c>
      <c r="H52" s="81" t="n">
        <f aca="false">'High pensions'!V52</f>
        <v>4017830.1666638</v>
      </c>
      <c r="I52" s="81" t="n">
        <f aca="false">'High pensions'!M52</f>
        <v>22586.2327654917</v>
      </c>
      <c r="J52" s="81" t="n">
        <f aca="false">'High pensions'!W52</f>
        <v>124262.788659706</v>
      </c>
      <c r="K52" s="9"/>
      <c r="L52" s="81" t="n">
        <f aca="false">'High pensions'!N52</f>
        <v>3856851.13650224</v>
      </c>
      <c r="M52" s="67"/>
      <c r="N52" s="81" t="n">
        <f aca="false">'High pensions'!L52</f>
        <v>1008611.94942071</v>
      </c>
      <c r="O52" s="9"/>
      <c r="P52" s="81" t="n">
        <f aca="false">'High pensions'!X52</f>
        <v>25562304.2390859</v>
      </c>
      <c r="Q52" s="67"/>
      <c r="R52" s="81" t="n">
        <f aca="false">'High SIPA income'!G47</f>
        <v>23051690.6128457</v>
      </c>
      <c r="S52" s="67"/>
      <c r="T52" s="81" t="n">
        <f aca="false">'High SIPA income'!J47</f>
        <v>88140136.9874287</v>
      </c>
      <c r="U52" s="9"/>
      <c r="V52" s="81" t="n">
        <f aca="false">'High SIPA income'!F47</f>
        <v>115824.870410355</v>
      </c>
      <c r="W52" s="67"/>
      <c r="X52" s="81" t="n">
        <f aca="false">'High SIPA income'!M47</f>
        <v>290918.681234073</v>
      </c>
      <c r="Y52" s="9"/>
      <c r="Z52" s="9" t="n">
        <f aca="false">R52+V52-N52-L52-F52</f>
        <v>-5187546.50113294</v>
      </c>
      <c r="AA52" s="9"/>
      <c r="AB52" s="9" t="n">
        <f aca="false">T52-P52-D52</f>
        <v>-66655009.8388883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-0.0124235885738995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12043793</v>
      </c>
      <c r="AX52" s="7"/>
      <c r="AY52" s="40" t="n">
        <f aca="false">(AW52-AW51)/AW51</f>
        <v>0.00803858467075391</v>
      </c>
      <c r="AZ52" s="12" t="n">
        <f aca="false">workers_and_wage_high!B40</f>
        <v>7163.76854167835</v>
      </c>
      <c r="BA52" s="40" t="n">
        <f aca="false">(AZ52-AZ51)/AZ51</f>
        <v>0.001640661672568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0.0187920280065625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135904656.360885</v>
      </c>
      <c r="E53" s="9"/>
      <c r="F53" s="81" t="n">
        <f aca="false">'High pensions'!I53</f>
        <v>24702280.0275885</v>
      </c>
      <c r="G53" s="81" t="n">
        <f aca="false">'High pensions'!K53</f>
        <v>832732.838637124</v>
      </c>
      <c r="H53" s="81" t="n">
        <f aca="false">'High pensions'!V53</f>
        <v>4581450.3822727</v>
      </c>
      <c r="I53" s="81" t="n">
        <f aca="false">'High pensions'!M53</f>
        <v>25754.6238753749</v>
      </c>
      <c r="J53" s="81" t="n">
        <f aca="false">'High pensions'!W53</f>
        <v>141694.341719774</v>
      </c>
      <c r="K53" s="9"/>
      <c r="L53" s="81" t="n">
        <f aca="false">'High pensions'!N53</f>
        <v>4087102.79469526</v>
      </c>
      <c r="M53" s="67"/>
      <c r="N53" s="81" t="n">
        <f aca="false">'High pensions'!L53</f>
        <v>1063416.92377088</v>
      </c>
      <c r="O53" s="9"/>
      <c r="P53" s="81" t="n">
        <f aca="false">'High pensions'!X53</f>
        <v>27058601.9868129</v>
      </c>
      <c r="Q53" s="67"/>
      <c r="R53" s="81" t="n">
        <f aca="false">'High SIPA income'!G48</f>
        <v>26869885.8811041</v>
      </c>
      <c r="S53" s="67"/>
      <c r="T53" s="81" t="n">
        <f aca="false">'High SIPA income'!J48</f>
        <v>102739337.52509</v>
      </c>
      <c r="U53" s="9"/>
      <c r="V53" s="81" t="n">
        <f aca="false">'High SIPA income'!F48</f>
        <v>115259.977449447</v>
      </c>
      <c r="W53" s="67"/>
      <c r="X53" s="81" t="n">
        <f aca="false">'High SIPA income'!M48</f>
        <v>289499.832979432</v>
      </c>
      <c r="Y53" s="9"/>
      <c r="Z53" s="9" t="n">
        <f aca="false">R53+V53-N53-L53-F53</f>
        <v>-2867653.88750116</v>
      </c>
      <c r="AA53" s="9"/>
      <c r="AB53" s="9" t="n">
        <f aca="false">T53-P53-D53</f>
        <v>-60223920.8226086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-0.0108404318965443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12100702</v>
      </c>
      <c r="AX53" s="7"/>
      <c r="AY53" s="40" t="n">
        <f aca="false">(AW53-AW52)/AW52</f>
        <v>0.00472517254323451</v>
      </c>
      <c r="AZ53" s="12" t="n">
        <f aca="false">workers_and_wage_high!B41</f>
        <v>7189.26129325002</v>
      </c>
      <c r="BA53" s="40" t="n">
        <f aca="false">(AZ53-AZ52)/AZ52</f>
        <v>0.00355856717359893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0.0163216905272683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133262990.464487</v>
      </c>
      <c r="E54" s="6"/>
      <c r="F54" s="80" t="n">
        <f aca="false">'High pensions'!I54</f>
        <v>24222125.9809245</v>
      </c>
      <c r="G54" s="80" t="n">
        <f aca="false">'High pensions'!K54</f>
        <v>894881.960066474</v>
      </c>
      <c r="H54" s="80" t="n">
        <f aca="false">'High pensions'!V54</f>
        <v>4923376.51142165</v>
      </c>
      <c r="I54" s="80" t="n">
        <f aca="false">'High pensions'!M54</f>
        <v>27676.7616515403</v>
      </c>
      <c r="J54" s="80" t="n">
        <f aca="false">'High pensions'!W54</f>
        <v>152269.376641906</v>
      </c>
      <c r="K54" s="6"/>
      <c r="L54" s="80" t="n">
        <f aca="false">'High pensions'!N54</f>
        <v>4779164.93541254</v>
      </c>
      <c r="M54" s="8"/>
      <c r="N54" s="80" t="n">
        <f aca="false">'High pensions'!L54</f>
        <v>1044593.78603208</v>
      </c>
      <c r="O54" s="6"/>
      <c r="P54" s="80" t="n">
        <f aca="false">'High pensions'!X54</f>
        <v>30546156.3748044</v>
      </c>
      <c r="Q54" s="8"/>
      <c r="R54" s="80" t="n">
        <f aca="false">'High SIPA income'!G49</f>
        <v>23625537.1972064</v>
      </c>
      <c r="S54" s="8"/>
      <c r="T54" s="80" t="n">
        <f aca="false">'High SIPA income'!J49</f>
        <v>90334289.1389912</v>
      </c>
      <c r="U54" s="6"/>
      <c r="V54" s="80" t="n">
        <f aca="false">'High SIPA income'!F49</f>
        <v>120385.518320603</v>
      </c>
      <c r="W54" s="8"/>
      <c r="X54" s="80" t="n">
        <f aca="false">'High SIPA income'!M49</f>
        <v>302373.713913338</v>
      </c>
      <c r="Y54" s="6"/>
      <c r="Z54" s="6" t="n">
        <f aca="false">R54+V54-N54-L54-F54</f>
        <v>-6299961.98684208</v>
      </c>
      <c r="AA54" s="6"/>
      <c r="AB54" s="6" t="n">
        <f aca="false">T54-P54-D54</f>
        <v>-73474857.7003002</v>
      </c>
      <c r="AC54" s="50"/>
      <c r="AD54" s="6"/>
      <c r="AE54" s="6"/>
      <c r="AF54" s="6"/>
      <c r="AG54" s="6" t="n">
        <f aca="false">BF54/100*$AG$53</f>
        <v>5619278015.80012</v>
      </c>
      <c r="AH54" s="61" t="n">
        <f aca="false">(AG54-AG53)/AG53</f>
        <v>0.0114818133056836</v>
      </c>
      <c r="AI54" s="61"/>
      <c r="AJ54" s="61" t="n">
        <f aca="false">AB54/AG54</f>
        <v>-0.0130754978653318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0.00816043026920477</v>
      </c>
      <c r="AV54" s="5"/>
      <c r="AW54" s="5" t="n">
        <f aca="false">workers_and_wage_high!C42</f>
        <v>12171540</v>
      </c>
      <c r="AX54" s="5"/>
      <c r="AY54" s="61" t="n">
        <f aca="false">(AW54-AW53)/AW53</f>
        <v>0.00585404053417727</v>
      </c>
      <c r="AZ54" s="11" t="n">
        <f aca="false">workers_and_wage_high!B42</f>
        <v>7229.4853489509</v>
      </c>
      <c r="BA54" s="61" t="n">
        <f aca="false">(AZ54-AZ53)/AZ53</f>
        <v>0.00559501930172447</v>
      </c>
      <c r="BB54" s="66"/>
      <c r="BC54" s="66"/>
      <c r="BD54" s="66"/>
      <c r="BE54" s="66"/>
      <c r="BF54" s="5" t="n">
        <f aca="false">BF53*(1+AY54)*(1+BA54)*(1-BE54)</f>
        <v>101.148181330568</v>
      </c>
      <c r="BG54" s="5"/>
      <c r="BH54" s="5"/>
      <c r="BI54" s="61" t="n">
        <f aca="false">T61/AG61</f>
        <v>0.0189078904412145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139910955.812618</v>
      </c>
      <c r="E55" s="9"/>
      <c r="F55" s="81" t="n">
        <f aca="false">'High pensions'!I55</f>
        <v>25430472.3764091</v>
      </c>
      <c r="G55" s="81" t="n">
        <f aca="false">'High pensions'!K55</f>
        <v>1062463.33377731</v>
      </c>
      <c r="H55" s="81" t="n">
        <f aca="false">'High pensions'!V55</f>
        <v>5845359.78507982</v>
      </c>
      <c r="I55" s="81" t="n">
        <f aca="false">'High pensions'!M55</f>
        <v>32859.6907353811</v>
      </c>
      <c r="J55" s="81" t="n">
        <f aca="false">'High pensions'!W55</f>
        <v>180784.323249893</v>
      </c>
      <c r="K55" s="9"/>
      <c r="L55" s="81" t="n">
        <f aca="false">'High pensions'!N55</f>
        <v>4283104.79576898</v>
      </c>
      <c r="M55" s="67"/>
      <c r="N55" s="81" t="n">
        <f aca="false">'High pensions'!L55</f>
        <v>1099695.63607845</v>
      </c>
      <c r="O55" s="9"/>
      <c r="P55" s="81" t="n">
        <f aca="false">'High pensions'!X55</f>
        <v>28275252.0733043</v>
      </c>
      <c r="Q55" s="67"/>
      <c r="R55" s="81" t="n">
        <f aca="false">'High SIPA income'!G50</f>
        <v>27505237.9164474</v>
      </c>
      <c r="S55" s="67"/>
      <c r="T55" s="81" t="n">
        <f aca="false">'High SIPA income'!J50</f>
        <v>105168661.099266</v>
      </c>
      <c r="U55" s="9"/>
      <c r="V55" s="81" t="n">
        <f aca="false">'High SIPA income'!F50</f>
        <v>116959.727585883</v>
      </c>
      <c r="W55" s="67"/>
      <c r="X55" s="81" t="n">
        <f aca="false">'High SIPA income'!M50</f>
        <v>293769.115270597</v>
      </c>
      <c r="Y55" s="9"/>
      <c r="Z55" s="9" t="n">
        <f aca="false">R55+V55-N55-L55-F55</f>
        <v>-3191075.16422327</v>
      </c>
      <c r="AA55" s="9"/>
      <c r="AB55" s="9" t="n">
        <f aca="false">T55-P55-D55</f>
        <v>-63017546.786657</v>
      </c>
      <c r="AC55" s="50"/>
      <c r="AD55" s="9"/>
      <c r="AE55" s="9"/>
      <c r="AF55" s="9"/>
      <c r="AG55" s="9" t="n">
        <f aca="false">BF55/100*$AG$53</f>
        <v>5651218011.75098</v>
      </c>
      <c r="AH55" s="40" t="n">
        <f aca="false">(AG55-AG54)/AG54</f>
        <v>0.00568400350739885</v>
      </c>
      <c r="AI55" s="40"/>
      <c r="AJ55" s="40" t="n">
        <f aca="false">AB55/AG55</f>
        <v>-0.0111511441702692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12265113</v>
      </c>
      <c r="AX55" s="7"/>
      <c r="AY55" s="40" t="n">
        <f aca="false">(AW55-AW54)/AW54</f>
        <v>0.0076878521534662</v>
      </c>
      <c r="AZ55" s="12" t="n">
        <f aca="false">workers_and_wage_high!B43</f>
        <v>7215.10907717457</v>
      </c>
      <c r="BA55" s="40" t="n">
        <f aca="false">(AZ55-AZ54)/AZ54</f>
        <v>-0.00198856088399295</v>
      </c>
      <c r="BB55" s="39"/>
      <c r="BC55" s="39"/>
      <c r="BD55" s="39"/>
      <c r="BE55" s="39"/>
      <c r="BF55" s="7" t="n">
        <f aca="false">BF54*(1+AY55)*(1+BA55)*(1-BE55)</f>
        <v>101.723107948018</v>
      </c>
      <c r="BG55" s="7"/>
      <c r="BH55" s="7"/>
      <c r="BI55" s="40" t="n">
        <f aca="false">T62/AG62</f>
        <v>0.0164498600389734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137376354.825995</v>
      </c>
      <c r="E56" s="9"/>
      <c r="F56" s="81" t="n">
        <f aca="false">'High pensions'!I56</f>
        <v>24969778.6444481</v>
      </c>
      <c r="G56" s="81" t="n">
        <f aca="false">'High pensions'!K56</f>
        <v>1091399.68872106</v>
      </c>
      <c r="H56" s="81" t="n">
        <f aca="false">'High pensions'!V56</f>
        <v>6004559.07237533</v>
      </c>
      <c r="I56" s="81" t="n">
        <f aca="false">'High pensions'!M56</f>
        <v>33754.629548074</v>
      </c>
      <c r="J56" s="81" t="n">
        <f aca="false">'High pensions'!W56</f>
        <v>185708.012547691</v>
      </c>
      <c r="K56" s="9"/>
      <c r="L56" s="81" t="n">
        <f aca="false">'High pensions'!N56</f>
        <v>4090297.81397924</v>
      </c>
      <c r="M56" s="67"/>
      <c r="N56" s="81" t="n">
        <f aca="false">'High pensions'!L56</f>
        <v>1081633.35381079</v>
      </c>
      <c r="O56" s="9"/>
      <c r="P56" s="81" t="n">
        <f aca="false">'High pensions'!X56</f>
        <v>27175402.3804297</v>
      </c>
      <c r="Q56" s="67"/>
      <c r="R56" s="81" t="n">
        <f aca="false">'High SIPA income'!G51</f>
        <v>24119972.0246005</v>
      </c>
      <c r="S56" s="67"/>
      <c r="T56" s="81" t="n">
        <f aca="false">'High SIPA income'!J51</f>
        <v>92224803.5550393</v>
      </c>
      <c r="U56" s="9"/>
      <c r="V56" s="81" t="n">
        <f aca="false">'High SIPA income'!F51</f>
        <v>120254.557428784</v>
      </c>
      <c r="W56" s="67"/>
      <c r="X56" s="81" t="n">
        <f aca="false">'High SIPA income'!M51</f>
        <v>302044.777910162</v>
      </c>
      <c r="Y56" s="9"/>
      <c r="Z56" s="9" t="n">
        <f aca="false">R56+V56-N56-L56-F56</f>
        <v>-5901483.23020888</v>
      </c>
      <c r="AA56" s="9"/>
      <c r="AB56" s="9" t="n">
        <f aca="false">T56-P56-D56</f>
        <v>-72326953.6513855</v>
      </c>
      <c r="AC56" s="50"/>
      <c r="AD56" s="9"/>
      <c r="AE56" s="9"/>
      <c r="AF56" s="9"/>
      <c r="AG56" s="9" t="n">
        <f aca="false">BF56/100*$AG$53</f>
        <v>5700237846.8408</v>
      </c>
      <c r="AH56" s="40" t="n">
        <f aca="false">(AG56-AG55)/AG55</f>
        <v>0.00867420704490472</v>
      </c>
      <c r="AI56" s="40"/>
      <c r="AJ56" s="40" t="n">
        <f aca="false">AB56/AG56</f>
        <v>-0.0126884097812639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12329928</v>
      </c>
      <c r="AX56" s="7"/>
      <c r="AY56" s="40" t="n">
        <f aca="false">(AW56-AW55)/AW55</f>
        <v>0.00528450084397918</v>
      </c>
      <c r="AZ56" s="12" t="n">
        <f aca="false">workers_and_wage_high!B44</f>
        <v>7239.4376129858</v>
      </c>
      <c r="BA56" s="40" t="n">
        <f aca="false">(AZ56-AZ55)/AZ55</f>
        <v>0.00337188745880352</v>
      </c>
      <c r="BB56" s="39"/>
      <c r="BC56" s="39"/>
      <c r="BD56" s="39"/>
      <c r="BE56" s="39"/>
      <c r="BF56" s="7" t="n">
        <f aca="false">BF55*(1+AY56)*(1+BA56)*(1-BE56)</f>
        <v>102.605475247611</v>
      </c>
      <c r="BG56" s="7"/>
      <c r="BH56" s="7"/>
      <c r="BI56" s="40" t="n">
        <f aca="false">T63/AG63</f>
        <v>0.0189963212148089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144206824.444392</v>
      </c>
      <c r="E57" s="9"/>
      <c r="F57" s="81" t="n">
        <f aca="false">'High pensions'!I57</f>
        <v>26211297.3513975</v>
      </c>
      <c r="G57" s="81" t="n">
        <f aca="false">'High pensions'!K57</f>
        <v>1225168.74226404</v>
      </c>
      <c r="H57" s="81" t="n">
        <f aca="false">'High pensions'!V57</f>
        <v>6740516.93671725</v>
      </c>
      <c r="I57" s="81" t="n">
        <f aca="false">'High pensions'!M57</f>
        <v>37891.816771053</v>
      </c>
      <c r="J57" s="81" t="n">
        <f aca="false">'High pensions'!W57</f>
        <v>208469.595980947</v>
      </c>
      <c r="K57" s="9"/>
      <c r="L57" s="81" t="n">
        <f aca="false">'High pensions'!N57</f>
        <v>4312940.51073158</v>
      </c>
      <c r="M57" s="67"/>
      <c r="N57" s="81" t="n">
        <f aca="false">'High pensions'!L57</f>
        <v>1138256.7823111</v>
      </c>
      <c r="O57" s="9"/>
      <c r="P57" s="81" t="n">
        <f aca="false">'High pensions'!X57</f>
        <v>28642221.7892728</v>
      </c>
      <c r="Q57" s="67"/>
      <c r="R57" s="81" t="n">
        <f aca="false">'High SIPA income'!G52</f>
        <v>28149313.6467162</v>
      </c>
      <c r="S57" s="67"/>
      <c r="T57" s="81" t="n">
        <f aca="false">'High SIPA income'!J52</f>
        <v>107631340.477087</v>
      </c>
      <c r="U57" s="9"/>
      <c r="V57" s="81" t="n">
        <f aca="false">'High SIPA income'!F52</f>
        <v>115079.528822728</v>
      </c>
      <c r="W57" s="67"/>
      <c r="X57" s="81" t="n">
        <f aca="false">'High SIPA income'!M52</f>
        <v>289046.598053896</v>
      </c>
      <c r="Y57" s="9"/>
      <c r="Z57" s="9" t="n">
        <f aca="false">R57+V57-N57-L57-F57</f>
        <v>-3398101.46890127</v>
      </c>
      <c r="AA57" s="9"/>
      <c r="AB57" s="9" t="n">
        <f aca="false">T57-P57-D57</f>
        <v>-65217705.7565774</v>
      </c>
      <c r="AC57" s="50"/>
      <c r="AD57" s="9"/>
      <c r="AE57" s="9"/>
      <c r="AF57" s="9"/>
      <c r="AG57" s="9" t="n">
        <f aca="false">BF57/100*$AG$53</f>
        <v>5739009138.75034</v>
      </c>
      <c r="AH57" s="40" t="n">
        <f aca="false">(AG57-AG56)/AG56</f>
        <v>0.00680169721883188</v>
      </c>
      <c r="AI57" s="40" t="n">
        <f aca="false">(AG57-AG53)/AG53</f>
        <v>0.0330336662323923</v>
      </c>
      <c r="AJ57" s="40" t="n">
        <f aca="false">AB57/AG57</f>
        <v>-0.0113639313302746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12354417</v>
      </c>
      <c r="AX57" s="7"/>
      <c r="AY57" s="40" t="n">
        <f aca="false">(AW57-AW56)/AW56</f>
        <v>0.00198614298477655</v>
      </c>
      <c r="AZ57" s="12" t="n">
        <f aca="false">workers_and_wage_high!B45</f>
        <v>7274.23041395762</v>
      </c>
      <c r="BA57" s="40" t="n">
        <f aca="false">(AZ57-AZ56)/AZ56</f>
        <v>0.0048060088133658</v>
      </c>
      <c r="BB57" s="39"/>
      <c r="BC57" s="39"/>
      <c r="BD57" s="39"/>
      <c r="BE57" s="39"/>
      <c r="BF57" s="7" t="n">
        <f aca="false">BF56*(1+AY57)*(1+BA57)*(1-BE57)</f>
        <v>103.303366623239</v>
      </c>
      <c r="BG57" s="73" t="n">
        <f aca="false">(BB57-BB53)/BB53</f>
        <v>-1</v>
      </c>
      <c r="BH57" s="7"/>
      <c r="BI57" s="40" t="n">
        <f aca="false">T64/AG64</f>
        <v>0.0164748075212851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142560145.020789</v>
      </c>
      <c r="E58" s="6"/>
      <c r="F58" s="80" t="n">
        <f aca="false">'High pensions'!I58</f>
        <v>25911993.874043</v>
      </c>
      <c r="G58" s="80" t="n">
        <f aca="false">'High pensions'!K58</f>
        <v>1344605.50742316</v>
      </c>
      <c r="H58" s="80" t="n">
        <f aca="false">'High pensions'!V58</f>
        <v>7397622.77907986</v>
      </c>
      <c r="I58" s="80" t="n">
        <f aca="false">'High pensions'!M58</f>
        <v>41585.7373429844</v>
      </c>
      <c r="J58" s="80" t="n">
        <f aca="false">'High pensions'!W58</f>
        <v>228792.457084944</v>
      </c>
      <c r="K58" s="6"/>
      <c r="L58" s="80" t="n">
        <f aca="false">'High pensions'!N58</f>
        <v>5096169.83586148</v>
      </c>
      <c r="M58" s="8"/>
      <c r="N58" s="80" t="n">
        <f aca="false">'High pensions'!L58</f>
        <v>1126959.31579717</v>
      </c>
      <c r="O58" s="6"/>
      <c r="P58" s="80" t="n">
        <f aca="false">'High pensions'!X58</f>
        <v>32644247.1532193</v>
      </c>
      <c r="Q58" s="8"/>
      <c r="R58" s="80" t="n">
        <f aca="false">'High SIPA income'!G53</f>
        <v>24689813.0752896</v>
      </c>
      <c r="S58" s="8"/>
      <c r="T58" s="80" t="n">
        <f aca="false">'High SIPA income'!J53</f>
        <v>94403640.2014419</v>
      </c>
      <c r="U58" s="6"/>
      <c r="V58" s="80" t="n">
        <f aca="false">'High SIPA income'!F53</f>
        <v>115128.765327998</v>
      </c>
      <c r="W58" s="8"/>
      <c r="X58" s="80" t="n">
        <f aca="false">'High SIPA income'!M53</f>
        <v>289170.265959857</v>
      </c>
      <c r="Y58" s="6"/>
      <c r="Z58" s="6" t="n">
        <f aca="false">R58+V58-N58-L58-F58</f>
        <v>-7330181.18508399</v>
      </c>
      <c r="AA58" s="6"/>
      <c r="AB58" s="6" t="n">
        <f aca="false">T58-P58-D58</f>
        <v>-80800751.9725669</v>
      </c>
      <c r="AC58" s="50"/>
      <c r="AD58" s="6"/>
      <c r="AE58" s="6"/>
      <c r="AF58" s="6"/>
      <c r="AG58" s="6" t="n">
        <f aca="false">BF58/100*$AG$53</f>
        <v>5805427981.7018</v>
      </c>
      <c r="AH58" s="61" t="n">
        <f aca="false">(AG58-AG57)/AG57</f>
        <v>0.0115732248103587</v>
      </c>
      <c r="AI58" s="61"/>
      <c r="AJ58" s="61" t="n">
        <f aca="false">AB58/AG58</f>
        <v>-0.0139181387190133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0.0122299987498612</v>
      </c>
      <c r="AV58" s="5"/>
      <c r="AW58" s="5" t="n">
        <f aca="false">workers_and_wage_high!C46</f>
        <v>12393061</v>
      </c>
      <c r="AX58" s="5"/>
      <c r="AY58" s="61" t="n">
        <f aca="false">(AW58-AW57)/AW57</f>
        <v>0.0031279501088558</v>
      </c>
      <c r="AZ58" s="11" t="n">
        <f aca="false">workers_and_wage_high!B46</f>
        <v>7335.47172826975</v>
      </c>
      <c r="BA58" s="61" t="n">
        <f aca="false">(AZ58-AZ57)/AZ57</f>
        <v>0.00841894067510166</v>
      </c>
      <c r="BB58" s="66"/>
      <c r="BC58" s="66"/>
      <c r="BD58" s="66"/>
      <c r="BE58" s="66"/>
      <c r="BF58" s="5" t="n">
        <f aca="false">BF57*(1+AY58)*(1+BA58)*(1-BE58)</f>
        <v>104.498919708837</v>
      </c>
      <c r="BG58" s="5"/>
      <c r="BH58" s="5"/>
      <c r="BI58" s="61" t="n">
        <f aca="false">T65/AG65</f>
        <v>0.0190472870963939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149229739.147537</v>
      </c>
      <c r="E59" s="9"/>
      <c r="F59" s="81" t="n">
        <f aca="false">'High pensions'!I59</f>
        <v>27124271.5560657</v>
      </c>
      <c r="G59" s="81" t="n">
        <f aca="false">'High pensions'!K59</f>
        <v>1499815.19921704</v>
      </c>
      <c r="H59" s="81" t="n">
        <f aca="false">'High pensions'!V59</f>
        <v>8251540.70906719</v>
      </c>
      <c r="I59" s="81" t="n">
        <f aca="false">'High pensions'!M59</f>
        <v>46386.0370891867</v>
      </c>
      <c r="J59" s="81" t="n">
        <f aca="false">'High pensions'!W59</f>
        <v>255202.28997115</v>
      </c>
      <c r="K59" s="9"/>
      <c r="L59" s="81" t="n">
        <f aca="false">'High pensions'!N59</f>
        <v>4454965.86692257</v>
      </c>
      <c r="M59" s="67"/>
      <c r="N59" s="81" t="n">
        <f aca="false">'High pensions'!L59</f>
        <v>1182395.02931004</v>
      </c>
      <c r="O59" s="9"/>
      <c r="P59" s="81" t="n">
        <f aca="false">'High pensions'!X59</f>
        <v>29622027.6498079</v>
      </c>
      <c r="Q59" s="67"/>
      <c r="R59" s="81" t="n">
        <f aca="false">'High SIPA income'!G54</f>
        <v>28841918.0989607</v>
      </c>
      <c r="S59" s="67"/>
      <c r="T59" s="81" t="n">
        <f aca="false">'High SIPA income'!J54</f>
        <v>110279573.629449</v>
      </c>
      <c r="U59" s="9"/>
      <c r="V59" s="81" t="n">
        <f aca="false">'High SIPA income'!F54</f>
        <v>117365.249910047</v>
      </c>
      <c r="W59" s="67"/>
      <c r="X59" s="81" t="n">
        <f aca="false">'High SIPA income'!M54</f>
        <v>294787.670433566</v>
      </c>
      <c r="Y59" s="9"/>
      <c r="Z59" s="9" t="n">
        <f aca="false">R59+V59-N59-L59-F59</f>
        <v>-3802349.10342765</v>
      </c>
      <c r="AA59" s="9"/>
      <c r="AB59" s="9" t="n">
        <f aca="false">T59-P59-D59</f>
        <v>-68572193.1678959</v>
      </c>
      <c r="AC59" s="50"/>
      <c r="AD59" s="9"/>
      <c r="AE59" s="9"/>
      <c r="AF59" s="9"/>
      <c r="AG59" s="9" t="n">
        <f aca="false">BF59/100*$AG$53</f>
        <v>5868423226.64363</v>
      </c>
      <c r="AH59" s="40" t="n">
        <f aca="false">(AG59-AG58)/AG58</f>
        <v>0.0108510940348219</v>
      </c>
      <c r="AI59" s="40"/>
      <c r="AJ59" s="40" t="n">
        <f aca="false">AB59/AG59</f>
        <v>-0.011684943385911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12379209</v>
      </c>
      <c r="AX59" s="7"/>
      <c r="AY59" s="40" t="n">
        <f aca="false">(AW59-AW58)/AW58</f>
        <v>-0.00111772224795795</v>
      </c>
      <c r="AZ59" s="12" t="n">
        <f aca="false">workers_and_wage_high!B47</f>
        <v>7423.3668841041</v>
      </c>
      <c r="BA59" s="40" t="n">
        <f aca="false">(AZ59-AZ58)/AZ58</f>
        <v>0.0119822090644311</v>
      </c>
      <c r="BB59" s="39"/>
      <c r="BC59" s="39"/>
      <c r="BD59" s="39"/>
      <c r="BE59" s="39"/>
      <c r="BF59" s="7" t="n">
        <f aca="false">BF58*(1+AY59)*(1+BA59)*(1-BE59)</f>
        <v>105.632847313135</v>
      </c>
      <c r="BG59" s="7"/>
      <c r="BH59" s="7"/>
      <c r="BI59" s="40" t="n">
        <f aca="false">T66/AG66</f>
        <v>0.016592925640633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147734558.304769</v>
      </c>
      <c r="E60" s="9"/>
      <c r="F60" s="81" t="n">
        <f aca="false">'High pensions'!I60</f>
        <v>26852504.7391007</v>
      </c>
      <c r="G60" s="81" t="n">
        <f aca="false">'High pensions'!K60</f>
        <v>1577695.4803302</v>
      </c>
      <c r="H60" s="81" t="n">
        <f aca="false">'High pensions'!V60</f>
        <v>8680015.037354</v>
      </c>
      <c r="I60" s="81" t="n">
        <f aca="false">'High pensions'!M60</f>
        <v>48794.7055772226</v>
      </c>
      <c r="J60" s="81" t="n">
        <f aca="false">'High pensions'!W60</f>
        <v>268454.073320226</v>
      </c>
      <c r="K60" s="9"/>
      <c r="L60" s="81" t="n">
        <f aca="false">'High pensions'!N60</f>
        <v>4339937.52831667</v>
      </c>
      <c r="M60" s="67"/>
      <c r="N60" s="81" t="n">
        <f aca="false">'High pensions'!L60</f>
        <v>1171564.95411426</v>
      </c>
      <c r="O60" s="9"/>
      <c r="P60" s="81" t="n">
        <f aca="false">'High pensions'!X60</f>
        <v>28965561.1756218</v>
      </c>
      <c r="Q60" s="67"/>
      <c r="R60" s="81" t="n">
        <f aca="false">'High SIPA income'!G55</f>
        <v>25473249.6992859</v>
      </c>
      <c r="S60" s="67"/>
      <c r="T60" s="81" t="n">
        <f aca="false">'High SIPA income'!J55</f>
        <v>97399178.0350758</v>
      </c>
      <c r="U60" s="9"/>
      <c r="V60" s="81" t="n">
        <f aca="false">'High SIPA income'!F55</f>
        <v>115556.732982472</v>
      </c>
      <c r="W60" s="67"/>
      <c r="X60" s="81" t="n">
        <f aca="false">'High SIPA income'!M55</f>
        <v>290245.197321398</v>
      </c>
      <c r="Y60" s="9"/>
      <c r="Z60" s="9" t="n">
        <f aca="false">R60+V60-N60-L60-F60</f>
        <v>-6775200.78926319</v>
      </c>
      <c r="AA60" s="9"/>
      <c r="AB60" s="9" t="n">
        <f aca="false">T60-P60-D60</f>
        <v>-79300941.4453154</v>
      </c>
      <c r="AC60" s="50"/>
      <c r="AD60" s="9"/>
      <c r="AE60" s="9"/>
      <c r="AF60" s="9"/>
      <c r="AG60" s="9" t="n">
        <f aca="false">BF60/100*$AG$53</f>
        <v>5967468741.8165</v>
      </c>
      <c r="AH60" s="40" t="n">
        <f aca="false">(AG60-AG59)/AG59</f>
        <v>0.016877704853185</v>
      </c>
      <c r="AI60" s="40"/>
      <c r="AJ60" s="40" t="n">
        <f aca="false">AB60/AG60</f>
        <v>-0.0132888742071862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12594318</v>
      </c>
      <c r="AX60" s="7"/>
      <c r="AY60" s="40" t="n">
        <f aca="false">(AW60-AW59)/AW59</f>
        <v>0.0173766352922873</v>
      </c>
      <c r="AZ60" s="12" t="n">
        <f aca="false">workers_and_wage_high!B48</f>
        <v>7419.7263997735</v>
      </c>
      <c r="BA60" s="40" t="n">
        <f aca="false">(AZ60-AZ59)/AZ59</f>
        <v>-0.000490408784509898</v>
      </c>
      <c r="BB60" s="39"/>
      <c r="BC60" s="39"/>
      <c r="BD60" s="39"/>
      <c r="BE60" s="39"/>
      <c r="BF60" s="7" t="n">
        <f aca="false">BF59*(1+AY60)*(1+BA60)*(1-BE60)</f>
        <v>107.415687332887</v>
      </c>
      <c r="BG60" s="7"/>
      <c r="BH60" s="7"/>
      <c r="BI60" s="40" t="n">
        <f aca="false">T67/AG67</f>
        <v>0.0190779876006128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151421844.11157</v>
      </c>
      <c r="E61" s="9"/>
      <c r="F61" s="81" t="n">
        <f aca="false">'High pensions'!I61</f>
        <v>27522712.5817185</v>
      </c>
      <c r="G61" s="81" t="n">
        <f aca="false">'High pensions'!K61</f>
        <v>1696164.1448229</v>
      </c>
      <c r="H61" s="81" t="n">
        <f aca="false">'High pensions'!V61</f>
        <v>9331794.67548584</v>
      </c>
      <c r="I61" s="81" t="n">
        <f aca="false">'High pensions'!M61</f>
        <v>52458.6848914302</v>
      </c>
      <c r="J61" s="81" t="n">
        <f aca="false">'High pensions'!W61</f>
        <v>288612.206458327</v>
      </c>
      <c r="K61" s="9"/>
      <c r="L61" s="81" t="n">
        <f aca="false">'High pensions'!N61</f>
        <v>4434829.23545044</v>
      </c>
      <c r="M61" s="67"/>
      <c r="N61" s="81" t="n">
        <f aca="false">'High pensions'!L61</f>
        <v>1202797.73465087</v>
      </c>
      <c r="O61" s="9"/>
      <c r="P61" s="81" t="n">
        <f aca="false">'High pensions'!X61</f>
        <v>29629788.2383875</v>
      </c>
      <c r="Q61" s="67"/>
      <c r="R61" s="81" t="n">
        <f aca="false">'High SIPA income'!G56</f>
        <v>29793351.7032015</v>
      </c>
      <c r="S61" s="67"/>
      <c r="T61" s="81" t="n">
        <f aca="false">'High SIPA income'!J56</f>
        <v>113917462.477632</v>
      </c>
      <c r="U61" s="9"/>
      <c r="V61" s="81" t="n">
        <f aca="false">'High SIPA income'!F56</f>
        <v>115822.999696631</v>
      </c>
      <c r="W61" s="67"/>
      <c r="X61" s="81" t="n">
        <f aca="false">'High SIPA income'!M56</f>
        <v>290913.98254054</v>
      </c>
      <c r="Y61" s="9"/>
      <c r="Z61" s="9" t="n">
        <f aca="false">R61+V61-N61-L61-F61</f>
        <v>-3251164.84892175</v>
      </c>
      <c r="AA61" s="9"/>
      <c r="AB61" s="9" t="n">
        <f aca="false">T61-P61-D61</f>
        <v>-67134169.8723262</v>
      </c>
      <c r="AC61" s="50"/>
      <c r="AD61" s="9"/>
      <c r="AE61" s="9"/>
      <c r="AF61" s="9"/>
      <c r="AG61" s="9" t="n">
        <f aca="false">BF61/100*$AG$53</f>
        <v>6024863684.91538</v>
      </c>
      <c r="AH61" s="40" t="n">
        <f aca="false">(AG61-AG60)/AG60</f>
        <v>0.00961797130107914</v>
      </c>
      <c r="AI61" s="40" t="n">
        <f aca="false">(AG61-AG57)/AG57</f>
        <v>0.0498090418143649</v>
      </c>
      <c r="AJ61" s="40" t="n">
        <f aca="false">AB61/AG61</f>
        <v>-0.0111428529147327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12604901</v>
      </c>
      <c r="AX61" s="7"/>
      <c r="AY61" s="40" t="n">
        <f aca="false">(AW61-AW60)/AW60</f>
        <v>0.000840299570012445</v>
      </c>
      <c r="AZ61" s="12" t="n">
        <f aca="false">workers_and_wage_high!B49</f>
        <v>7484.79964142805</v>
      </c>
      <c r="BA61" s="40" t="n">
        <f aca="false">(AZ61-AZ60)/AZ60</f>
        <v>0.0087703020500251</v>
      </c>
      <c r="BB61" s="39"/>
      <c r="BC61" s="39"/>
      <c r="BD61" s="39"/>
      <c r="BE61" s="39"/>
      <c r="BF61" s="7" t="n">
        <f aca="false">BF60*(1+AY61)*(1+BA61)*(1-BE61)</f>
        <v>108.448808330941</v>
      </c>
      <c r="BG61" s="7"/>
      <c r="BH61" s="7"/>
      <c r="BI61" s="40" t="n">
        <f aca="false">T68/AG68</f>
        <v>0.0165667682389284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150399537.732103</v>
      </c>
      <c r="E62" s="6"/>
      <c r="F62" s="80" t="n">
        <f aca="false">'High pensions'!I62</f>
        <v>27336896.2959797</v>
      </c>
      <c r="G62" s="80" t="n">
        <f aca="false">'High pensions'!K62</f>
        <v>1722492.64957961</v>
      </c>
      <c r="H62" s="80" t="n">
        <f aca="false">'High pensions'!V62</f>
        <v>9476646.34049249</v>
      </c>
      <c r="I62" s="80" t="n">
        <f aca="false">'High pensions'!M62</f>
        <v>53272.968543699</v>
      </c>
      <c r="J62" s="80" t="n">
        <f aca="false">'High pensions'!W62</f>
        <v>293092.154860591</v>
      </c>
      <c r="K62" s="6"/>
      <c r="L62" s="80" t="n">
        <f aca="false">'High pensions'!N62</f>
        <v>5348922.08342492</v>
      </c>
      <c r="M62" s="8"/>
      <c r="N62" s="80" t="n">
        <f aca="false">'High pensions'!L62</f>
        <v>1197168.53354631</v>
      </c>
      <c r="O62" s="6"/>
      <c r="P62" s="80" t="n">
        <f aca="false">'High pensions'!X62</f>
        <v>34342050.1683472</v>
      </c>
      <c r="Q62" s="8"/>
      <c r="R62" s="80" t="n">
        <f aca="false">'High SIPA income'!G57</f>
        <v>26220146.1103764</v>
      </c>
      <c r="S62" s="8"/>
      <c r="T62" s="80" t="n">
        <f aca="false">'High SIPA income'!J57</f>
        <v>100255001.197662</v>
      </c>
      <c r="U62" s="6"/>
      <c r="V62" s="80" t="n">
        <f aca="false">'High SIPA income'!F57</f>
        <v>121087.428657883</v>
      </c>
      <c r="W62" s="8"/>
      <c r="X62" s="80" t="n">
        <f aca="false">'High SIPA income'!M57</f>
        <v>304136.71031422</v>
      </c>
      <c r="Y62" s="6"/>
      <c r="Z62" s="6" t="n">
        <f aca="false">R62+V62-N62-L62-F62</f>
        <v>-7541753.37391658</v>
      </c>
      <c r="AA62" s="6"/>
      <c r="AB62" s="6" t="n">
        <f aca="false">T62-P62-D62</f>
        <v>-84486586.7027881</v>
      </c>
      <c r="AC62" s="50"/>
      <c r="AD62" s="6"/>
      <c r="AE62" s="6"/>
      <c r="AF62" s="6"/>
      <c r="AG62" s="6" t="n">
        <f aca="false">BF62/100*$AG$53</f>
        <v>6094580802.51962</v>
      </c>
      <c r="AH62" s="61" t="n">
        <f aca="false">(AG62-AG61)/AG61</f>
        <v>0.0115715676321104</v>
      </c>
      <c r="AI62" s="61"/>
      <c r="AJ62" s="61" t="n">
        <f aca="false">AB62/AG62</f>
        <v>-0.0138625755306845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0.00952897567676736</v>
      </c>
      <c r="AV62" s="5"/>
      <c r="AW62" s="5" t="n">
        <f aca="false">workers_and_wage_high!C50</f>
        <v>12658000</v>
      </c>
      <c r="AX62" s="5"/>
      <c r="AY62" s="61" t="n">
        <f aca="false">(AW62-AW61)/AW61</f>
        <v>0.00421256779406677</v>
      </c>
      <c r="AZ62" s="11" t="n">
        <f aca="false">workers_and_wage_high!B50</f>
        <v>7539.64922319544</v>
      </c>
      <c r="BA62" s="61" t="n">
        <f aca="false">(AZ62-AZ61)/AZ61</f>
        <v>0.00732812959531973</v>
      </c>
      <c r="BB62" s="66"/>
      <c r="BC62" s="66"/>
      <c r="BD62" s="66"/>
      <c r="BE62" s="66"/>
      <c r="BF62" s="5" t="n">
        <f aca="false">BF61*(1+AY62)*(1+BA62)*(1-BE62)</f>
        <v>109.703731051164</v>
      </c>
      <c r="BG62" s="5"/>
      <c r="BH62" s="5"/>
      <c r="BI62" s="61" t="n">
        <f aca="false">T69/AG69</f>
        <v>0.0191330226462759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152991512.892227</v>
      </c>
      <c r="E63" s="9"/>
      <c r="F63" s="81" t="n">
        <f aca="false">'High pensions'!I63</f>
        <v>27808018.4631254</v>
      </c>
      <c r="G63" s="81" t="n">
        <f aca="false">'High pensions'!K63</f>
        <v>1824347.51666788</v>
      </c>
      <c r="H63" s="81" t="n">
        <f aca="false">'High pensions'!V63</f>
        <v>10037021.7671679</v>
      </c>
      <c r="I63" s="81" t="n">
        <f aca="false">'High pensions'!M63</f>
        <v>56423.1190722028</v>
      </c>
      <c r="J63" s="81" t="n">
        <f aca="false">'High pensions'!W63</f>
        <v>310423.353623751</v>
      </c>
      <c r="K63" s="9"/>
      <c r="L63" s="81" t="n">
        <f aca="false">'High pensions'!N63</f>
        <v>4576345.85063092</v>
      </c>
      <c r="M63" s="67"/>
      <c r="N63" s="81" t="n">
        <f aca="false">'High pensions'!L63</f>
        <v>1219198.66850943</v>
      </c>
      <c r="O63" s="9"/>
      <c r="P63" s="81" t="n">
        <f aca="false">'High pensions'!X63</f>
        <v>30454351.7263326</v>
      </c>
      <c r="Q63" s="67"/>
      <c r="R63" s="81" t="n">
        <f aca="false">'High SIPA income'!G58</f>
        <v>30441968.1039817</v>
      </c>
      <c r="S63" s="67"/>
      <c r="T63" s="81" t="n">
        <f aca="false">'High SIPA income'!J58</f>
        <v>116397503.502701</v>
      </c>
      <c r="U63" s="9"/>
      <c r="V63" s="81" t="n">
        <f aca="false">'High SIPA income'!F58</f>
        <v>119009.011515604</v>
      </c>
      <c r="W63" s="67"/>
      <c r="X63" s="81" t="n">
        <f aca="false">'High SIPA income'!M58</f>
        <v>298916.325677105</v>
      </c>
      <c r="Y63" s="9"/>
      <c r="Z63" s="9" t="n">
        <f aca="false">R63+V63-N63-L63-F63</f>
        <v>-3042585.86676843</v>
      </c>
      <c r="AA63" s="9"/>
      <c r="AB63" s="9" t="n">
        <f aca="false">T63-P63-D63</f>
        <v>-67048361.1158585</v>
      </c>
      <c r="AC63" s="50"/>
      <c r="AD63" s="9"/>
      <c r="AE63" s="9"/>
      <c r="AF63" s="9"/>
      <c r="AG63" s="9" t="n">
        <f aca="false">BF63/100*$AG$53</f>
        <v>6127370778.08315</v>
      </c>
      <c r="AH63" s="40" t="n">
        <f aca="false">(AG63-AG62)/AG62</f>
        <v>0.00538018554942757</v>
      </c>
      <c r="AI63" s="40"/>
      <c r="AJ63" s="40" t="n">
        <f aca="false">AB63/AG63</f>
        <v>-0.0109424357598339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12687920</v>
      </c>
      <c r="AX63" s="7"/>
      <c r="AY63" s="40" t="n">
        <f aca="false">(AW63-AW62)/AW62</f>
        <v>0.00236372254700585</v>
      </c>
      <c r="AZ63" s="12" t="n">
        <f aca="false">workers_and_wage_high!B51</f>
        <v>7562.33866458426</v>
      </c>
      <c r="BA63" s="40" t="n">
        <f aca="false">(AZ63-AZ62)/AZ62</f>
        <v>0.00300934973460218</v>
      </c>
      <c r="BB63" s="39"/>
      <c r="BC63" s="39"/>
      <c r="BD63" s="39"/>
      <c r="BE63" s="39"/>
      <c r="BF63" s="7" t="n">
        <f aca="false">BF62*(1+AY63)*(1+BA63)*(1-BE63)</f>
        <v>110.293957479684</v>
      </c>
      <c r="BG63" s="7"/>
      <c r="BH63" s="7"/>
      <c r="BI63" s="40" t="n">
        <f aca="false">T70/AG70</f>
        <v>0.0166598355449821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151803953.568124</v>
      </c>
      <c r="E64" s="9"/>
      <c r="F64" s="81" t="n">
        <f aca="false">'High pensions'!I64</f>
        <v>27592165.4985628</v>
      </c>
      <c r="G64" s="81" t="n">
        <f aca="false">'High pensions'!K64</f>
        <v>1902302.85386446</v>
      </c>
      <c r="H64" s="81" t="n">
        <f aca="false">'High pensions'!V64</f>
        <v>10465909.0318805</v>
      </c>
      <c r="I64" s="81" t="n">
        <f aca="false">'High pensions'!M64</f>
        <v>58834.1088824065</v>
      </c>
      <c r="J64" s="81" t="n">
        <f aca="false">'High pensions'!W64</f>
        <v>323687.908202493</v>
      </c>
      <c r="K64" s="9"/>
      <c r="L64" s="81" t="n">
        <f aca="false">'High pensions'!N64</f>
        <v>4384644.3969657</v>
      </c>
      <c r="M64" s="67"/>
      <c r="N64" s="81" t="n">
        <f aca="false">'High pensions'!L64</f>
        <v>1211360.16091133</v>
      </c>
      <c r="O64" s="9"/>
      <c r="P64" s="81" t="n">
        <f aca="false">'High pensions'!X64</f>
        <v>29416486.8158823</v>
      </c>
      <c r="Q64" s="67"/>
      <c r="R64" s="81" t="n">
        <f aca="false">'High SIPA income'!G59</f>
        <v>26664517.2891466</v>
      </c>
      <c r="S64" s="67"/>
      <c r="T64" s="81" t="n">
        <f aca="false">'High SIPA income'!J59</f>
        <v>101954092.914095</v>
      </c>
      <c r="U64" s="9"/>
      <c r="V64" s="81" t="n">
        <f aca="false">'High SIPA income'!F59</f>
        <v>121468.533064959</v>
      </c>
      <c r="W64" s="67"/>
      <c r="X64" s="81" t="n">
        <f aca="false">'High SIPA income'!M59</f>
        <v>305093.934709347</v>
      </c>
      <c r="Y64" s="9"/>
      <c r="Z64" s="9" t="n">
        <f aca="false">R64+V64-N64-L64-F64</f>
        <v>-6402184.23422822</v>
      </c>
      <c r="AA64" s="9"/>
      <c r="AB64" s="9" t="n">
        <f aca="false">T64-P64-D64</f>
        <v>-79266347.4699111</v>
      </c>
      <c r="AC64" s="50"/>
      <c r="AD64" s="9"/>
      <c r="AE64" s="9"/>
      <c r="AF64" s="9"/>
      <c r="AG64" s="9" t="n">
        <f aca="false">BF64/100*$AG$53</f>
        <v>6188484617.03557</v>
      </c>
      <c r="AH64" s="40" t="n">
        <f aca="false">(AG64-AG63)/AG63</f>
        <v>0.00997390906569829</v>
      </c>
      <c r="AI64" s="40"/>
      <c r="AJ64" s="40" t="n">
        <f aca="false">AB64/AG64</f>
        <v>-0.0128086845771108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12733644</v>
      </c>
      <c r="AX64" s="7"/>
      <c r="AY64" s="40" t="n">
        <f aca="false">(AW64-AW63)/AW63</f>
        <v>0.00360374277265304</v>
      </c>
      <c r="AZ64" s="12" t="n">
        <f aca="false">workers_and_wage_high!B52</f>
        <v>7610.33903844161</v>
      </c>
      <c r="BA64" s="40" t="n">
        <f aca="false">(AZ64-AZ63)/AZ63</f>
        <v>0.00634729228434945</v>
      </c>
      <c r="BB64" s="39"/>
      <c r="BC64" s="39"/>
      <c r="BD64" s="39"/>
      <c r="BE64" s="39"/>
      <c r="BF64" s="7" t="n">
        <f aca="false">BF63*(1+AY64)*(1+BA64)*(1-BE64)</f>
        <v>111.394019382082</v>
      </c>
      <c r="BG64" s="7"/>
      <c r="BH64" s="7"/>
      <c r="BI64" s="40" t="n">
        <f aca="false">T71/AG71</f>
        <v>0.0191565640812192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154396064.101392</v>
      </c>
      <c r="E65" s="9"/>
      <c r="F65" s="81" t="n">
        <f aca="false">'High pensions'!I65</f>
        <v>28063312.2713799</v>
      </c>
      <c r="G65" s="81" t="n">
        <f aca="false">'High pensions'!K65</f>
        <v>2026520.89286743</v>
      </c>
      <c r="H65" s="81" t="n">
        <f aca="false">'High pensions'!V65</f>
        <v>11149320.0322282</v>
      </c>
      <c r="I65" s="81" t="n">
        <f aca="false">'High pensions'!M65</f>
        <v>62675.9039031167</v>
      </c>
      <c r="J65" s="81" t="n">
        <f aca="false">'High pensions'!W65</f>
        <v>344824.330893656</v>
      </c>
      <c r="K65" s="9"/>
      <c r="L65" s="81" t="n">
        <f aca="false">'High pensions'!N65</f>
        <v>4481392.48238426</v>
      </c>
      <c r="M65" s="67"/>
      <c r="N65" s="81" t="n">
        <f aca="false">'High pensions'!L65</f>
        <v>1234402.51618845</v>
      </c>
      <c r="O65" s="9"/>
      <c r="P65" s="81" t="n">
        <f aca="false">'High pensions'!X65</f>
        <v>30045285.3311811</v>
      </c>
      <c r="Q65" s="67"/>
      <c r="R65" s="81" t="n">
        <f aca="false">'High SIPA income'!G60</f>
        <v>31173055.5825339</v>
      </c>
      <c r="S65" s="67"/>
      <c r="T65" s="81" t="n">
        <f aca="false">'High SIPA income'!J60</f>
        <v>119192879.84154</v>
      </c>
      <c r="U65" s="9"/>
      <c r="V65" s="81" t="n">
        <f aca="false">'High SIPA income'!F60</f>
        <v>123461.83344505</v>
      </c>
      <c r="W65" s="67"/>
      <c r="X65" s="81" t="n">
        <f aca="false">'High SIPA income'!M60</f>
        <v>310100.530579688</v>
      </c>
      <c r="Y65" s="9"/>
      <c r="Z65" s="9" t="n">
        <f aca="false">R65+V65-N65-L65-F65</f>
        <v>-2482589.85397365</v>
      </c>
      <c r="AA65" s="9"/>
      <c r="AB65" s="9" t="n">
        <f aca="false">T65-P65-D65</f>
        <v>-65248469.5910333</v>
      </c>
      <c r="AC65" s="50"/>
      <c r="AD65" s="9"/>
      <c r="AE65" s="9"/>
      <c r="AF65" s="9"/>
      <c r="AG65" s="9" t="n">
        <f aca="false">BF65/100*$AG$53</f>
        <v>6257735247.98218</v>
      </c>
      <c r="AH65" s="40" t="n">
        <f aca="false">(AG65-AG64)/AG64</f>
        <v>0.0111902404598332</v>
      </c>
      <c r="AI65" s="40" t="n">
        <f aca="false">(AG65-AG61)/AG61</f>
        <v>0.0386517563293342</v>
      </c>
      <c r="AJ65" s="40" t="n">
        <f aca="false">AB65/AG65</f>
        <v>-0.0104268504507398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12801553</v>
      </c>
      <c r="AX65" s="7"/>
      <c r="AY65" s="40" t="n">
        <f aca="false">(AW65-AW64)/AW64</f>
        <v>0.00533303742432253</v>
      </c>
      <c r="AZ65" s="12" t="n">
        <f aca="false">workers_and_wage_high!B53</f>
        <v>7654.67787866458</v>
      </c>
      <c r="BA65" s="40" t="n">
        <f aca="false">(AZ65-AZ64)/AZ64</f>
        <v>0.00582613205522117</v>
      </c>
      <c r="BB65" s="39"/>
      <c r="BC65" s="39"/>
      <c r="BD65" s="39"/>
      <c r="BE65" s="39"/>
      <c r="BF65" s="7" t="n">
        <f aca="false">BF64*(1+AY65)*(1+BA65)*(1-BE65)</f>
        <v>112.640545244755</v>
      </c>
      <c r="BG65" s="7"/>
      <c r="BH65" s="7"/>
      <c r="BI65" s="40" t="n">
        <f aca="false">T72/AG72</f>
        <v>0.0167469625060018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154060039.628832</v>
      </c>
      <c r="E66" s="6"/>
      <c r="F66" s="80" t="n">
        <f aca="false">'High pensions'!I66</f>
        <v>28002235.8458948</v>
      </c>
      <c r="G66" s="80" t="n">
        <f aca="false">'High pensions'!K66</f>
        <v>2041888.89986871</v>
      </c>
      <c r="H66" s="80" t="n">
        <f aca="false">'High pensions'!V66</f>
        <v>11233870.2724541</v>
      </c>
      <c r="I66" s="80" t="n">
        <f aca="false">'High pensions'!M66</f>
        <v>63151.2030887224</v>
      </c>
      <c r="J66" s="80" t="n">
        <f aca="false">'High pensions'!W66</f>
        <v>347439.286776927</v>
      </c>
      <c r="K66" s="6"/>
      <c r="L66" s="80" t="n">
        <f aca="false">'High pensions'!N66</f>
        <v>5303276.07836451</v>
      </c>
      <c r="M66" s="8"/>
      <c r="N66" s="80" t="n">
        <f aca="false">'High pensions'!L66</f>
        <v>1232879.45550229</v>
      </c>
      <c r="O66" s="6"/>
      <c r="P66" s="80" t="n">
        <f aca="false">'High pensions'!X66</f>
        <v>34301663.7872731</v>
      </c>
      <c r="Q66" s="8"/>
      <c r="R66" s="80" t="n">
        <f aca="false">'High SIPA income'!G61</f>
        <v>27458366.6381757</v>
      </c>
      <c r="S66" s="8"/>
      <c r="T66" s="80" t="n">
        <f aca="false">'High SIPA income'!J61</f>
        <v>104989444.70438</v>
      </c>
      <c r="U66" s="6"/>
      <c r="V66" s="80" t="n">
        <f aca="false">'High SIPA income'!F61</f>
        <v>123049.848351498</v>
      </c>
      <c r="W66" s="8"/>
      <c r="X66" s="80" t="n">
        <f aca="false">'High SIPA income'!M61</f>
        <v>309065.742803285</v>
      </c>
      <c r="Y66" s="6"/>
      <c r="Z66" s="6" t="n">
        <f aca="false">R66+V66-N66-L66-F66</f>
        <v>-6956974.89323442</v>
      </c>
      <c r="AA66" s="6"/>
      <c r="AB66" s="6" t="n">
        <f aca="false">T66-P66-D66</f>
        <v>-83372258.7117247</v>
      </c>
      <c r="AC66" s="50"/>
      <c r="AD66" s="6"/>
      <c r="AE66" s="6"/>
      <c r="AF66" s="6"/>
      <c r="AG66" s="6" t="n">
        <f aca="false">BF66/100*$AG$53</f>
        <v>6327361851.56405</v>
      </c>
      <c r="AH66" s="61" t="n">
        <f aca="false">(AG66-AG65)/AG65</f>
        <v>0.0111264859925679</v>
      </c>
      <c r="AI66" s="61"/>
      <c r="AJ66" s="61" t="n">
        <f aca="false">AB66/AG66</f>
        <v>-0.0131764644835534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0.00839594490023734</v>
      </c>
      <c r="AV66" s="5"/>
      <c r="AW66" s="5" t="n">
        <f aca="false">workers_and_wage_high!C54</f>
        <v>12903660</v>
      </c>
      <c r="AX66" s="5"/>
      <c r="AY66" s="61" t="n">
        <f aca="false">(AW66-AW65)/AW65</f>
        <v>0.00797614164468952</v>
      </c>
      <c r="AZ66" s="11" t="n">
        <f aca="false">workers_and_wage_high!B54</f>
        <v>7678.60192824628</v>
      </c>
      <c r="BA66" s="61" t="n">
        <f aca="false">(AZ66-AZ65)/AZ65</f>
        <v>0.00312541559043066</v>
      </c>
      <c r="BB66" s="66"/>
      <c r="BC66" s="66"/>
      <c r="BD66" s="66"/>
      <c r="BE66" s="66"/>
      <c r="BF66" s="5" t="n">
        <f aca="false">BF65*(1+AY66)*(1+BA66)*(1-BE66)</f>
        <v>113.893838693616</v>
      </c>
      <c r="BG66" s="5"/>
      <c r="BH66" s="5"/>
      <c r="BI66" s="61" t="n">
        <f aca="false">T73/AG73</f>
        <v>0.0193060753421862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156921164.853776</v>
      </c>
      <c r="E67" s="9"/>
      <c r="F67" s="81" t="n">
        <f aca="false">'High pensions'!I67</f>
        <v>28522279.2233115</v>
      </c>
      <c r="G67" s="81" t="n">
        <f aca="false">'High pensions'!K67</f>
        <v>2191769.45606645</v>
      </c>
      <c r="H67" s="81" t="n">
        <f aca="false">'High pensions'!V67</f>
        <v>12058468.8707407</v>
      </c>
      <c r="I67" s="81" t="n">
        <f aca="false">'High pensions'!M67</f>
        <v>67786.6842082404</v>
      </c>
      <c r="J67" s="81" t="n">
        <f aca="false">'High pensions'!W67</f>
        <v>372942.336208472</v>
      </c>
      <c r="K67" s="9"/>
      <c r="L67" s="81" t="n">
        <f aca="false">'High pensions'!N67</f>
        <v>4437915.00818955</v>
      </c>
      <c r="M67" s="67"/>
      <c r="N67" s="81" t="n">
        <f aca="false">'High pensions'!L67</f>
        <v>1258468.88947258</v>
      </c>
      <c r="O67" s="9"/>
      <c r="P67" s="81" t="n">
        <f aca="false">'High pensions'!X67</f>
        <v>29952086.5959827</v>
      </c>
      <c r="Q67" s="67"/>
      <c r="R67" s="81" t="n">
        <f aca="false">'High SIPA income'!G62</f>
        <v>31700278.5040116</v>
      </c>
      <c r="S67" s="67"/>
      <c r="T67" s="81" t="n">
        <f aca="false">'High SIPA income'!J62</f>
        <v>121208762.377117</v>
      </c>
      <c r="U67" s="9"/>
      <c r="V67" s="81" t="n">
        <f aca="false">'High SIPA income'!F62</f>
        <v>123732.432523739</v>
      </c>
      <c r="W67" s="67"/>
      <c r="X67" s="81" t="n">
        <f aca="false">'High SIPA income'!M62</f>
        <v>310780.197449476</v>
      </c>
      <c r="Y67" s="9"/>
      <c r="Z67" s="9" t="n">
        <f aca="false">R67+V67-N67-L67-F67</f>
        <v>-2394652.18443831</v>
      </c>
      <c r="AA67" s="9"/>
      <c r="AB67" s="9" t="n">
        <f aca="false">T67-P67-D67</f>
        <v>-65664489.0726423</v>
      </c>
      <c r="AC67" s="50"/>
      <c r="AD67" s="9"/>
      <c r="AE67" s="9"/>
      <c r="AF67" s="9"/>
      <c r="AG67" s="9" t="n">
        <f aca="false">BF67/100*$AG$53</f>
        <v>6353330598.30816</v>
      </c>
      <c r="AH67" s="40" t="n">
        <f aca="false">(AG67-AG66)/AG66</f>
        <v>0.00410419814028608</v>
      </c>
      <c r="AI67" s="40"/>
      <c r="AJ67" s="40" t="n">
        <f aca="false">AB67/AG67</f>
        <v>-0.0103354434428657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12932225</v>
      </c>
      <c r="AX67" s="7"/>
      <c r="AY67" s="40" t="n">
        <f aca="false">(AW67-AW66)/AW66</f>
        <v>0.00221371300855726</v>
      </c>
      <c r="AZ67" s="12" t="n">
        <f aca="false">workers_and_wage_high!B55</f>
        <v>7693.08614712035</v>
      </c>
      <c r="BA67" s="40" t="n">
        <f aca="false">(AZ67-AZ66)/AZ66</f>
        <v>0.00188630938410701</v>
      </c>
      <c r="BB67" s="39"/>
      <c r="BC67" s="39"/>
      <c r="BD67" s="39"/>
      <c r="BE67" s="39"/>
      <c r="BF67" s="7" t="n">
        <f aca="false">BF66*(1+AY67)*(1+BA67)*(1-BE67)</f>
        <v>114.361281574572</v>
      </c>
      <c r="BG67" s="7"/>
      <c r="BH67" s="7"/>
      <c r="BI67" s="40" t="n">
        <f aca="false">T74/AG74</f>
        <v>0.0167688739839742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156130922.80716</v>
      </c>
      <c r="E68" s="9"/>
      <c r="F68" s="81" t="n">
        <f aca="false">'High pensions'!I68</f>
        <v>28378643.377066</v>
      </c>
      <c r="G68" s="81" t="n">
        <f aca="false">'High pensions'!K68</f>
        <v>2204445.21809916</v>
      </c>
      <c r="H68" s="81" t="n">
        <f aca="false">'High pensions'!V68</f>
        <v>12128207.1734902</v>
      </c>
      <c r="I68" s="81" t="n">
        <f aca="false">'High pensions'!M68</f>
        <v>68178.7180855414</v>
      </c>
      <c r="J68" s="81" t="n">
        <f aca="false">'High pensions'!W68</f>
        <v>375099.190932689</v>
      </c>
      <c r="K68" s="9"/>
      <c r="L68" s="81" t="n">
        <f aca="false">'High pensions'!N68</f>
        <v>4361106.55288928</v>
      </c>
      <c r="M68" s="67"/>
      <c r="N68" s="81" t="n">
        <f aca="false">'High pensions'!L68</f>
        <v>1252848.17105893</v>
      </c>
      <c r="O68" s="9"/>
      <c r="P68" s="81" t="n">
        <f aca="false">'High pensions'!X68</f>
        <v>29522603.6219657</v>
      </c>
      <c r="Q68" s="67"/>
      <c r="R68" s="81" t="n">
        <f aca="false">'High SIPA income'!G63</f>
        <v>27732567.9119259</v>
      </c>
      <c r="S68" s="67"/>
      <c r="T68" s="81" t="n">
        <f aca="false">'High SIPA income'!J63</f>
        <v>106037877.040055</v>
      </c>
      <c r="U68" s="9"/>
      <c r="V68" s="81" t="n">
        <f aca="false">'High SIPA income'!F63</f>
        <v>128554.226715698</v>
      </c>
      <c r="W68" s="67"/>
      <c r="X68" s="81" t="n">
        <f aca="false">'High SIPA income'!M63</f>
        <v>322891.154297838</v>
      </c>
      <c r="Y68" s="9"/>
      <c r="Z68" s="9" t="n">
        <f aca="false">R68+V68-N68-L68-F68</f>
        <v>-6131475.96237263</v>
      </c>
      <c r="AA68" s="9"/>
      <c r="AB68" s="9" t="n">
        <f aca="false">T68-P68-D68</f>
        <v>-79615649.3890704</v>
      </c>
      <c r="AC68" s="50"/>
      <c r="AD68" s="9"/>
      <c r="AE68" s="9"/>
      <c r="AF68" s="9"/>
      <c r="AG68" s="9" t="n">
        <f aca="false">BF68/100*$AG$53</f>
        <v>6400637439.40647</v>
      </c>
      <c r="AH68" s="40" t="n">
        <f aca="false">(AG68-AG67)/AG67</f>
        <v>0.00744599078645613</v>
      </c>
      <c r="AI68" s="40"/>
      <c r="AJ68" s="40" t="n">
        <f aca="false">AB68/AG68</f>
        <v>-0.012438706323046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12988875</v>
      </c>
      <c r="AX68" s="7"/>
      <c r="AY68" s="40" t="n">
        <f aca="false">(AW68-AW67)/AW67</f>
        <v>0.004380530032535</v>
      </c>
      <c r="AZ68" s="12" t="n">
        <f aca="false">workers_and_wage_high!B56</f>
        <v>7716.56614594089</v>
      </c>
      <c r="BA68" s="40" t="n">
        <f aca="false">(AZ68-AZ67)/AZ67</f>
        <v>0.00305209097773109</v>
      </c>
      <c r="BB68" s="39"/>
      <c r="BC68" s="39"/>
      <c r="BD68" s="39"/>
      <c r="BE68" s="39"/>
      <c r="BF68" s="7" t="n">
        <f aca="false">BF67*(1+AY68)*(1+BA68)*(1-BE68)</f>
        <v>115.212814623504</v>
      </c>
      <c r="BG68" s="7"/>
      <c r="BH68" s="7"/>
      <c r="BI68" s="40" t="n">
        <f aca="false">T75/AG75</f>
        <v>0.019380003752306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157657707.867086</v>
      </c>
      <c r="E69" s="9"/>
      <c r="F69" s="81" t="n">
        <f aca="false">'High pensions'!I69</f>
        <v>28656154.6346059</v>
      </c>
      <c r="G69" s="81" t="n">
        <f aca="false">'High pensions'!K69</f>
        <v>2351938.64307583</v>
      </c>
      <c r="H69" s="81" t="n">
        <f aca="false">'High pensions'!V69</f>
        <v>12939672.480116</v>
      </c>
      <c r="I69" s="81" t="n">
        <f aca="false">'High pensions'!M69</f>
        <v>72740.3704044079</v>
      </c>
      <c r="J69" s="81" t="n">
        <f aca="false">'High pensions'!W69</f>
        <v>400196.056086067</v>
      </c>
      <c r="K69" s="9"/>
      <c r="L69" s="81" t="n">
        <f aca="false">'High pensions'!N69</f>
        <v>4460413.69594104</v>
      </c>
      <c r="M69" s="67"/>
      <c r="N69" s="81" t="n">
        <f aca="false">'High pensions'!L69</f>
        <v>1266478.94272032</v>
      </c>
      <c r="O69" s="9"/>
      <c r="P69" s="81" t="n">
        <f aca="false">'High pensions'!X69</f>
        <v>30112901.3433007</v>
      </c>
      <c r="Q69" s="67"/>
      <c r="R69" s="81" t="n">
        <f aca="false">'High SIPA income'!G64</f>
        <v>32377784.09923</v>
      </c>
      <c r="S69" s="67"/>
      <c r="T69" s="81" t="n">
        <f aca="false">'High SIPA income'!J64</f>
        <v>123799263.740996</v>
      </c>
      <c r="U69" s="9"/>
      <c r="V69" s="81" t="n">
        <f aca="false">'High SIPA income'!F64</f>
        <v>126384.252341693</v>
      </c>
      <c r="W69" s="67"/>
      <c r="X69" s="81" t="n">
        <f aca="false">'High SIPA income'!M64</f>
        <v>317440.804291307</v>
      </c>
      <c r="Y69" s="9"/>
      <c r="Z69" s="9" t="n">
        <f aca="false">R69+V69-N69-L69-F69</f>
        <v>-1878878.92169554</v>
      </c>
      <c r="AA69" s="9"/>
      <c r="AB69" s="9" t="n">
        <f aca="false">T69-P69-D69</f>
        <v>-63971345.4693905</v>
      </c>
      <c r="AC69" s="50"/>
      <c r="AD69" s="9"/>
      <c r="AE69" s="9"/>
      <c r="AF69" s="9"/>
      <c r="AG69" s="9" t="n">
        <f aca="false">BF69/100*$AG$53</f>
        <v>6470449861.9873</v>
      </c>
      <c r="AH69" s="40" t="n">
        <f aca="false">(AG69-AG68)/AG68</f>
        <v>0.0109071046816393</v>
      </c>
      <c r="AI69" s="40" t="n">
        <f aca="false">(AG69-AG65)/AG65</f>
        <v>0.0339922680611499</v>
      </c>
      <c r="AJ69" s="40" t="n">
        <f aca="false">AB69/AG69</f>
        <v>-0.00988669209002149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13094487</v>
      </c>
      <c r="AX69" s="7"/>
      <c r="AY69" s="40" t="n">
        <f aca="false">(AW69-AW68)/AW68</f>
        <v>0.00813095822386465</v>
      </c>
      <c r="AZ69" s="12" t="n">
        <f aca="false">workers_and_wage_high!B57</f>
        <v>7737.815684602</v>
      </c>
      <c r="BA69" s="40" t="n">
        <f aca="false">(AZ69-AZ68)/AZ68</f>
        <v>0.00275375578453194</v>
      </c>
      <c r="BB69" s="39"/>
      <c r="BC69" s="39"/>
      <c r="BD69" s="39"/>
      <c r="BE69" s="39"/>
      <c r="BF69" s="7" t="n">
        <f aca="false">BF68*(1+AY69)*(1+BA69)*(1-BE69)</f>
        <v>116.469452853269</v>
      </c>
      <c r="BG69" s="7"/>
      <c r="BH69" s="7"/>
      <c r="BI69" s="40" t="n">
        <f aca="false">T76/AG76</f>
        <v>0.0168222160301958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156641122.696326</v>
      </c>
      <c r="E70" s="6"/>
      <c r="F70" s="80" t="n">
        <f aca="false">'High pensions'!I70</f>
        <v>28471378.2462729</v>
      </c>
      <c r="G70" s="80" t="n">
        <f aca="false">'High pensions'!K70</f>
        <v>2477834.157207</v>
      </c>
      <c r="H70" s="80" t="n">
        <f aca="false">'High pensions'!V70</f>
        <v>13632312.4536839</v>
      </c>
      <c r="I70" s="80" t="n">
        <f aca="false">'High pensions'!M70</f>
        <v>76634.0460991859</v>
      </c>
      <c r="J70" s="80" t="n">
        <f aca="false">'High pensions'!W70</f>
        <v>421617.910938678</v>
      </c>
      <c r="K70" s="6"/>
      <c r="L70" s="80" t="n">
        <f aca="false">'High pensions'!N70</f>
        <v>5404656.59171368</v>
      </c>
      <c r="M70" s="8"/>
      <c r="N70" s="80" t="n">
        <f aca="false">'High pensions'!L70</f>
        <v>1261058.50007863</v>
      </c>
      <c r="O70" s="6"/>
      <c r="P70" s="80" t="n">
        <f aca="false">'High pensions'!X70</f>
        <v>34982760.5420814</v>
      </c>
      <c r="Q70" s="8"/>
      <c r="R70" s="80" t="n">
        <f aca="false">'High SIPA income'!G65</f>
        <v>28494160.940354</v>
      </c>
      <c r="S70" s="8"/>
      <c r="T70" s="80" t="n">
        <f aca="false">'High SIPA income'!J65</f>
        <v>108949893.992812</v>
      </c>
      <c r="U70" s="6"/>
      <c r="V70" s="80" t="n">
        <f aca="false">'High SIPA income'!F65</f>
        <v>124946.681863303</v>
      </c>
      <c r="W70" s="8"/>
      <c r="X70" s="80" t="n">
        <f aca="false">'High SIPA income'!M65</f>
        <v>313830.041712663</v>
      </c>
      <c r="Y70" s="6"/>
      <c r="Z70" s="6" t="n">
        <f aca="false">R70+V70-N70-L70-F70</f>
        <v>-6517985.71584791</v>
      </c>
      <c r="AA70" s="6"/>
      <c r="AB70" s="6" t="n">
        <f aca="false">T70-P70-D70</f>
        <v>-82673989.2455953</v>
      </c>
      <c r="AC70" s="50"/>
      <c r="AD70" s="6"/>
      <c r="AE70" s="6"/>
      <c r="AF70" s="6"/>
      <c r="AG70" s="6" t="n">
        <f aca="false">BF70/100*$AG$53</f>
        <v>6539674038.11664</v>
      </c>
      <c r="AH70" s="61" t="n">
        <f aca="false">(AG70-AG69)/AG69</f>
        <v>0.0106985105527247</v>
      </c>
      <c r="AI70" s="61"/>
      <c r="AJ70" s="61" t="n">
        <f aca="false">AB70/AG70</f>
        <v>-0.0126419128482135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0.00810000999920059</v>
      </c>
      <c r="AV70" s="5"/>
      <c r="AW70" s="5" t="n">
        <f aca="false">workers_and_wage_high!C58</f>
        <v>13159088</v>
      </c>
      <c r="AX70" s="5"/>
      <c r="AY70" s="61" t="n">
        <f aca="false">(AW70-AW69)/AW69</f>
        <v>0.00493345023749308</v>
      </c>
      <c r="AZ70" s="11" t="n">
        <f aca="false">workers_and_wage_high!B58</f>
        <v>7782.20566298249</v>
      </c>
      <c r="BA70" s="61" t="n">
        <f aca="false">(AZ70-AZ69)/AZ69</f>
        <v>0.00573675830361604</v>
      </c>
      <c r="BB70" s="66"/>
      <c r="BC70" s="66"/>
      <c r="BD70" s="66"/>
      <c r="BE70" s="66"/>
      <c r="BF70" s="5" t="n">
        <f aca="false">BF69*(1+AY70)*(1+BA70)*(1-BE70)</f>
        <v>117.71550252369</v>
      </c>
      <c r="BG70" s="5"/>
      <c r="BH70" s="5"/>
      <c r="BI70" s="61" t="n">
        <f aca="false">T77/AG77</f>
        <v>0.0194126877467627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158596585.294842</v>
      </c>
      <c r="E71" s="9"/>
      <c r="F71" s="81" t="n">
        <f aca="false">'High pensions'!I71</f>
        <v>28826806.720804</v>
      </c>
      <c r="G71" s="81" t="n">
        <f aca="false">'High pensions'!K71</f>
        <v>2582922.20599875</v>
      </c>
      <c r="H71" s="81" t="n">
        <f aca="false">'High pensions'!V71</f>
        <v>14210475.892149</v>
      </c>
      <c r="I71" s="81" t="n">
        <f aca="false">'High pensions'!M71</f>
        <v>79884.1919381064</v>
      </c>
      <c r="J71" s="81" t="n">
        <f aca="false">'High pensions'!W71</f>
        <v>439499.254396364</v>
      </c>
      <c r="K71" s="9"/>
      <c r="L71" s="81" t="n">
        <f aca="false">'High pensions'!N71</f>
        <v>4470259.94565643</v>
      </c>
      <c r="M71" s="67"/>
      <c r="N71" s="81" t="n">
        <f aca="false">'High pensions'!L71</f>
        <v>1277220.34317391</v>
      </c>
      <c r="O71" s="9"/>
      <c r="P71" s="81" t="n">
        <f aca="false">'High pensions'!X71</f>
        <v>30223089.5959512</v>
      </c>
      <c r="Q71" s="67"/>
      <c r="R71" s="81" t="n">
        <f aca="false">'High SIPA income'!G66</f>
        <v>32958204.3589232</v>
      </c>
      <c r="S71" s="67"/>
      <c r="T71" s="81" t="n">
        <f aca="false">'High SIPA income'!J66</f>
        <v>126018550.909944</v>
      </c>
      <c r="U71" s="9"/>
      <c r="V71" s="81" t="n">
        <f aca="false">'High SIPA income'!F66</f>
        <v>125193.472155474</v>
      </c>
      <c r="W71" s="67"/>
      <c r="X71" s="81" t="n">
        <f aca="false">'High SIPA income'!M66</f>
        <v>314449.907774982</v>
      </c>
      <c r="Y71" s="9"/>
      <c r="Z71" s="9" t="n">
        <f aca="false">R71+V71-N71-L71-F71</f>
        <v>-1490889.17855561</v>
      </c>
      <c r="AA71" s="9"/>
      <c r="AB71" s="9" t="n">
        <f aca="false">T71-P71-D71</f>
        <v>-62801123.9808496</v>
      </c>
      <c r="AC71" s="50"/>
      <c r="AD71" s="9"/>
      <c r="AE71" s="9"/>
      <c r="AF71" s="9"/>
      <c r="AG71" s="9" t="n">
        <f aca="false">BF71/100*$AG$53</f>
        <v>6578348307.95626</v>
      </c>
      <c r="AH71" s="40" t="n">
        <f aca="false">(AG71-AG70)/AG70</f>
        <v>0.00591379166823956</v>
      </c>
      <c r="AI71" s="40"/>
      <c r="AJ71" s="40" t="n">
        <f aca="false">AB71/AG71</f>
        <v>-0.00954664013531999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13221892</v>
      </c>
      <c r="AX71" s="7"/>
      <c r="AY71" s="40" t="n">
        <f aca="false">(AW71-AW70)/AW70</f>
        <v>0.00477267117599639</v>
      </c>
      <c r="AZ71" s="12" t="n">
        <f aca="false">workers_and_wage_high!B59</f>
        <v>7791.04391526744</v>
      </c>
      <c r="BA71" s="40" t="n">
        <f aca="false">(AZ71-AZ70)/AZ70</f>
        <v>0.00113570016878313</v>
      </c>
      <c r="BB71" s="39"/>
      <c r="BC71" s="39"/>
      <c r="BD71" s="39"/>
      <c r="BE71" s="39"/>
      <c r="BF71" s="7" t="n">
        <f aca="false">BF70*(1+AY71)*(1+BA71)*(1-BE71)</f>
        <v>118.411647481737</v>
      </c>
      <c r="BG71" s="7"/>
      <c r="BH71" s="7"/>
      <c r="BI71" s="40" t="n">
        <f aca="false">T78/AG78</f>
        <v>0.0168320018682877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157299429.10965</v>
      </c>
      <c r="E72" s="9"/>
      <c r="F72" s="81" t="n">
        <f aca="false">'High pensions'!I72</f>
        <v>28591033.2294156</v>
      </c>
      <c r="G72" s="81" t="n">
        <f aca="false">'High pensions'!K72</f>
        <v>2659306.0935066</v>
      </c>
      <c r="H72" s="81" t="n">
        <f aca="false">'High pensions'!V72</f>
        <v>14630717.5043268</v>
      </c>
      <c r="I72" s="81" t="n">
        <f aca="false">'High pensions'!M72</f>
        <v>82246.5802115439</v>
      </c>
      <c r="J72" s="81" t="n">
        <f aca="false">'High pensions'!W72</f>
        <v>452496.417659591</v>
      </c>
      <c r="K72" s="9"/>
      <c r="L72" s="81" t="n">
        <f aca="false">'High pensions'!N72</f>
        <v>4447336.13472725</v>
      </c>
      <c r="M72" s="67"/>
      <c r="N72" s="81" t="n">
        <f aca="false">'High pensions'!L72</f>
        <v>1269002.13482412</v>
      </c>
      <c r="O72" s="9"/>
      <c r="P72" s="81" t="n">
        <f aca="false">'High pensions'!X72</f>
        <v>30058923.6744873</v>
      </c>
      <c r="Q72" s="67"/>
      <c r="R72" s="81" t="n">
        <f aca="false">'High SIPA income'!G67</f>
        <v>29016601.4364008</v>
      </c>
      <c r="S72" s="67"/>
      <c r="T72" s="81" t="n">
        <f aca="false">'High SIPA income'!J67</f>
        <v>110947490.510253</v>
      </c>
      <c r="U72" s="9"/>
      <c r="V72" s="81" t="n">
        <f aca="false">'High SIPA income'!F67</f>
        <v>121725.516658464</v>
      </c>
      <c r="W72" s="67"/>
      <c r="X72" s="81" t="n">
        <f aca="false">'High SIPA income'!M67</f>
        <v>305739.403405805</v>
      </c>
      <c r="Y72" s="9"/>
      <c r="Z72" s="9" t="n">
        <f aca="false">R72+V72-N72-L72-F72</f>
        <v>-5169044.54590773</v>
      </c>
      <c r="AA72" s="9"/>
      <c r="AB72" s="9" t="n">
        <f aca="false">T72-P72-D72</f>
        <v>-76410862.2738839</v>
      </c>
      <c r="AC72" s="50"/>
      <c r="AD72" s="9"/>
      <c r="AE72" s="9"/>
      <c r="AF72" s="9"/>
      <c r="AG72" s="9" t="n">
        <f aca="false">BF72/100*$AG$53</f>
        <v>6624932161.30935</v>
      </c>
      <c r="AH72" s="40" t="n">
        <f aca="false">(AG72-AG71)/AG71</f>
        <v>0.00708139052119603</v>
      </c>
      <c r="AI72" s="40"/>
      <c r="AJ72" s="40" t="n">
        <f aca="false">AB72/AG72</f>
        <v>-0.011533833164381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13229753</v>
      </c>
      <c r="AX72" s="7"/>
      <c r="AY72" s="40" t="n">
        <f aca="false">(AW72-AW71)/AW71</f>
        <v>0.000594544260382705</v>
      </c>
      <c r="AZ72" s="12" t="n">
        <f aca="false">workers_and_wage_high!B60</f>
        <v>7841.55318935802</v>
      </c>
      <c r="BA72" s="40" t="n">
        <f aca="false">(AZ72-AZ71)/AZ71</f>
        <v>0.00648299183522771</v>
      </c>
      <c r="BB72" s="39"/>
      <c r="BC72" s="39"/>
      <c r="BD72" s="39"/>
      <c r="BE72" s="39"/>
      <c r="BF72" s="7" t="n">
        <f aca="false">BF71*(1+AY72)*(1+BA72)*(1-BE72)</f>
        <v>119.250166599813</v>
      </c>
      <c r="BG72" s="7"/>
      <c r="BH72" s="7"/>
      <c r="BI72" s="40" t="n">
        <f aca="false">T79/AG79</f>
        <v>0.0194743708501584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159290187.69389</v>
      </c>
      <c r="E73" s="9"/>
      <c r="F73" s="81" t="n">
        <f aca="false">'High pensions'!I73</f>
        <v>28952877.1671586</v>
      </c>
      <c r="G73" s="81" t="n">
        <f aca="false">'High pensions'!K73</f>
        <v>2786810.71257681</v>
      </c>
      <c r="H73" s="81" t="n">
        <f aca="false">'High pensions'!V73</f>
        <v>15332210.2985065</v>
      </c>
      <c r="I73" s="81" t="n">
        <f aca="false">'High pensions'!M73</f>
        <v>86190.0220384584</v>
      </c>
      <c r="J73" s="81" t="n">
        <f aca="false">'High pensions'!W73</f>
        <v>474192.071087833</v>
      </c>
      <c r="K73" s="9"/>
      <c r="L73" s="81" t="n">
        <f aca="false">'High pensions'!N73</f>
        <v>4551607.71658887</v>
      </c>
      <c r="M73" s="67"/>
      <c r="N73" s="81" t="n">
        <f aca="false">'High pensions'!L73</f>
        <v>1285958.6038614</v>
      </c>
      <c r="O73" s="9"/>
      <c r="P73" s="81" t="n">
        <f aca="false">'High pensions'!X73</f>
        <v>30693278.8981295</v>
      </c>
      <c r="Q73" s="67"/>
      <c r="R73" s="81" t="n">
        <f aca="false">'High SIPA income'!G68</f>
        <v>33741877.6836329</v>
      </c>
      <c r="S73" s="67"/>
      <c r="T73" s="81" t="n">
        <f aca="false">'High SIPA income'!J68</f>
        <v>129014993.789271</v>
      </c>
      <c r="U73" s="9"/>
      <c r="V73" s="81" t="n">
        <f aca="false">'High SIPA income'!F68</f>
        <v>124761.42204154</v>
      </c>
      <c r="W73" s="67"/>
      <c r="X73" s="81" t="n">
        <f aca="false">'High SIPA income'!M68</f>
        <v>313364.722452283</v>
      </c>
      <c r="Y73" s="9"/>
      <c r="Z73" s="9" t="n">
        <f aca="false">R73+V73-N73-L73-F73</f>
        <v>-923804.381934367</v>
      </c>
      <c r="AA73" s="9"/>
      <c r="AB73" s="9" t="n">
        <f aca="false">T73-P73-D73</f>
        <v>-60968472.8027488</v>
      </c>
      <c r="AC73" s="50"/>
      <c r="AD73" s="9"/>
      <c r="AE73" s="9"/>
      <c r="AF73" s="9"/>
      <c r="AG73" s="9" t="n">
        <f aca="false">BF73/100*$AG$53</f>
        <v>6682611121.24415</v>
      </c>
      <c r="AH73" s="40" t="n">
        <f aca="false">(AG73-AG72)/AG72</f>
        <v>0.00870634725464211</v>
      </c>
      <c r="AI73" s="40" t="n">
        <f aca="false">(AG73-AG69)/AG69</f>
        <v>0.0327892594459723</v>
      </c>
      <c r="AJ73" s="40" t="n">
        <f aca="false">AB73/AG73</f>
        <v>-0.00912345065373157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13265454</v>
      </c>
      <c r="AX73" s="7"/>
      <c r="AY73" s="40" t="n">
        <f aca="false">(AW73-AW72)/AW72</f>
        <v>0.00269853866508316</v>
      </c>
      <c r="AZ73" s="12" t="n">
        <f aca="false">workers_and_wage_high!B61</f>
        <v>7888.53695246316</v>
      </c>
      <c r="BA73" s="40" t="n">
        <f aca="false">(AZ73-AZ72)/AZ72</f>
        <v>0.00599163991757442</v>
      </c>
      <c r="BB73" s="39"/>
      <c r="BC73" s="39"/>
      <c r="BD73" s="39"/>
      <c r="BE73" s="39"/>
      <c r="BF73" s="7" t="n">
        <f aca="false">BF72*(1+AY73)*(1+BA73)*(1-BE73)</f>
        <v>120.288399960405</v>
      </c>
      <c r="BG73" s="7"/>
      <c r="BH73" s="7"/>
      <c r="BI73" s="40" t="n">
        <f aca="false">T80/AG80</f>
        <v>0.0169680900731141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158273513.983622</v>
      </c>
      <c r="E74" s="6"/>
      <c r="F74" s="80" t="n">
        <f aca="false">'High pensions'!I74</f>
        <v>28768084.6857219</v>
      </c>
      <c r="G74" s="80" t="n">
        <f aca="false">'High pensions'!K74</f>
        <v>2849228.45861474</v>
      </c>
      <c r="H74" s="80" t="n">
        <f aca="false">'High pensions'!V74</f>
        <v>15675614.3209948</v>
      </c>
      <c r="I74" s="80" t="n">
        <f aca="false">'High pensions'!M74</f>
        <v>88120.4677922092</v>
      </c>
      <c r="J74" s="80" t="n">
        <f aca="false">'High pensions'!W74</f>
        <v>484812.81405139</v>
      </c>
      <c r="K74" s="6"/>
      <c r="L74" s="80" t="n">
        <f aca="false">'High pensions'!N74</f>
        <v>5350237.22285888</v>
      </c>
      <c r="M74" s="8"/>
      <c r="N74" s="80" t="n">
        <f aca="false">'High pensions'!L74</f>
        <v>1278554.72070119</v>
      </c>
      <c r="O74" s="6"/>
      <c r="P74" s="80" t="n">
        <f aca="false">'High pensions'!X74</f>
        <v>34796637.2220407</v>
      </c>
      <c r="Q74" s="8"/>
      <c r="R74" s="80" t="n">
        <f aca="false">'High SIPA income'!G69</f>
        <v>29481009.4021151</v>
      </c>
      <c r="S74" s="8"/>
      <c r="T74" s="80" t="n">
        <f aca="false">'High SIPA income'!J69</f>
        <v>112723194.61819</v>
      </c>
      <c r="U74" s="6"/>
      <c r="V74" s="80" t="n">
        <f aca="false">'High SIPA income'!F69</f>
        <v>128571.468634428</v>
      </c>
      <c r="W74" s="8"/>
      <c r="X74" s="80" t="n">
        <f aca="false">'High SIPA income'!M69</f>
        <v>322934.461026703</v>
      </c>
      <c r="Y74" s="6"/>
      <c r="Z74" s="6" t="n">
        <f aca="false">R74+V74-N74-L74-F74</f>
        <v>-5787295.75853244</v>
      </c>
      <c r="AA74" s="6"/>
      <c r="AB74" s="6" t="n">
        <f aca="false">T74-P74-D74</f>
        <v>-80346956.5874729</v>
      </c>
      <c r="AC74" s="50"/>
      <c r="AD74" s="6"/>
      <c r="AE74" s="6"/>
      <c r="AF74" s="6"/>
      <c r="AG74" s="6" t="n">
        <f aca="false">BF74/100*$AG$53</f>
        <v>6722168389.2382</v>
      </c>
      <c r="AH74" s="61" t="n">
        <f aca="false">(AG74-AG73)/AG73</f>
        <v>0.00591943287980617</v>
      </c>
      <c r="AI74" s="61"/>
      <c r="AJ74" s="61" t="n">
        <f aca="false">AB74/AG74</f>
        <v>-0.0119525355413744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0.00896329904490492</v>
      </c>
      <c r="AV74" s="5"/>
      <c r="AW74" s="5" t="n">
        <f aca="false">workers_and_wage_high!C62</f>
        <v>13317493</v>
      </c>
      <c r="AX74" s="5"/>
      <c r="AY74" s="61" t="n">
        <f aca="false">(AW74-AW73)/AW73</f>
        <v>0.00392289626875944</v>
      </c>
      <c r="AZ74" s="11" t="n">
        <f aca="false">workers_and_wage_high!B62</f>
        <v>7904.22516207739</v>
      </c>
      <c r="BA74" s="61" t="n">
        <f aca="false">(AZ74-AZ73)/AZ73</f>
        <v>0.00198873500989691</v>
      </c>
      <c r="BB74" s="66"/>
      <c r="BC74" s="66"/>
      <c r="BD74" s="66"/>
      <c r="BE74" s="66"/>
      <c r="BF74" s="5" t="n">
        <f aca="false">BF73*(1+AY74)*(1+BA74)*(1-BE74)</f>
        <v>121.00043907019</v>
      </c>
      <c r="BG74" s="5"/>
      <c r="BH74" s="5"/>
      <c r="BI74" s="61" t="n">
        <f aca="false">T81/AG81</f>
        <v>0.0195051648488138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161574676.586855</v>
      </c>
      <c r="E75" s="9"/>
      <c r="F75" s="81" t="n">
        <f aca="false">'High pensions'!I75</f>
        <v>29368110.065464</v>
      </c>
      <c r="G75" s="81" t="n">
        <f aca="false">'High pensions'!K75</f>
        <v>2955929.48855421</v>
      </c>
      <c r="H75" s="81" t="n">
        <f aca="false">'High pensions'!V75</f>
        <v>16262651.9058283</v>
      </c>
      <c r="I75" s="81" t="n">
        <f aca="false">'High pensions'!M75</f>
        <v>91420.4996460071</v>
      </c>
      <c r="J75" s="81" t="n">
        <f aca="false">'High pensions'!W75</f>
        <v>502968.615644178</v>
      </c>
      <c r="K75" s="9"/>
      <c r="L75" s="81" t="n">
        <f aca="false">'High pensions'!N75</f>
        <v>4546220.29278052</v>
      </c>
      <c r="M75" s="67"/>
      <c r="N75" s="81" t="n">
        <f aca="false">'High pensions'!L75</f>
        <v>1307093.2745776</v>
      </c>
      <c r="O75" s="9"/>
      <c r="P75" s="81" t="n">
        <f aca="false">'High pensions'!X75</f>
        <v>30781600.2529218</v>
      </c>
      <c r="Q75" s="67"/>
      <c r="R75" s="81" t="n">
        <f aca="false">'High SIPA income'!G70</f>
        <v>34421429.6858817</v>
      </c>
      <c r="S75" s="67"/>
      <c r="T75" s="81" t="n">
        <f aca="false">'High SIPA income'!J70</f>
        <v>131613319.767796</v>
      </c>
      <c r="U75" s="9"/>
      <c r="V75" s="81" t="n">
        <f aca="false">'High SIPA income'!F70</f>
        <v>125384.354661004</v>
      </c>
      <c r="W75" s="67"/>
      <c r="X75" s="81" t="n">
        <f aca="false">'High SIPA income'!M70</f>
        <v>314929.349595918</v>
      </c>
      <c r="Y75" s="9"/>
      <c r="Z75" s="9" t="n">
        <f aca="false">R75+V75-N75-L75-F75</f>
        <v>-674609.592279401</v>
      </c>
      <c r="AA75" s="9"/>
      <c r="AB75" s="9" t="n">
        <f aca="false">T75-P75-D75</f>
        <v>-60742957.0719804</v>
      </c>
      <c r="AC75" s="50"/>
      <c r="AD75" s="9"/>
      <c r="AE75" s="9"/>
      <c r="AF75" s="9"/>
      <c r="AG75" s="9" t="n">
        <f aca="false">BF75/100*$AG$53</f>
        <v>6791191655.58135</v>
      </c>
      <c r="AH75" s="40" t="n">
        <f aca="false">(AG75-AG74)/AG74</f>
        <v>0.0102680061471902</v>
      </c>
      <c r="AI75" s="40"/>
      <c r="AJ75" s="40" t="n">
        <f aca="false">AB75/AG75</f>
        <v>-0.00894437385257103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13391639</v>
      </c>
      <c r="AX75" s="7"/>
      <c r="AY75" s="40" t="n">
        <f aca="false">(AW75-AW74)/AW74</f>
        <v>0.00556756440570309</v>
      </c>
      <c r="AZ75" s="12" t="n">
        <f aca="false">workers_and_wage_high!B63</f>
        <v>7941.17280358957</v>
      </c>
      <c r="BA75" s="40" t="n">
        <f aca="false">(AZ75-AZ74)/AZ74</f>
        <v>0.00467441662586343</v>
      </c>
      <c r="BB75" s="39"/>
      <c r="BC75" s="39"/>
      <c r="BD75" s="39"/>
      <c r="BE75" s="39"/>
      <c r="BF75" s="7" t="n">
        <f aca="false">BF74*(1+AY75)*(1+BA75)*(1-BE75)</f>
        <v>122.242872322375</v>
      </c>
      <c r="BG75" s="7"/>
      <c r="BH75" s="7"/>
      <c r="BI75" s="40" t="n">
        <f aca="false">T82/AG82</f>
        <v>0.0169507371035501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160803574.938933</v>
      </c>
      <c r="E76" s="9"/>
      <c r="F76" s="81" t="n">
        <f aca="false">'High pensions'!I76</f>
        <v>29227953.2132506</v>
      </c>
      <c r="G76" s="81" t="n">
        <f aca="false">'High pensions'!K76</f>
        <v>2938459.61997502</v>
      </c>
      <c r="H76" s="81" t="n">
        <f aca="false">'High pensions'!V76</f>
        <v>16166537.8433502</v>
      </c>
      <c r="I76" s="81" t="n">
        <f aca="false">'High pensions'!M76</f>
        <v>90880.1944322167</v>
      </c>
      <c r="J76" s="81" t="n">
        <f aca="false">'High pensions'!W76</f>
        <v>499996.015773714</v>
      </c>
      <c r="K76" s="9"/>
      <c r="L76" s="81" t="n">
        <f aca="false">'High pensions'!N76</f>
        <v>4439380.21139661</v>
      </c>
      <c r="M76" s="67"/>
      <c r="N76" s="81" t="n">
        <f aca="false">'High pensions'!L76</f>
        <v>1302187.34738716</v>
      </c>
      <c r="O76" s="9"/>
      <c r="P76" s="81" t="n">
        <f aca="false">'High pensions'!X76</f>
        <v>30200215.598805</v>
      </c>
      <c r="Q76" s="67"/>
      <c r="R76" s="81" t="n">
        <f aca="false">'High SIPA income'!G71</f>
        <v>30123179.2262866</v>
      </c>
      <c r="S76" s="67"/>
      <c r="T76" s="81" t="n">
        <f aca="false">'High SIPA income'!J71</f>
        <v>115178586.59886</v>
      </c>
      <c r="U76" s="9"/>
      <c r="V76" s="81" t="n">
        <f aca="false">'High SIPA income'!F71</f>
        <v>132925.595057144</v>
      </c>
      <c r="W76" s="67"/>
      <c r="X76" s="81" t="n">
        <f aca="false">'High SIPA income'!M71</f>
        <v>333870.771271086</v>
      </c>
      <c r="Y76" s="9"/>
      <c r="Z76" s="9" t="n">
        <f aca="false">R76+V76-N76-L76-F76</f>
        <v>-4713415.95069059</v>
      </c>
      <c r="AA76" s="9"/>
      <c r="AB76" s="9" t="n">
        <f aca="false">T76-P76-D76</f>
        <v>-75825203.9388786</v>
      </c>
      <c r="AC76" s="50"/>
      <c r="AD76" s="9"/>
      <c r="AE76" s="9"/>
      <c r="AF76" s="9"/>
      <c r="AG76" s="9" t="n">
        <f aca="false">BF76/100*$AG$53</f>
        <v>6846814141.02131</v>
      </c>
      <c r="AH76" s="40" t="n">
        <f aca="false">(AG76-AG75)/AG75</f>
        <v>0.00819038664506649</v>
      </c>
      <c r="AI76" s="40"/>
      <c r="AJ76" s="40" t="n">
        <f aca="false">AB76/AG76</f>
        <v>-0.011074523475756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13435320</v>
      </c>
      <c r="AX76" s="7"/>
      <c r="AY76" s="40" t="n">
        <f aca="false">(AW76-AW75)/AW75</f>
        <v>0.00326181134363016</v>
      </c>
      <c r="AZ76" s="12" t="n">
        <f aca="false">workers_and_wage_high!B64</f>
        <v>7980.18422384067</v>
      </c>
      <c r="BA76" s="40" t="n">
        <f aca="false">(AZ76-AZ75)/AZ75</f>
        <v>0.00491255148527536</v>
      </c>
      <c r="BB76" s="39"/>
      <c r="BC76" s="39"/>
      <c r="BD76" s="39"/>
      <c r="BE76" s="39"/>
      <c r="BF76" s="7" t="n">
        <f aca="false">BF75*(1+AY76)*(1+BA76)*(1-BE76)</f>
        <v>123.244088711299</v>
      </c>
      <c r="BG76" s="7"/>
      <c r="BH76" s="7"/>
      <c r="BI76" s="40" t="n">
        <f aca="false">T83/AG83</f>
        <v>0.019545502024852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162987915.901831</v>
      </c>
      <c r="E77" s="9"/>
      <c r="F77" s="81" t="n">
        <f aca="false">'High pensions'!I77</f>
        <v>29624983.0397926</v>
      </c>
      <c r="G77" s="81" t="n">
        <f aca="false">'High pensions'!K77</f>
        <v>3010261.44100715</v>
      </c>
      <c r="H77" s="81" t="n">
        <f aca="false">'High pensions'!V77</f>
        <v>16561570.2777068</v>
      </c>
      <c r="I77" s="81" t="n">
        <f aca="false">'High pensions'!M77</f>
        <v>93100.8693094994</v>
      </c>
      <c r="J77" s="81" t="n">
        <f aca="false">'High pensions'!W77</f>
        <v>512213.513743508</v>
      </c>
      <c r="K77" s="9"/>
      <c r="L77" s="81" t="n">
        <f aca="false">'High pensions'!N77</f>
        <v>4540840.4007704</v>
      </c>
      <c r="M77" s="67"/>
      <c r="N77" s="81" t="n">
        <f aca="false">'High pensions'!L77</f>
        <v>1320286.35509127</v>
      </c>
      <c r="O77" s="9"/>
      <c r="P77" s="81" t="n">
        <f aca="false">'High pensions'!X77</f>
        <v>30826268.4041045</v>
      </c>
      <c r="Q77" s="67"/>
      <c r="R77" s="81" t="n">
        <f aca="false">'High SIPA income'!G72</f>
        <v>35160786.4917763</v>
      </c>
      <c r="S77" s="67"/>
      <c r="T77" s="81" t="n">
        <f aca="false">'High SIPA income'!J72</f>
        <v>134440314.596445</v>
      </c>
      <c r="U77" s="9"/>
      <c r="V77" s="81" t="n">
        <f aca="false">'High SIPA income'!F72</f>
        <v>129740.454444357</v>
      </c>
      <c r="W77" s="67"/>
      <c r="X77" s="81" t="n">
        <f aca="false">'High SIPA income'!M72</f>
        <v>325870.616353284</v>
      </c>
      <c r="Y77" s="9"/>
      <c r="Z77" s="9" t="n">
        <f aca="false">R77+V77-N77-L77-F77</f>
        <v>-195582.849433593</v>
      </c>
      <c r="AA77" s="9"/>
      <c r="AB77" s="9" t="n">
        <f aca="false">T77-P77-D77</f>
        <v>-59373869.7094896</v>
      </c>
      <c r="AC77" s="50"/>
      <c r="AD77" s="9"/>
      <c r="AE77" s="9"/>
      <c r="AF77" s="9"/>
      <c r="AG77" s="9" t="n">
        <f aca="false">BF77/100*$AG$53</f>
        <v>6925383870.08591</v>
      </c>
      <c r="AH77" s="40" t="n">
        <f aca="false">(AG77-AG76)/AG76</f>
        <v>0.0114753705075568</v>
      </c>
      <c r="AI77" s="40" t="n">
        <f aca="false">(AG77-AG73)/AG73</f>
        <v>0.0363290253520778</v>
      </c>
      <c r="AJ77" s="40" t="n">
        <f aca="false">AB77/AG77</f>
        <v>-0.00857336875807768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13484740</v>
      </c>
      <c r="AX77" s="7"/>
      <c r="AY77" s="40" t="n">
        <f aca="false">(AW77-AW76)/AW76</f>
        <v>0.00367836419229315</v>
      </c>
      <c r="AZ77" s="12" t="n">
        <f aca="false">workers_and_wage_high!B65</f>
        <v>8042.17773591596</v>
      </c>
      <c r="BA77" s="40" t="n">
        <f aca="false">(AZ77-AZ76)/AZ76</f>
        <v>0.00776843119612164</v>
      </c>
      <c r="BB77" s="39"/>
      <c r="BC77" s="39"/>
      <c r="BD77" s="39"/>
      <c r="BE77" s="39"/>
      <c r="BF77" s="7" t="n">
        <f aca="false">BF76*(1+AY77)*(1+BA77)*(1-BE77)</f>
        <v>124.658360292128</v>
      </c>
      <c r="BG77" s="7"/>
      <c r="BH77" s="7"/>
      <c r="BI77" s="40" t="n">
        <f aca="false">T84/AG84</f>
        <v>0.0170735781393808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161675662.475049</v>
      </c>
      <c r="E78" s="6"/>
      <c r="F78" s="80" t="n">
        <f aca="false">'High pensions'!I78</f>
        <v>29386465.4460359</v>
      </c>
      <c r="G78" s="80" t="n">
        <f aca="false">'High pensions'!K78</f>
        <v>3128104.40464996</v>
      </c>
      <c r="H78" s="80" t="n">
        <f aca="false">'High pensions'!V78</f>
        <v>17209907.4943742</v>
      </c>
      <c r="I78" s="80" t="n">
        <f aca="false">'High pensions'!M78</f>
        <v>96745.4970510299</v>
      </c>
      <c r="J78" s="80" t="n">
        <f aca="false">'High pensions'!W78</f>
        <v>532265.180238376</v>
      </c>
      <c r="K78" s="6"/>
      <c r="L78" s="80" t="n">
        <f aca="false">'High pensions'!N78</f>
        <v>5425337.00744583</v>
      </c>
      <c r="M78" s="8"/>
      <c r="N78" s="80" t="n">
        <f aca="false">'High pensions'!L78</f>
        <v>1311981.2683991</v>
      </c>
      <c r="O78" s="6"/>
      <c r="P78" s="80" t="n">
        <f aca="false">'High pensions'!X78</f>
        <v>35370233.3642796</v>
      </c>
      <c r="Q78" s="8"/>
      <c r="R78" s="80" t="n">
        <f aca="false">'High SIPA income'!G73</f>
        <v>30615003.0999791</v>
      </c>
      <c r="S78" s="8"/>
      <c r="T78" s="80" t="n">
        <f aca="false">'High SIPA income'!J73</f>
        <v>117059117.807134</v>
      </c>
      <c r="U78" s="6"/>
      <c r="V78" s="80" t="n">
        <f aca="false">'High SIPA income'!F73</f>
        <v>131354.030660382</v>
      </c>
      <c r="W78" s="8"/>
      <c r="X78" s="80" t="n">
        <f aca="false">'High SIPA income'!M73</f>
        <v>329923.454601008</v>
      </c>
      <c r="Y78" s="6"/>
      <c r="Z78" s="6" t="n">
        <f aca="false">R78+V78-N78-L78-F78</f>
        <v>-5377426.59124137</v>
      </c>
      <c r="AA78" s="6"/>
      <c r="AB78" s="6" t="n">
        <f aca="false">T78-P78-D78</f>
        <v>-79986778.032194</v>
      </c>
      <c r="AC78" s="50"/>
      <c r="AD78" s="6"/>
      <c r="AE78" s="6"/>
      <c r="AF78" s="6"/>
      <c r="AG78" s="6" t="n">
        <f aca="false">BF78/100*$AG$53</f>
        <v>6954557082.58203</v>
      </c>
      <c r="AH78" s="61" t="n">
        <f aca="false">(AG78-AG77)/AG77</f>
        <v>0.00421250475690306</v>
      </c>
      <c r="AI78" s="61"/>
      <c r="AJ78" s="61" t="n">
        <f aca="false">AB78/AG78</f>
        <v>-0.0115013475455575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0.00711925247355012</v>
      </c>
      <c r="AV78" s="5"/>
      <c r="AW78" s="5" t="n">
        <f aca="false">workers_and_wage_high!C66</f>
        <v>13524190</v>
      </c>
      <c r="AX78" s="5"/>
      <c r="AY78" s="61" t="n">
        <f aca="false">(AW78-AW77)/AW77</f>
        <v>0.00292552915369521</v>
      </c>
      <c r="AZ78" s="11" t="n">
        <f aca="false">workers_and_wage_high!B66</f>
        <v>8052.49763130392</v>
      </c>
      <c r="BA78" s="61" t="n">
        <f aca="false">(AZ78-AZ77)/AZ77</f>
        <v>0.00128322150129516</v>
      </c>
      <c r="BB78" s="66"/>
      <c r="BC78" s="66"/>
      <c r="BD78" s="66"/>
      <c r="BE78" s="66"/>
      <c r="BF78" s="5" t="n">
        <f aca="false">BF77*(1+AY78)*(1+BA78)*(1-BE78)</f>
        <v>125.183484227846</v>
      </c>
      <c r="BG78" s="5"/>
      <c r="BH78" s="5"/>
      <c r="BI78" s="61" t="n">
        <f aca="false">T85/AG85</f>
        <v>0.0196586234807929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163744080.256755</v>
      </c>
      <c r="E79" s="9"/>
      <c r="F79" s="81" t="n">
        <f aca="false">'High pensions'!I79</f>
        <v>29762424.8621877</v>
      </c>
      <c r="G79" s="81" t="n">
        <f aca="false">'High pensions'!K79</f>
        <v>3257668.36518392</v>
      </c>
      <c r="H79" s="81" t="n">
        <f aca="false">'High pensions'!V79</f>
        <v>17922730.1776834</v>
      </c>
      <c r="I79" s="81" t="n">
        <f aca="false">'High pensions'!M79</f>
        <v>100752.629851049</v>
      </c>
      <c r="J79" s="81" t="n">
        <f aca="false">'High pensions'!W79</f>
        <v>554311.242608767</v>
      </c>
      <c r="K79" s="9"/>
      <c r="L79" s="81" t="n">
        <f aca="false">'High pensions'!N79</f>
        <v>4501940.91123669</v>
      </c>
      <c r="M79" s="67"/>
      <c r="N79" s="81" t="n">
        <f aca="false">'High pensions'!L79</f>
        <v>1329175.53819766</v>
      </c>
      <c r="O79" s="9"/>
      <c r="P79" s="81" t="n">
        <f aca="false">'High pensions'!X79</f>
        <v>30673324.4307119</v>
      </c>
      <c r="Q79" s="67"/>
      <c r="R79" s="81" t="n">
        <f aca="false">'High SIPA income'!G74</f>
        <v>35698423.1798658</v>
      </c>
      <c r="S79" s="67"/>
      <c r="T79" s="81" t="n">
        <f aca="false">'High SIPA income'!J74</f>
        <v>136496015.071241</v>
      </c>
      <c r="U79" s="9"/>
      <c r="V79" s="81" t="n">
        <f aca="false">'High SIPA income'!F74</f>
        <v>130513.123101193</v>
      </c>
      <c r="W79" s="67"/>
      <c r="X79" s="81" t="n">
        <f aca="false">'High SIPA income'!M74</f>
        <v>327811.337252703</v>
      </c>
      <c r="Y79" s="9"/>
      <c r="Z79" s="9" t="n">
        <f aca="false">R79+V79-N79-L79-F79</f>
        <v>235394.991344899</v>
      </c>
      <c r="AA79" s="9"/>
      <c r="AB79" s="9" t="n">
        <f aca="false">T79-P79-D79</f>
        <v>-57921389.6162256</v>
      </c>
      <c r="AC79" s="50"/>
      <c r="AD79" s="9"/>
      <c r="AE79" s="9"/>
      <c r="AF79" s="9"/>
      <c r="AG79" s="9" t="n">
        <f aca="false">BF79/100*$AG$53</f>
        <v>7009007691.26161</v>
      </c>
      <c r="AH79" s="40" t="n">
        <f aca="false">(AG79-AG78)/AG78</f>
        <v>0.0078294861963187</v>
      </c>
      <c r="AI79" s="40"/>
      <c r="AJ79" s="40" t="n">
        <f aca="false">AB79/AG79</f>
        <v>-0.0082638502007122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13540441</v>
      </c>
      <c r="AX79" s="7"/>
      <c r="AY79" s="40" t="n">
        <f aca="false">(AW79-AW78)/AW78</f>
        <v>0.00120162464443342</v>
      </c>
      <c r="AZ79" s="12" t="n">
        <f aca="false">workers_and_wage_high!B67</f>
        <v>8105.80441600487</v>
      </c>
      <c r="BA79" s="40" t="n">
        <f aca="false">(AZ79-AZ78)/AZ78</f>
        <v>0.00661990690859993</v>
      </c>
      <c r="BB79" s="39"/>
      <c r="BC79" s="39"/>
      <c r="BD79" s="39"/>
      <c r="BE79" s="39"/>
      <c r="BF79" s="7" t="n">
        <f aca="false">BF78*(1+AY79)*(1+BA79)*(1-BE79)</f>
        <v>126.163606589615</v>
      </c>
      <c r="BG79" s="7"/>
      <c r="BH79" s="7"/>
      <c r="BI79" s="40" t="n">
        <f aca="false">T86/AG86</f>
        <v>0.0171070883876368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162719130.526475</v>
      </c>
      <c r="E80" s="9"/>
      <c r="F80" s="81" t="n">
        <f aca="false">'High pensions'!I80</f>
        <v>29576128.1161489</v>
      </c>
      <c r="G80" s="81" t="n">
        <f aca="false">'High pensions'!K80</f>
        <v>3325350.82612751</v>
      </c>
      <c r="H80" s="81" t="n">
        <f aca="false">'High pensions'!V80</f>
        <v>18295099.1082406</v>
      </c>
      <c r="I80" s="81" t="n">
        <f aca="false">'High pensions'!M80</f>
        <v>102845.901838995</v>
      </c>
      <c r="J80" s="81" t="n">
        <f aca="false">'High pensions'!W80</f>
        <v>565827.807471359</v>
      </c>
      <c r="K80" s="9"/>
      <c r="L80" s="81" t="n">
        <f aca="false">'High pensions'!N80</f>
        <v>4355898.80631854</v>
      </c>
      <c r="M80" s="67"/>
      <c r="N80" s="81" t="n">
        <f aca="false">'High pensions'!L80</f>
        <v>1323337.56704534</v>
      </c>
      <c r="O80" s="9"/>
      <c r="P80" s="81" t="n">
        <f aca="false">'High pensions'!X80</f>
        <v>29883392.4592366</v>
      </c>
      <c r="Q80" s="67"/>
      <c r="R80" s="81" t="n">
        <f aca="false">'High SIPA income'!G75</f>
        <v>31331123.6015047</v>
      </c>
      <c r="S80" s="67"/>
      <c r="T80" s="81" t="n">
        <f aca="false">'High SIPA income'!J75</f>
        <v>119797266.612099</v>
      </c>
      <c r="U80" s="9"/>
      <c r="V80" s="81" t="n">
        <f aca="false">'High SIPA income'!F75</f>
        <v>126067.444030968</v>
      </c>
      <c r="W80" s="67"/>
      <c r="X80" s="81" t="n">
        <f aca="false">'High SIPA income'!M75</f>
        <v>316645.073153138</v>
      </c>
      <c r="Y80" s="9"/>
      <c r="Z80" s="9" t="n">
        <f aca="false">R80+V80-N80-L80-F80</f>
        <v>-3798173.44397706</v>
      </c>
      <c r="AA80" s="9"/>
      <c r="AB80" s="9" t="n">
        <f aca="false">T80-P80-D80</f>
        <v>-72805256.3736133</v>
      </c>
      <c r="AC80" s="50"/>
      <c r="AD80" s="9"/>
      <c r="AE80" s="9"/>
      <c r="AF80" s="9"/>
      <c r="AG80" s="9" t="n">
        <f aca="false">BF80/100*$AG$53</f>
        <v>7060150323.10074</v>
      </c>
      <c r="AH80" s="40" t="n">
        <f aca="false">(AG80-AG79)/AG79</f>
        <v>0.00729670077304848</v>
      </c>
      <c r="AI80" s="40"/>
      <c r="AJ80" s="40" t="n">
        <f aca="false">AB80/AG80</f>
        <v>-0.0103121396913314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13584721</v>
      </c>
      <c r="AX80" s="7"/>
      <c r="AY80" s="40" t="n">
        <f aca="false">(AW80-AW79)/AW79</f>
        <v>0.0032702036809584</v>
      </c>
      <c r="AZ80" s="12" t="n">
        <f aca="false">workers_and_wage_high!B68</f>
        <v>8138.33602891468</v>
      </c>
      <c r="BA80" s="40" t="n">
        <f aca="false">(AZ80-AZ79)/AZ79</f>
        <v>0.00401337254641582</v>
      </c>
      <c r="BB80" s="39"/>
      <c r="BC80" s="39"/>
      <c r="BD80" s="39"/>
      <c r="BE80" s="39"/>
      <c r="BF80" s="7" t="n">
        <f aca="false">BF79*(1+AY80)*(1+BA80)*(1-BE80)</f>
        <v>127.084184675348</v>
      </c>
      <c r="BG80" s="7"/>
      <c r="BH80" s="7"/>
      <c r="BI80" s="40" t="n">
        <f aca="false">T87/AG87</f>
        <v>0.0196827077977914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165709116.926356</v>
      </c>
      <c r="E81" s="9"/>
      <c r="F81" s="81" t="n">
        <f aca="false">'High pensions'!I81</f>
        <v>30119593.537469</v>
      </c>
      <c r="G81" s="81" t="n">
        <f aca="false">'High pensions'!K81</f>
        <v>3488112.21837544</v>
      </c>
      <c r="H81" s="81" t="n">
        <f aca="false">'High pensions'!V81</f>
        <v>19190564.2660143</v>
      </c>
      <c r="I81" s="81" t="n">
        <f aca="false">'High pensions'!M81</f>
        <v>107879.759331199</v>
      </c>
      <c r="J81" s="81" t="n">
        <f aca="false">'High pensions'!W81</f>
        <v>593522.606165389</v>
      </c>
      <c r="K81" s="9"/>
      <c r="L81" s="81" t="n">
        <f aca="false">'High pensions'!N81</f>
        <v>4381588.35480816</v>
      </c>
      <c r="M81" s="67"/>
      <c r="N81" s="81" t="n">
        <f aca="false">'High pensions'!L81</f>
        <v>1348579.81844944</v>
      </c>
      <c r="O81" s="9"/>
      <c r="P81" s="81" t="n">
        <f aca="false">'High pensions'!X81</f>
        <v>30155571.0680294</v>
      </c>
      <c r="Q81" s="67"/>
      <c r="R81" s="81" t="n">
        <f aca="false">'High SIPA income'!G76</f>
        <v>36344887.6973498</v>
      </c>
      <c r="S81" s="67"/>
      <c r="T81" s="81" t="n">
        <f aca="false">'High SIPA income'!J76</f>
        <v>138967828.18402</v>
      </c>
      <c r="U81" s="9"/>
      <c r="V81" s="81" t="n">
        <f aca="false">'High SIPA income'!F76</f>
        <v>126100.453728178</v>
      </c>
      <c r="W81" s="67"/>
      <c r="X81" s="81" t="n">
        <f aca="false">'High SIPA income'!M76</f>
        <v>316727.983995571</v>
      </c>
      <c r="Y81" s="9"/>
      <c r="Z81" s="9" t="n">
        <f aca="false">R81+V81-N81-L81-F81</f>
        <v>621226.440351423</v>
      </c>
      <c r="AA81" s="9"/>
      <c r="AB81" s="9" t="n">
        <f aca="false">T81-P81-D81</f>
        <v>-56896859.8103654</v>
      </c>
      <c r="AC81" s="50"/>
      <c r="AD81" s="9"/>
      <c r="AE81" s="9"/>
      <c r="AF81" s="9"/>
      <c r="AG81" s="9" t="n">
        <f aca="false">BF81/100*$AG$53</f>
        <v>7124668223.06665</v>
      </c>
      <c r="AH81" s="40" t="n">
        <f aca="false">(AG81-AG80)/AG80</f>
        <v>0.00913831816793022</v>
      </c>
      <c r="AI81" s="40" t="n">
        <f aca="false">(AG81-AG77)/AG77</f>
        <v>0.0287759287743673</v>
      </c>
      <c r="AJ81" s="40" t="n">
        <f aca="false">AB81/AG81</f>
        <v>-0.00798589604862687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13626748</v>
      </c>
      <c r="AX81" s="7"/>
      <c r="AY81" s="40" t="n">
        <f aca="false">(AW81-AW80)/AW80</f>
        <v>0.00309369621945125</v>
      </c>
      <c r="AZ81" s="12" t="n">
        <f aca="false">workers_and_wage_high!B69</f>
        <v>8187.37747416539</v>
      </c>
      <c r="BA81" s="40" t="n">
        <f aca="false">(AZ81-AZ80)/AZ80</f>
        <v>0.00602597939879435</v>
      </c>
      <c r="BB81" s="39"/>
      <c r="BC81" s="39"/>
      <c r="BD81" s="39"/>
      <c r="BE81" s="39"/>
      <c r="BF81" s="7" t="n">
        <f aca="false">BF80*(1+AY81)*(1+BA81)*(1-BE81)</f>
        <v>128.245520389023</v>
      </c>
      <c r="BG81" s="7"/>
      <c r="BH81" s="7"/>
      <c r="BI81" s="40" t="n">
        <f aca="false">T88/AG88</f>
        <v>0.0170772260436323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164425801.316226</v>
      </c>
      <c r="E82" s="6"/>
      <c r="F82" s="80" t="n">
        <f aca="false">'High pensions'!I82</f>
        <v>29886335.7344322</v>
      </c>
      <c r="G82" s="80" t="n">
        <f aca="false">'High pensions'!K82</f>
        <v>3556004.36689196</v>
      </c>
      <c r="H82" s="80" t="n">
        <f aca="false">'High pensions'!V82</f>
        <v>19564086.8357299</v>
      </c>
      <c r="I82" s="80" t="n">
        <f aca="false">'High pensions'!M82</f>
        <v>109979.516501814</v>
      </c>
      <c r="J82" s="80" t="n">
        <f aca="false">'High pensions'!W82</f>
        <v>605074.85058959</v>
      </c>
      <c r="K82" s="6"/>
      <c r="L82" s="80" t="n">
        <f aca="false">'High pensions'!N82</f>
        <v>5291895.17562561</v>
      </c>
      <c r="M82" s="8"/>
      <c r="N82" s="80" t="n">
        <f aca="false">'High pensions'!L82</f>
        <v>1339123.72337097</v>
      </c>
      <c r="O82" s="6"/>
      <c r="P82" s="80" t="n">
        <f aca="false">'High pensions'!X82</f>
        <v>34827132.8435451</v>
      </c>
      <c r="Q82" s="8"/>
      <c r="R82" s="80" t="n">
        <f aca="false">'High SIPA income'!G77</f>
        <v>31947156.0030031</v>
      </c>
      <c r="S82" s="8"/>
      <c r="T82" s="80" t="n">
        <f aca="false">'High SIPA income'!J77</f>
        <v>122152719.891803</v>
      </c>
      <c r="U82" s="6"/>
      <c r="V82" s="80" t="n">
        <f aca="false">'High SIPA income'!F77</f>
        <v>130201.714901134</v>
      </c>
      <c r="W82" s="8"/>
      <c r="X82" s="80" t="n">
        <f aca="false">'High SIPA income'!M77</f>
        <v>327029.16963563</v>
      </c>
      <c r="Y82" s="6"/>
      <c r="Z82" s="6" t="n">
        <f aca="false">R82+V82-N82-L82-F82</f>
        <v>-4439996.91552459</v>
      </c>
      <c r="AA82" s="6"/>
      <c r="AB82" s="6" t="n">
        <f aca="false">T82-P82-D82</f>
        <v>-77100214.267968</v>
      </c>
      <c r="AC82" s="50"/>
      <c r="AD82" s="6"/>
      <c r="AE82" s="6"/>
      <c r="AF82" s="6"/>
      <c r="AG82" s="6" t="n">
        <f aca="false">BF82/100*$AG$53</f>
        <v>7206336759.61028</v>
      </c>
      <c r="AH82" s="61" t="n">
        <f aca="false">(AG82-AG81)/AG81</f>
        <v>0.0114627845096309</v>
      </c>
      <c r="AI82" s="61"/>
      <c r="AJ82" s="61" t="n">
        <f aca="false">AB82/AG82</f>
        <v>-0.0106989468907553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0.00696305802393612</v>
      </c>
      <c r="AV82" s="5"/>
      <c r="AW82" s="5" t="n">
        <f aca="false">workers_and_wage_high!C70</f>
        <v>13682424</v>
      </c>
      <c r="AX82" s="5"/>
      <c r="AY82" s="61" t="n">
        <f aca="false">(AW82-AW81)/AW81</f>
        <v>0.00408578774627666</v>
      </c>
      <c r="AZ82" s="11" t="n">
        <f aca="false">workers_and_wage_high!B70</f>
        <v>8247.52996099905</v>
      </c>
      <c r="BA82" s="61" t="n">
        <f aca="false">(AZ82-AZ81)/AZ81</f>
        <v>0.00734697856834733</v>
      </c>
      <c r="BB82" s="66"/>
      <c r="BC82" s="66"/>
      <c r="BD82" s="66"/>
      <c r="BE82" s="66"/>
      <c r="BF82" s="5" t="n">
        <f aca="false">BF81*(1+AY82)*(1+BA82)*(1-BE82)</f>
        <v>129.715571153568</v>
      </c>
      <c r="BG82" s="5"/>
      <c r="BH82" s="5"/>
      <c r="BI82" s="61" t="n">
        <f aca="false">T89/AG89</f>
        <v>0.0196968367422882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166577268.247028</v>
      </c>
      <c r="E83" s="9"/>
      <c r="F83" s="81" t="n">
        <f aca="false">'High pensions'!I83</f>
        <v>30277390.3165035</v>
      </c>
      <c r="G83" s="81" t="n">
        <f aca="false">'High pensions'!K83</f>
        <v>3715841.1145015</v>
      </c>
      <c r="H83" s="81" t="n">
        <f aca="false">'High pensions'!V83</f>
        <v>20443461.4616128</v>
      </c>
      <c r="I83" s="81" t="n">
        <f aca="false">'High pensions'!M83</f>
        <v>114922.921067057</v>
      </c>
      <c r="J83" s="81" t="n">
        <f aca="false">'High pensions'!W83</f>
        <v>632272.003967408</v>
      </c>
      <c r="K83" s="9"/>
      <c r="L83" s="81" t="n">
        <f aca="false">'High pensions'!N83</f>
        <v>4441023.78362978</v>
      </c>
      <c r="M83" s="67"/>
      <c r="N83" s="81" t="n">
        <f aca="false">'High pensions'!L83</f>
        <v>1358573.64281714</v>
      </c>
      <c r="O83" s="9"/>
      <c r="P83" s="81" t="n">
        <f aca="false">'High pensions'!X83</f>
        <v>30518964.8637451</v>
      </c>
      <c r="Q83" s="67"/>
      <c r="R83" s="81" t="n">
        <f aca="false">'High SIPA income'!G78</f>
        <v>37044682.5297863</v>
      </c>
      <c r="S83" s="67"/>
      <c r="T83" s="81" t="n">
        <f aca="false">'High SIPA income'!J78</f>
        <v>141643554.378249</v>
      </c>
      <c r="U83" s="9"/>
      <c r="V83" s="81" t="n">
        <f aca="false">'High SIPA income'!F78</f>
        <v>132012.098498255</v>
      </c>
      <c r="W83" s="67"/>
      <c r="X83" s="81" t="n">
        <f aca="false">'High SIPA income'!M78</f>
        <v>331576.331283523</v>
      </c>
      <c r="Y83" s="9"/>
      <c r="Z83" s="9" t="n">
        <f aca="false">R83+V83-N83-L83-F83</f>
        <v>1099706.88533405</v>
      </c>
      <c r="AA83" s="9"/>
      <c r="AB83" s="9" t="n">
        <f aca="false">T83-P83-D83</f>
        <v>-55452678.7325242</v>
      </c>
      <c r="AC83" s="50"/>
      <c r="AD83" s="9"/>
      <c r="AE83" s="9"/>
      <c r="AF83" s="9"/>
      <c r="AG83" s="9" t="n">
        <f aca="false">BF83/100*$AG$53</f>
        <v>7246861922.40802</v>
      </c>
      <c r="AH83" s="40" t="n">
        <f aca="false">(AG83-AG82)/AG82</f>
        <v>0.00562354551966992</v>
      </c>
      <c r="AI83" s="40"/>
      <c r="AJ83" s="40" t="n">
        <f aca="false">AB83/AG83</f>
        <v>-0.0076519574025633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13731248</v>
      </c>
      <c r="AX83" s="7"/>
      <c r="AY83" s="40" t="n">
        <f aca="false">(AW83-AW82)/AW82</f>
        <v>0.0035683735572001</v>
      </c>
      <c r="AZ83" s="12" t="n">
        <f aca="false">workers_and_wage_high!B71</f>
        <v>8264.41978413626</v>
      </c>
      <c r="BA83" s="40" t="n">
        <f aca="false">(AZ83-AZ82)/AZ82</f>
        <v>0.00204786441723456</v>
      </c>
      <c r="BB83" s="39"/>
      <c r="BC83" s="39"/>
      <c r="BD83" s="39"/>
      <c r="BE83" s="39"/>
      <c r="BF83" s="7" t="n">
        <f aca="false">BF82*(1+AY83)*(1+BA83)*(1-BE83)</f>
        <v>130.44503257256</v>
      </c>
      <c r="BG83" s="7"/>
      <c r="BH83" s="7"/>
      <c r="BI83" s="40" t="n">
        <f aca="false">T90/AG90</f>
        <v>0.0172080192616602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165855944.391722</v>
      </c>
      <c r="E84" s="9"/>
      <c r="F84" s="81" t="n">
        <f aca="false">'High pensions'!I84</f>
        <v>30146281.167329</v>
      </c>
      <c r="G84" s="81" t="n">
        <f aca="false">'High pensions'!K84</f>
        <v>3861892.10791849</v>
      </c>
      <c r="H84" s="81" t="n">
        <f aca="false">'High pensions'!V84</f>
        <v>21246990.9353834</v>
      </c>
      <c r="I84" s="81" t="n">
        <f aca="false">'High pensions'!M84</f>
        <v>119439.962100572</v>
      </c>
      <c r="J84" s="81" t="n">
        <f aca="false">'High pensions'!W84</f>
        <v>657123.430991244</v>
      </c>
      <c r="K84" s="9"/>
      <c r="L84" s="81" t="n">
        <f aca="false">'High pensions'!N84</f>
        <v>4405654.60006141</v>
      </c>
      <c r="M84" s="67"/>
      <c r="N84" s="81" t="n">
        <f aca="false">'High pensions'!L84</f>
        <v>1355815.40230802</v>
      </c>
      <c r="O84" s="9"/>
      <c r="P84" s="81" t="n">
        <f aca="false">'High pensions'!X84</f>
        <v>30320258.9766022</v>
      </c>
      <c r="Q84" s="67"/>
      <c r="R84" s="81" t="n">
        <f aca="false">'High SIPA income'!G79</f>
        <v>32555291.3313361</v>
      </c>
      <c r="S84" s="67"/>
      <c r="T84" s="81" t="n">
        <f aca="false">'High SIPA income'!J79</f>
        <v>124477978.027807</v>
      </c>
      <c r="U84" s="9"/>
      <c r="V84" s="81" t="n">
        <f aca="false">'High SIPA income'!F79</f>
        <v>130075.086235675</v>
      </c>
      <c r="W84" s="67"/>
      <c r="X84" s="81" t="n">
        <f aca="false">'High SIPA income'!M79</f>
        <v>326711.114936053</v>
      </c>
      <c r="Y84" s="9"/>
      <c r="Z84" s="9" t="n">
        <f aca="false">R84+V84-N84-L84-F84</f>
        <v>-3222384.75212667</v>
      </c>
      <c r="AA84" s="9"/>
      <c r="AB84" s="9" t="n">
        <f aca="false">T84-P84-D84</f>
        <v>-71698225.3405171</v>
      </c>
      <c r="AC84" s="50"/>
      <c r="AD84" s="9"/>
      <c r="AE84" s="9"/>
      <c r="AF84" s="9"/>
      <c r="AG84" s="9" t="n">
        <f aca="false">BF84/100*$AG$53</f>
        <v>7290679025.3119</v>
      </c>
      <c r="AH84" s="40" t="n">
        <f aca="false">(AG84-AG83)/AG83</f>
        <v>0.00604635542570396</v>
      </c>
      <c r="AI84" s="40"/>
      <c r="AJ84" s="40" t="n">
        <f aca="false">AB84/AG84</f>
        <v>-0.00983423150183872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13740482</v>
      </c>
      <c r="AX84" s="7"/>
      <c r="AY84" s="40" t="n">
        <f aca="false">(AW84-AW83)/AW83</f>
        <v>0.000672480753388184</v>
      </c>
      <c r="AZ84" s="12" t="n">
        <f aca="false">workers_and_wage_high!B72</f>
        <v>8308.80189418081</v>
      </c>
      <c r="BA84" s="40" t="n">
        <f aca="false">(AZ84-AZ83)/AZ83</f>
        <v>0.00537026327362355</v>
      </c>
      <c r="BB84" s="39"/>
      <c r="BC84" s="39"/>
      <c r="BD84" s="39"/>
      <c r="BE84" s="39"/>
      <c r="BF84" s="7" t="n">
        <f aca="false">BF83*(1+AY84)*(1+BA84)*(1-BE84)</f>
        <v>131.233749603011</v>
      </c>
      <c r="BG84" s="7"/>
      <c r="BH84" s="7"/>
      <c r="BI84" s="40" t="n">
        <f aca="false">T91/AG91</f>
        <v>0.0197969608152905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168262725.367808</v>
      </c>
      <c r="E85" s="9"/>
      <c r="F85" s="81" t="n">
        <f aca="false">'High pensions'!I85</f>
        <v>30583742.0993406</v>
      </c>
      <c r="G85" s="81" t="n">
        <f aca="false">'High pensions'!K85</f>
        <v>4034770.3379875</v>
      </c>
      <c r="H85" s="81" t="n">
        <f aca="false">'High pensions'!V85</f>
        <v>22198115.9498989</v>
      </c>
      <c r="I85" s="81" t="n">
        <f aca="false">'High pensions'!M85</f>
        <v>124786.71148415</v>
      </c>
      <c r="J85" s="81" t="n">
        <f aca="false">'High pensions'!W85</f>
        <v>686539.668553577</v>
      </c>
      <c r="K85" s="9"/>
      <c r="L85" s="81" t="n">
        <f aca="false">'High pensions'!N85</f>
        <v>4501537.61913182</v>
      </c>
      <c r="M85" s="67"/>
      <c r="N85" s="81" t="n">
        <f aca="false">'High pensions'!L85</f>
        <v>1377646.06107881</v>
      </c>
      <c r="O85" s="9"/>
      <c r="P85" s="81" t="n">
        <f aca="false">'High pensions'!X85</f>
        <v>30937902.2618384</v>
      </c>
      <c r="Q85" s="67"/>
      <c r="R85" s="81" t="n">
        <f aca="false">'High SIPA income'!G80</f>
        <v>37661273.0177277</v>
      </c>
      <c r="S85" s="67"/>
      <c r="T85" s="81" t="n">
        <f aca="false">'High SIPA income'!J80</f>
        <v>144001141.549838</v>
      </c>
      <c r="U85" s="9"/>
      <c r="V85" s="81" t="n">
        <f aca="false">'High SIPA income'!F80</f>
        <v>128985.631049864</v>
      </c>
      <c r="W85" s="67"/>
      <c r="X85" s="81" t="n">
        <f aca="false">'High SIPA income'!M80</f>
        <v>323974.717607941</v>
      </c>
      <c r="Y85" s="9"/>
      <c r="Z85" s="9" t="n">
        <f aca="false">R85+V85-N85-L85-F85</f>
        <v>1327332.86922633</v>
      </c>
      <c r="AA85" s="9"/>
      <c r="AB85" s="9" t="n">
        <f aca="false">T85-P85-D85</f>
        <v>-55199486.0798081</v>
      </c>
      <c r="AC85" s="50"/>
      <c r="AD85" s="9"/>
      <c r="AE85" s="9"/>
      <c r="AF85" s="9"/>
      <c r="AG85" s="9" t="n">
        <f aca="false">BF85/100*$AG$53</f>
        <v>7325087725.01452</v>
      </c>
      <c r="AH85" s="40" t="n">
        <f aca="false">(AG85-AG84)/AG84</f>
        <v>0.00471954664073973</v>
      </c>
      <c r="AI85" s="40" t="n">
        <f aca="false">(AG85-AG81)/AG81</f>
        <v>0.0281303628004733</v>
      </c>
      <c r="AJ85" s="40" t="n">
        <f aca="false">AB85/AG85</f>
        <v>-0.00753567576963028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13790823</v>
      </c>
      <c r="AX85" s="7"/>
      <c r="AY85" s="40" t="n">
        <f aca="false">(AW85-AW84)/AW84</f>
        <v>0.00366369971591972</v>
      </c>
      <c r="AZ85" s="12" t="n">
        <f aca="false">workers_and_wage_high!B73</f>
        <v>8317.54269344594</v>
      </c>
      <c r="BA85" s="40" t="n">
        <f aca="false">(AZ85-AZ84)/AZ84</f>
        <v>0.00105199273931995</v>
      </c>
      <c r="BB85" s="39"/>
      <c r="BC85" s="39"/>
      <c r="BD85" s="39"/>
      <c r="BE85" s="39"/>
      <c r="BF85" s="7" t="n">
        <f aca="false">BF84*(1+AY85)*(1+BA85)*(1-BE85)</f>
        <v>131.853113405102</v>
      </c>
      <c r="BG85" s="7"/>
      <c r="BH85" s="7"/>
      <c r="BI85" s="40" t="n">
        <f aca="false">T92/AG92</f>
        <v>0.0172339070838656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166789155.965324</v>
      </c>
      <c r="E86" s="6"/>
      <c r="F86" s="80" t="n">
        <f aca="false">'High pensions'!I86</f>
        <v>30315903.4174666</v>
      </c>
      <c r="G86" s="80" t="n">
        <f aca="false">'High pensions'!K86</f>
        <v>4042937.6446276</v>
      </c>
      <c r="H86" s="80" t="n">
        <f aca="false">'High pensions'!V86</f>
        <v>22243050.0612877</v>
      </c>
      <c r="I86" s="80" t="n">
        <f aca="false">'High pensions'!M86</f>
        <v>125039.308596729</v>
      </c>
      <c r="J86" s="80" t="n">
        <f aca="false">'High pensions'!W86</f>
        <v>687929.383338791</v>
      </c>
      <c r="K86" s="6"/>
      <c r="L86" s="80" t="n">
        <f aca="false">'High pensions'!N86</f>
        <v>5386632.76918336</v>
      </c>
      <c r="M86" s="8"/>
      <c r="N86" s="80" t="n">
        <f aca="false">'High pensions'!L86</f>
        <v>1364344.29589754</v>
      </c>
      <c r="O86" s="6"/>
      <c r="P86" s="80" t="n">
        <f aca="false">'High pensions'!X86</f>
        <v>35457482.815649</v>
      </c>
      <c r="Q86" s="8"/>
      <c r="R86" s="80" t="n">
        <f aca="false">'High SIPA income'!G81</f>
        <v>33122055.9693911</v>
      </c>
      <c r="S86" s="8"/>
      <c r="T86" s="80" t="n">
        <f aca="false">'High SIPA income'!J81</f>
        <v>126645051.743865</v>
      </c>
      <c r="U86" s="6"/>
      <c r="V86" s="80" t="n">
        <f aca="false">'High SIPA income'!F81</f>
        <v>131841.457206515</v>
      </c>
      <c r="W86" s="8"/>
      <c r="X86" s="80" t="n">
        <f aca="false">'High SIPA income'!M81</f>
        <v>331147.729555923</v>
      </c>
      <c r="Y86" s="6"/>
      <c r="Z86" s="6" t="n">
        <f aca="false">R86+V86-N86-L86-F86</f>
        <v>-3812983.05594989</v>
      </c>
      <c r="AA86" s="6"/>
      <c r="AB86" s="6" t="n">
        <f aca="false">T86-P86-D86</f>
        <v>-75601587.0371083</v>
      </c>
      <c r="AC86" s="50"/>
      <c r="AD86" s="6"/>
      <c r="AE86" s="6"/>
      <c r="AF86" s="6"/>
      <c r="AG86" s="6" t="n">
        <f aca="false">BF86/100*$AG$53</f>
        <v>7403074612.94179</v>
      </c>
      <c r="AH86" s="61" t="n">
        <f aca="false">(AG86-AG85)/AG85</f>
        <v>0.0106465466155377</v>
      </c>
      <c r="AI86" s="61"/>
      <c r="AJ86" s="61" t="n">
        <f aca="false">AB86/AG86</f>
        <v>-0.0102121876368697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0.00684417775357765</v>
      </c>
      <c r="AV86" s="5"/>
      <c r="AW86" s="5" t="n">
        <f aca="false">workers_and_wage_high!C74</f>
        <v>13817773</v>
      </c>
      <c r="AX86" s="5"/>
      <c r="AY86" s="61" t="n">
        <f aca="false">(AW86-AW85)/AW85</f>
        <v>0.00195419809245612</v>
      </c>
      <c r="AZ86" s="11" t="n">
        <f aca="false">workers_and_wage_high!B74</f>
        <v>8389.70066242764</v>
      </c>
      <c r="BA86" s="61" t="n">
        <f aca="false">(AZ86-AZ85)/AZ85</f>
        <v>0.00867539508256009</v>
      </c>
      <c r="BB86" s="66"/>
      <c r="BC86" s="66"/>
      <c r="BD86" s="66"/>
      <c r="BE86" s="66"/>
      <c r="BF86" s="5" t="n">
        <f aca="false">BF85*(1+AY86)*(1+BA86)*(1-BE86)</f>
        <v>133.256893723373</v>
      </c>
      <c r="BG86" s="5"/>
      <c r="BH86" s="5"/>
      <c r="BI86" s="61" t="n">
        <f aca="false">T93/AG93</f>
        <v>0.0198707259344574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169054931.419749</v>
      </c>
      <c r="E87" s="9"/>
      <c r="F87" s="81" t="n">
        <f aca="false">'High pensions'!I87</f>
        <v>30727734.9268021</v>
      </c>
      <c r="G87" s="81" t="n">
        <f aca="false">'High pensions'!K87</f>
        <v>4225674.85281095</v>
      </c>
      <c r="H87" s="81" t="n">
        <f aca="false">'High pensions'!V87</f>
        <v>23248416.2645196</v>
      </c>
      <c r="I87" s="81" t="n">
        <f aca="false">'High pensions'!M87</f>
        <v>130690.974829204</v>
      </c>
      <c r="J87" s="81" t="n">
        <f aca="false">'High pensions'!W87</f>
        <v>719023.183438748</v>
      </c>
      <c r="K87" s="9"/>
      <c r="L87" s="81" t="n">
        <f aca="false">'High pensions'!N87</f>
        <v>4496892.74915437</v>
      </c>
      <c r="M87" s="67"/>
      <c r="N87" s="81" t="n">
        <f aca="false">'High pensions'!L87</f>
        <v>1384339.81751858</v>
      </c>
      <c r="O87" s="9"/>
      <c r="P87" s="81" t="n">
        <f aca="false">'High pensions'!X87</f>
        <v>30950627.0823989</v>
      </c>
      <c r="Q87" s="67"/>
      <c r="R87" s="81" t="n">
        <f aca="false">'High SIPA income'!G82</f>
        <v>38279120.233719</v>
      </c>
      <c r="S87" s="67"/>
      <c r="T87" s="81" t="n">
        <f aca="false">'High SIPA income'!J82</f>
        <v>146363533.93005</v>
      </c>
      <c r="U87" s="9"/>
      <c r="V87" s="81" t="n">
        <f aca="false">'High SIPA income'!F82</f>
        <v>134241.152628859</v>
      </c>
      <c r="W87" s="67"/>
      <c r="X87" s="81" t="n">
        <f aca="false">'High SIPA income'!M82</f>
        <v>337175.072605463</v>
      </c>
      <c r="Y87" s="9"/>
      <c r="Z87" s="9" t="n">
        <f aca="false">R87+V87-N87-L87-F87</f>
        <v>1804393.89287278</v>
      </c>
      <c r="AA87" s="9"/>
      <c r="AB87" s="9" t="n">
        <f aca="false">T87-P87-D87</f>
        <v>-53642024.5720981</v>
      </c>
      <c r="AC87" s="50"/>
      <c r="AD87" s="9"/>
      <c r="AE87" s="9"/>
      <c r="AF87" s="9"/>
      <c r="AG87" s="9" t="n">
        <f aca="false">BF87/100*$AG$53</f>
        <v>7436148289.84421</v>
      </c>
      <c r="AH87" s="40" t="n">
        <f aca="false">(AG87-AG86)/AG86</f>
        <v>0.00446755957917846</v>
      </c>
      <c r="AI87" s="40"/>
      <c r="AJ87" s="40" t="n">
        <f aca="false">AB87/AG87</f>
        <v>-0.00721368408499313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13849925</v>
      </c>
      <c r="AX87" s="7"/>
      <c r="AY87" s="40" t="n">
        <f aca="false">(AW87-AW86)/AW86</f>
        <v>0.00232685831501212</v>
      </c>
      <c r="AZ87" s="12" t="n">
        <f aca="false">workers_and_wage_high!B75</f>
        <v>8407.61881224578</v>
      </c>
      <c r="BA87" s="40" t="n">
        <f aca="false">(AZ87-AZ86)/AZ86</f>
        <v>0.00213573171905704</v>
      </c>
      <c r="BB87" s="39"/>
      <c r="BC87" s="39"/>
      <c r="BD87" s="39"/>
      <c r="BE87" s="39"/>
      <c r="BF87" s="7" t="n">
        <f aca="false">BF86*(1+AY87)*(1+BA87)*(1-BE87)</f>
        <v>133.852226835419</v>
      </c>
      <c r="BG87" s="7"/>
      <c r="BH87" s="7"/>
      <c r="BI87" s="40" t="n">
        <f aca="false">T94/AG94</f>
        <v>0.0172765569020328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168224591.652161</v>
      </c>
      <c r="E88" s="9"/>
      <c r="F88" s="81" t="n">
        <f aca="false">'High pensions'!I88</f>
        <v>30576810.8451244</v>
      </c>
      <c r="G88" s="81" t="n">
        <f aca="false">'High pensions'!K88</f>
        <v>4269751.62955834</v>
      </c>
      <c r="H88" s="81" t="n">
        <f aca="false">'High pensions'!V88</f>
        <v>23490913.6854321</v>
      </c>
      <c r="I88" s="81" t="n">
        <f aca="false">'High pensions'!M88</f>
        <v>132054.174110051</v>
      </c>
      <c r="J88" s="81" t="n">
        <f aca="false">'High pensions'!W88</f>
        <v>726523.103673155</v>
      </c>
      <c r="K88" s="9"/>
      <c r="L88" s="81" t="n">
        <f aca="false">'High pensions'!N88</f>
        <v>4381476.56798566</v>
      </c>
      <c r="M88" s="67"/>
      <c r="N88" s="81" t="n">
        <f aca="false">'High pensions'!L88</f>
        <v>1379542.69930086</v>
      </c>
      <c r="O88" s="9"/>
      <c r="P88" s="81" t="n">
        <f aca="false">'High pensions'!X88</f>
        <v>30325339.6405937</v>
      </c>
      <c r="Q88" s="67"/>
      <c r="R88" s="81" t="n">
        <f aca="false">'High SIPA income'!G83</f>
        <v>33271836.1427025</v>
      </c>
      <c r="S88" s="67"/>
      <c r="T88" s="81" t="n">
        <f aca="false">'High SIPA income'!J83</f>
        <v>127217749.218224</v>
      </c>
      <c r="U88" s="9"/>
      <c r="V88" s="81" t="n">
        <f aca="false">'High SIPA income'!F83</f>
        <v>134999.349620037</v>
      </c>
      <c r="W88" s="67"/>
      <c r="X88" s="81" t="n">
        <f aca="false">'High SIPA income'!M83</f>
        <v>339079.444853043</v>
      </c>
      <c r="Y88" s="9"/>
      <c r="Z88" s="9" t="n">
        <f aca="false">R88+V88-N88-L88-F88</f>
        <v>-2930994.62008835</v>
      </c>
      <c r="AA88" s="9"/>
      <c r="AB88" s="9" t="n">
        <f aca="false">T88-P88-D88</f>
        <v>-71332182.0745312</v>
      </c>
      <c r="AC88" s="50"/>
      <c r="AD88" s="9"/>
      <c r="AE88" s="9"/>
      <c r="AF88" s="9"/>
      <c r="AG88" s="9" t="n">
        <f aca="false">BF88/100*$AG$53</f>
        <v>7449555852.52444</v>
      </c>
      <c r="AH88" s="40" t="n">
        <f aca="false">(AG88-AG87)/AG87</f>
        <v>0.00180302518960552</v>
      </c>
      <c r="AI88" s="40"/>
      <c r="AJ88" s="40" t="n">
        <f aca="false">AB88/AG88</f>
        <v>-0.00957536039552731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13899627</v>
      </c>
      <c r="AX88" s="7"/>
      <c r="AY88" s="40" t="n">
        <f aca="false">(AW88-AW87)/AW87</f>
        <v>0.00358861149067594</v>
      </c>
      <c r="AZ88" s="12" t="n">
        <f aca="false">workers_and_wage_high!B76</f>
        <v>8392.65996476198</v>
      </c>
      <c r="BA88" s="40" t="n">
        <f aca="false">(AZ88-AZ87)/AZ87</f>
        <v>-0.00177920143834473</v>
      </c>
      <c r="BB88" s="39"/>
      <c r="BC88" s="39"/>
      <c r="BD88" s="39"/>
      <c r="BE88" s="39"/>
      <c r="BF88" s="7" t="n">
        <f aca="false">BF87*(1+AY88)*(1+BA88)*(1-BE88)</f>
        <v>134.093565772088</v>
      </c>
      <c r="BG88" s="7"/>
      <c r="BH88" s="7"/>
      <c r="BI88" s="40" t="n">
        <f aca="false">T95/AG95</f>
        <v>0.0199471672195154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169694933.647204</v>
      </c>
      <c r="E89" s="9"/>
      <c r="F89" s="81" t="n">
        <f aca="false">'High pensions'!I89</f>
        <v>30844062.9074924</v>
      </c>
      <c r="G89" s="81" t="n">
        <f aca="false">'High pensions'!K89</f>
        <v>4457216.75028048</v>
      </c>
      <c r="H89" s="81" t="n">
        <f aca="false">'High pensions'!V89</f>
        <v>24522291.4684926</v>
      </c>
      <c r="I89" s="81" t="n">
        <f aca="false">'High pensions'!M89</f>
        <v>137852.064441664</v>
      </c>
      <c r="J89" s="81" t="n">
        <f aca="false">'High pensions'!W89</f>
        <v>758421.385623482</v>
      </c>
      <c r="K89" s="9"/>
      <c r="L89" s="81" t="n">
        <f aca="false">'High pensions'!N89</f>
        <v>4317526.6565971</v>
      </c>
      <c r="M89" s="67"/>
      <c r="N89" s="81" t="n">
        <f aca="false">'High pensions'!L89</f>
        <v>1392515.78312005</v>
      </c>
      <c r="O89" s="9"/>
      <c r="P89" s="81" t="n">
        <f aca="false">'High pensions'!X89</f>
        <v>30064877.3258881</v>
      </c>
      <c r="Q89" s="67"/>
      <c r="R89" s="81" t="n">
        <f aca="false">'High SIPA income'!G84</f>
        <v>38777059.4386409</v>
      </c>
      <c r="S89" s="67"/>
      <c r="T89" s="81" t="n">
        <f aca="false">'High SIPA income'!J84</f>
        <v>148267447.637306</v>
      </c>
      <c r="U89" s="9"/>
      <c r="V89" s="81" t="n">
        <f aca="false">'High SIPA income'!F84</f>
        <v>136204.441747412</v>
      </c>
      <c r="W89" s="67"/>
      <c r="X89" s="81" t="n">
        <f aca="false">'High SIPA income'!M84</f>
        <v>342106.288839308</v>
      </c>
      <c r="Y89" s="9"/>
      <c r="Z89" s="9" t="n">
        <f aca="false">R89+V89-N89-L89-F89</f>
        <v>2359158.53317874</v>
      </c>
      <c r="AA89" s="9"/>
      <c r="AB89" s="9" t="n">
        <f aca="false">T89-P89-D89</f>
        <v>-51492363.3357858</v>
      </c>
      <c r="AC89" s="50"/>
      <c r="AD89" s="9"/>
      <c r="AE89" s="9"/>
      <c r="AF89" s="9"/>
      <c r="AG89" s="9" t="n">
        <f aca="false">BF89/100*$AG$53</f>
        <v>7527475075.17197</v>
      </c>
      <c r="AH89" s="40" t="n">
        <f aca="false">(AG89-AG88)/AG88</f>
        <v>0.0104595796299889</v>
      </c>
      <c r="AI89" s="40" t="n">
        <f aca="false">(AG89-AG85)/AG85</f>
        <v>0.027629341484378</v>
      </c>
      <c r="AJ89" s="40" t="n">
        <f aca="false">AB89/AG89</f>
        <v>-0.00684058901843782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13897822</v>
      </c>
      <c r="AX89" s="7"/>
      <c r="AY89" s="40" t="n">
        <f aca="false">(AW89-AW88)/AW88</f>
        <v>-0.000129859599829549</v>
      </c>
      <c r="AZ89" s="12" t="n">
        <f aca="false">workers_and_wage_high!B77</f>
        <v>8481.54507001956</v>
      </c>
      <c r="BA89" s="40" t="n">
        <f aca="false">(AZ89-AZ88)/AZ88</f>
        <v>0.0105908145487577</v>
      </c>
      <c r="BB89" s="39"/>
      <c r="BC89" s="39"/>
      <c r="BD89" s="39"/>
      <c r="BE89" s="39"/>
      <c r="BF89" s="7" t="n">
        <f aca="false">BF88*(1+AY89)*(1+BA89)*(1-BE89)</f>
        <v>135.49612810115</v>
      </c>
      <c r="BG89" s="7"/>
      <c r="BH89" s="7"/>
      <c r="BI89" s="40" t="n">
        <f aca="false">T96/AG96</f>
        <v>0.0173319772849067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168310783.659703</v>
      </c>
      <c r="E90" s="6"/>
      <c r="F90" s="80" t="n">
        <f aca="false">'High pensions'!I90</f>
        <v>30592477.2627693</v>
      </c>
      <c r="G90" s="80" t="n">
        <f aca="false">'High pensions'!K90</f>
        <v>4496368.53325248</v>
      </c>
      <c r="H90" s="80" t="n">
        <f aca="false">'High pensions'!V90</f>
        <v>24737693.026761</v>
      </c>
      <c r="I90" s="80" t="n">
        <f aca="false">'High pensions'!M90</f>
        <v>139062.944327396</v>
      </c>
      <c r="J90" s="80" t="n">
        <f aca="false">'High pensions'!W90</f>
        <v>765083.289487456</v>
      </c>
      <c r="K90" s="6"/>
      <c r="L90" s="80" t="n">
        <f aca="false">'High pensions'!N90</f>
        <v>5342579.45764806</v>
      </c>
      <c r="M90" s="8"/>
      <c r="N90" s="80" t="n">
        <f aca="false">'High pensions'!L90</f>
        <v>1381313.38012548</v>
      </c>
      <c r="O90" s="6"/>
      <c r="P90" s="80" t="n">
        <f aca="false">'High pensions'!X90</f>
        <v>35322248.8674046</v>
      </c>
      <c r="Q90" s="8"/>
      <c r="R90" s="80" t="n">
        <f aca="false">'High SIPA income'!G85</f>
        <v>34306225.1253255</v>
      </c>
      <c r="S90" s="8"/>
      <c r="T90" s="80" t="n">
        <f aca="false">'High SIPA income'!J85</f>
        <v>131172825.145534</v>
      </c>
      <c r="U90" s="6"/>
      <c r="V90" s="80" t="n">
        <f aca="false">'High SIPA income'!F85</f>
        <v>130999.968536306</v>
      </c>
      <c r="W90" s="8"/>
      <c r="X90" s="80" t="n">
        <f aca="false">'High SIPA income'!M85</f>
        <v>329034.152624272</v>
      </c>
      <c r="Y90" s="6"/>
      <c r="Z90" s="6" t="n">
        <f aca="false">R90+V90-N90-L90-F90</f>
        <v>-2879145.00668101</v>
      </c>
      <c r="AA90" s="6"/>
      <c r="AB90" s="6" t="n">
        <f aca="false">T90-P90-D90</f>
        <v>-72460207.3815733</v>
      </c>
      <c r="AC90" s="50"/>
      <c r="AD90" s="6"/>
      <c r="AE90" s="6"/>
      <c r="AF90" s="6"/>
      <c r="AG90" s="6" t="n">
        <f aca="false">BF90/100*$AG$53</f>
        <v>7622773031.04777</v>
      </c>
      <c r="AH90" s="61" t="n">
        <f aca="false">(AG90-AG89)/AG89</f>
        <v>0.0126600161307893</v>
      </c>
      <c r="AI90" s="61"/>
      <c r="AJ90" s="61" t="n">
        <f aca="false">AB90/AG90</f>
        <v>-0.00950575428212815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0.00858117225192714</v>
      </c>
      <c r="AV90" s="5"/>
      <c r="AW90" s="5" t="n">
        <f aca="false">workers_and_wage_high!C78</f>
        <v>13985310</v>
      </c>
      <c r="AX90" s="5"/>
      <c r="AY90" s="61" t="n">
        <f aca="false">(AW90-AW89)/AW89</f>
        <v>0.00629508710069822</v>
      </c>
      <c r="AZ90" s="11" t="n">
        <f aca="false">workers_and_wage_high!B78</f>
        <v>8535.1917916703</v>
      </c>
      <c r="BA90" s="61" t="n">
        <f aca="false">(AZ90-AZ89)/AZ89</f>
        <v>0.00632511189976067</v>
      </c>
      <c r="BB90" s="66"/>
      <c r="BC90" s="66"/>
      <c r="BD90" s="66"/>
      <c r="BE90" s="66"/>
      <c r="BF90" s="5" t="n">
        <f aca="false">BF89*(1+AY90)*(1+BA90)*(1-BE90)</f>
        <v>137.21151126857</v>
      </c>
      <c r="BG90" s="5"/>
      <c r="BH90" s="5"/>
      <c r="BI90" s="61" t="n">
        <f aca="false">T97/AG97</f>
        <v>0.0200066922628379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171077007.919497</v>
      </c>
      <c r="E91" s="9"/>
      <c r="F91" s="81" t="n">
        <f aca="false">'High pensions'!I91</f>
        <v>31095271.2664058</v>
      </c>
      <c r="G91" s="81" t="n">
        <f aca="false">'High pensions'!K91</f>
        <v>4670354.07878289</v>
      </c>
      <c r="H91" s="81" t="n">
        <f aca="false">'High pensions'!V91</f>
        <v>25694910.1642343</v>
      </c>
      <c r="I91" s="81" t="n">
        <f aca="false">'High pensions'!M91</f>
        <v>144443.940580915</v>
      </c>
      <c r="J91" s="81" t="n">
        <f aca="false">'High pensions'!W91</f>
        <v>794687.943223746</v>
      </c>
      <c r="K91" s="9"/>
      <c r="L91" s="81" t="n">
        <f aca="false">'High pensions'!N91</f>
        <v>4456923.66662226</v>
      </c>
      <c r="M91" s="67"/>
      <c r="N91" s="81" t="n">
        <f aca="false">'High pensions'!L91</f>
        <v>1403181.42751864</v>
      </c>
      <c r="O91" s="9"/>
      <c r="P91" s="81" t="n">
        <f aca="false">'High pensions'!X91</f>
        <v>30846888.3021813</v>
      </c>
      <c r="Q91" s="67"/>
      <c r="R91" s="81" t="n">
        <f aca="false">'High SIPA income'!G86</f>
        <v>39788173.2513999</v>
      </c>
      <c r="S91" s="67"/>
      <c r="T91" s="81" t="n">
        <f aca="false">'High SIPA income'!J86</f>
        <v>152133528.935343</v>
      </c>
      <c r="U91" s="9"/>
      <c r="V91" s="81" t="n">
        <f aca="false">'High SIPA income'!F86</f>
        <v>132144.035440521</v>
      </c>
      <c r="W91" s="67"/>
      <c r="X91" s="81" t="n">
        <f aca="false">'High SIPA income'!M86</f>
        <v>331907.71884402</v>
      </c>
      <c r="Y91" s="9"/>
      <c r="Z91" s="9" t="n">
        <f aca="false">R91+V91-N91-L91-F91</f>
        <v>2964940.92629378</v>
      </c>
      <c r="AA91" s="9"/>
      <c r="AB91" s="9" t="n">
        <f aca="false">T91-P91-D91</f>
        <v>-49790367.2863347</v>
      </c>
      <c r="AC91" s="50"/>
      <c r="AD91" s="9"/>
      <c r="AE91" s="9"/>
      <c r="AF91" s="9"/>
      <c r="AG91" s="9" t="n">
        <f aca="false">BF91/100*$AG$53</f>
        <v>7684691117.73159</v>
      </c>
      <c r="AH91" s="40" t="n">
        <f aca="false">(AG91-AG90)/AG90</f>
        <v>0.00812277716149091</v>
      </c>
      <c r="AI91" s="40"/>
      <c r="AJ91" s="40" t="n">
        <f aca="false">AB91/AG91</f>
        <v>-0.00647916312100675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14060404</v>
      </c>
      <c r="AX91" s="7"/>
      <c r="AY91" s="40" t="n">
        <f aca="false">(AW91-AW90)/AW90</f>
        <v>0.00536949127334324</v>
      </c>
      <c r="AZ91" s="12" t="n">
        <f aca="false">workers_and_wage_high!B79</f>
        <v>8558.56610660288</v>
      </c>
      <c r="BA91" s="40" t="n">
        <f aca="false">(AZ91-AZ90)/AZ90</f>
        <v>0.00273858110082528</v>
      </c>
      <c r="BB91" s="39"/>
      <c r="BC91" s="39"/>
      <c r="BD91" s="39"/>
      <c r="BE91" s="39"/>
      <c r="BF91" s="7" t="n">
        <f aca="false">BF90*(1+AY91)*(1+BA91)*(1-BE91)</f>
        <v>138.326049798596</v>
      </c>
      <c r="BG91" s="7"/>
      <c r="BH91" s="7"/>
      <c r="BI91" s="40" t="n">
        <f aca="false">T98/AG98</f>
        <v>0.0173880054777313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169558230.558164</v>
      </c>
      <c r="E92" s="9"/>
      <c r="F92" s="81" t="n">
        <f aca="false">'High pensions'!I92</f>
        <v>30819215.5028742</v>
      </c>
      <c r="G92" s="81" t="n">
        <f aca="false">'High pensions'!K92</f>
        <v>4627075.50706928</v>
      </c>
      <c r="H92" s="81" t="n">
        <f aca="false">'High pensions'!V92</f>
        <v>25456804.2319091</v>
      </c>
      <c r="I92" s="81" t="n">
        <f aca="false">'High pensions'!M92</f>
        <v>143105.42805369</v>
      </c>
      <c r="J92" s="81" t="n">
        <f aca="false">'High pensions'!W92</f>
        <v>787323.842223998</v>
      </c>
      <c r="K92" s="9"/>
      <c r="L92" s="81" t="n">
        <f aca="false">'High pensions'!N92</f>
        <v>4387437.53820174</v>
      </c>
      <c r="M92" s="67"/>
      <c r="N92" s="81" t="n">
        <f aca="false">'High pensions'!L92</f>
        <v>1388435.18828491</v>
      </c>
      <c r="O92" s="9"/>
      <c r="P92" s="81" t="n">
        <f aca="false">'High pensions'!X92</f>
        <v>30405194.994064</v>
      </c>
      <c r="Q92" s="67"/>
      <c r="R92" s="81" t="n">
        <f aca="false">'High SIPA income'!G87</f>
        <v>34819182.2311566</v>
      </c>
      <c r="S92" s="67"/>
      <c r="T92" s="81" t="n">
        <f aca="false">'High SIPA income'!J87</f>
        <v>133134161.098544</v>
      </c>
      <c r="U92" s="9"/>
      <c r="V92" s="81" t="n">
        <f aca="false">'High SIPA income'!F87</f>
        <v>136000.406273254</v>
      </c>
      <c r="W92" s="67"/>
      <c r="X92" s="81" t="n">
        <f aca="false">'High SIPA income'!M87</f>
        <v>341593.810553283</v>
      </c>
      <c r="Y92" s="9"/>
      <c r="Z92" s="9" t="n">
        <f aca="false">R92+V92-N92-L92-F92</f>
        <v>-1639905.59193095</v>
      </c>
      <c r="AA92" s="9"/>
      <c r="AB92" s="9" t="n">
        <f aca="false">T92-P92-D92</f>
        <v>-66829264.4536839</v>
      </c>
      <c r="AC92" s="50"/>
      <c r="AD92" s="9"/>
      <c r="AE92" s="9"/>
      <c r="AF92" s="9"/>
      <c r="AG92" s="9" t="n">
        <f aca="false">BF92/100*$AG$53</f>
        <v>7725129330.84017</v>
      </c>
      <c r="AH92" s="40" t="n">
        <f aca="false">(AG92-AG91)/AG91</f>
        <v>0.005262178074441</v>
      </c>
      <c r="AI92" s="40"/>
      <c r="AJ92" s="40" t="n">
        <f aca="false">AB92/AG92</f>
        <v>-0.00865089263773085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14160097</v>
      </c>
      <c r="AX92" s="7"/>
      <c r="AY92" s="40" t="n">
        <f aca="false">(AW92-AW91)/AW91</f>
        <v>0.0070903368068229</v>
      </c>
      <c r="AZ92" s="12" t="n">
        <f aca="false">workers_and_wage_high!B80</f>
        <v>8543.02984655489</v>
      </c>
      <c r="BA92" s="40" t="n">
        <f aca="false">(AZ92-AZ91)/AZ91</f>
        <v>-0.00181528773096822</v>
      </c>
      <c r="BB92" s="39"/>
      <c r="BC92" s="39"/>
      <c r="BD92" s="39"/>
      <c r="BE92" s="39"/>
      <c r="BF92" s="7" t="n">
        <f aca="false">BF91*(1+AY92)*(1+BA92)*(1-BE92)</f>
        <v>139.05394610497</v>
      </c>
      <c r="BG92" s="7"/>
      <c r="BH92" s="7"/>
      <c r="BI92" s="40" t="n">
        <f aca="false">T99/AG99</f>
        <v>0.0200367803068057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172655803.403134</v>
      </c>
      <c r="E93" s="9"/>
      <c r="F93" s="81" t="n">
        <f aca="false">'High pensions'!I93</f>
        <v>31382236.0341142</v>
      </c>
      <c r="G93" s="81" t="n">
        <f aca="false">'High pensions'!K93</f>
        <v>4687166.98929912</v>
      </c>
      <c r="H93" s="81" t="n">
        <f aca="false">'High pensions'!V93</f>
        <v>25787409.8372841</v>
      </c>
      <c r="I93" s="81" t="n">
        <f aca="false">'High pensions'!M93</f>
        <v>144963.927504095</v>
      </c>
      <c r="J93" s="81" t="n">
        <f aca="false">'High pensions'!W93</f>
        <v>797548.757854139</v>
      </c>
      <c r="K93" s="9"/>
      <c r="L93" s="81" t="n">
        <f aca="false">'High pensions'!N93</f>
        <v>4383664.87032243</v>
      </c>
      <c r="M93" s="67"/>
      <c r="N93" s="81" t="n">
        <f aca="false">'High pensions'!L93</f>
        <v>1413241.07474797</v>
      </c>
      <c r="O93" s="9"/>
      <c r="P93" s="81" t="n">
        <f aca="false">'High pensions'!X93</f>
        <v>30522093.2709039</v>
      </c>
      <c r="Q93" s="67"/>
      <c r="R93" s="81" t="n">
        <f aca="false">'High SIPA income'!G88</f>
        <v>40478982.2250923</v>
      </c>
      <c r="S93" s="67"/>
      <c r="T93" s="81" t="n">
        <f aca="false">'High SIPA income'!J88</f>
        <v>154774896.919844</v>
      </c>
      <c r="U93" s="9"/>
      <c r="V93" s="81" t="n">
        <f aca="false">'High SIPA income'!F88</f>
        <v>133834.838756442</v>
      </c>
      <c r="W93" s="67"/>
      <c r="X93" s="81" t="n">
        <f aca="false">'High SIPA income'!M88</f>
        <v>336154.529301491</v>
      </c>
      <c r="Y93" s="9"/>
      <c r="Z93" s="9" t="n">
        <f aca="false">R93+V93-N93-L93-F93</f>
        <v>3433675.08466413</v>
      </c>
      <c r="AA93" s="9"/>
      <c r="AB93" s="9" t="n">
        <f aca="false">T93-P93-D93</f>
        <v>-48402999.7541933</v>
      </c>
      <c r="AC93" s="50"/>
      <c r="AD93" s="9"/>
      <c r="AE93" s="9"/>
      <c r="AF93" s="9"/>
      <c r="AG93" s="9" t="n">
        <f aca="false">BF93/100*$AG$53</f>
        <v>7789091220.43963</v>
      </c>
      <c r="AH93" s="40" t="n">
        <f aca="false">(AG93-AG92)/AG92</f>
        <v>0.00827971764098738</v>
      </c>
      <c r="AI93" s="40" t="n">
        <f aca="false">(AG93-AG89)/AG89</f>
        <v>0.0347548338128085</v>
      </c>
      <c r="AJ93" s="40" t="n">
        <f aca="false">AB93/AG93</f>
        <v>-0.00621420373498481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14166576</v>
      </c>
      <c r="AX93" s="7"/>
      <c r="AY93" s="40" t="n">
        <f aca="false">(AW93-AW92)/AW92</f>
        <v>0.000457553362805354</v>
      </c>
      <c r="AZ93" s="12" t="n">
        <f aca="false">workers_and_wage_high!B81</f>
        <v>8609.82426743616</v>
      </c>
      <c r="BA93" s="40" t="n">
        <f aca="false">(AZ93-AZ92)/AZ92</f>
        <v>0.00781858685747317</v>
      </c>
      <c r="BB93" s="39"/>
      <c r="BC93" s="39"/>
      <c r="BD93" s="39"/>
      <c r="BE93" s="39"/>
      <c r="BF93" s="7" t="n">
        <f aca="false">BF92*(1+AY93)*(1+BA93)*(1-BE93)</f>
        <v>140.205273515584</v>
      </c>
      <c r="BG93" s="7"/>
      <c r="BH93" s="7"/>
      <c r="BI93" s="40" t="n">
        <f aca="false">T100/AG100</f>
        <v>0.0173356969746917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171771658.921672</v>
      </c>
      <c r="E94" s="6"/>
      <c r="F94" s="80" t="n">
        <f aca="false">'High pensions'!I94</f>
        <v>31221532.3087914</v>
      </c>
      <c r="G94" s="80" t="n">
        <f aca="false">'High pensions'!K94</f>
        <v>4794579.92243644</v>
      </c>
      <c r="H94" s="80" t="n">
        <f aca="false">'High pensions'!V94</f>
        <v>26378364.1034667</v>
      </c>
      <c r="I94" s="80" t="n">
        <f aca="false">'High pensions'!M94</f>
        <v>148285.976982572</v>
      </c>
      <c r="J94" s="80" t="n">
        <f aca="false">'High pensions'!W94</f>
        <v>815825.693921661</v>
      </c>
      <c r="K94" s="6"/>
      <c r="L94" s="80" t="n">
        <f aca="false">'High pensions'!N94</f>
        <v>5342065.69321886</v>
      </c>
      <c r="M94" s="8"/>
      <c r="N94" s="80" t="n">
        <f aca="false">'High pensions'!L94</f>
        <v>1408371.90329172</v>
      </c>
      <c r="O94" s="6"/>
      <c r="P94" s="80" t="n">
        <f aca="false">'High pensions'!X94</f>
        <v>35468450.9522448</v>
      </c>
      <c r="Q94" s="8"/>
      <c r="R94" s="80" t="n">
        <f aca="false">'High SIPA income'!G89</f>
        <v>35447409.8484572</v>
      </c>
      <c r="S94" s="8"/>
      <c r="T94" s="80" t="n">
        <f aca="false">'High SIPA income'!J89</f>
        <v>135536243.842848</v>
      </c>
      <c r="U94" s="6"/>
      <c r="V94" s="80" t="n">
        <f aca="false">'High SIPA income'!F89</f>
        <v>137350.429495639</v>
      </c>
      <c r="W94" s="8"/>
      <c r="X94" s="80" t="n">
        <f aca="false">'High SIPA income'!M89</f>
        <v>344984.679665418</v>
      </c>
      <c r="Y94" s="6"/>
      <c r="Z94" s="6" t="n">
        <f aca="false">R94+V94-N94-L94-F94</f>
        <v>-2387209.62734914</v>
      </c>
      <c r="AA94" s="6"/>
      <c r="AB94" s="6" t="n">
        <f aca="false">T94-P94-D94</f>
        <v>-71703866.0310685</v>
      </c>
      <c r="AC94" s="50"/>
      <c r="AD94" s="6"/>
      <c r="AE94" s="6"/>
      <c r="AF94" s="6"/>
      <c r="AG94" s="6" t="n">
        <f aca="false">BF94/100*$AG$53</f>
        <v>7845095791.4479</v>
      </c>
      <c r="AH94" s="61" t="n">
        <f aca="false">(AG94-AG93)/AG93</f>
        <v>0.0071901290437195</v>
      </c>
      <c r="AI94" s="61"/>
      <c r="AJ94" s="61" t="n">
        <f aca="false">AB94/AG94</f>
        <v>-0.00913996054824906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0.0069330854917788</v>
      </c>
      <c r="AV94" s="5"/>
      <c r="AW94" s="5" t="n">
        <f aca="false">workers_and_wage_high!C82</f>
        <v>14213665</v>
      </c>
      <c r="AX94" s="5"/>
      <c r="AY94" s="61" t="n">
        <f aca="false">(AW94-AW93)/AW93</f>
        <v>0.00332395068504909</v>
      </c>
      <c r="AZ94" s="11" t="n">
        <f aca="false">workers_and_wage_high!B82</f>
        <v>8643.00110551721</v>
      </c>
      <c r="BA94" s="61" t="n">
        <f aca="false">(AZ94-AZ93)/AZ93</f>
        <v>0.00385336994699516</v>
      </c>
      <c r="BB94" s="66"/>
      <c r="BC94" s="66"/>
      <c r="BD94" s="66"/>
      <c r="BE94" s="66"/>
      <c r="BF94" s="5" t="n">
        <f aca="false">BF93*(1+AY94)*(1+BA94)*(1-BE94)</f>
        <v>141.213367524771</v>
      </c>
      <c r="BG94" s="5"/>
      <c r="BH94" s="5"/>
      <c r="BI94" s="61" t="n">
        <f aca="false">T101/AG101</f>
        <v>0.0200249577113561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174585008.960485</v>
      </c>
      <c r="E95" s="9"/>
      <c r="F95" s="81" t="n">
        <f aca="false">'High pensions'!I95</f>
        <v>31732891.9806031</v>
      </c>
      <c r="G95" s="81" t="n">
        <f aca="false">'High pensions'!K95</f>
        <v>4990469.84369255</v>
      </c>
      <c r="H95" s="81" t="n">
        <f aca="false">'High pensions'!V95</f>
        <v>27456092.6533471</v>
      </c>
      <c r="I95" s="81" t="n">
        <f aca="false">'High pensions'!M95</f>
        <v>154344.42815544</v>
      </c>
      <c r="J95" s="81" t="n">
        <f aca="false">'High pensions'!W95</f>
        <v>849157.504742695</v>
      </c>
      <c r="K95" s="9"/>
      <c r="L95" s="81" t="n">
        <f aca="false">'High pensions'!N95</f>
        <v>4481782.07424579</v>
      </c>
      <c r="M95" s="67"/>
      <c r="N95" s="81" t="n">
        <f aca="false">'High pensions'!L95</f>
        <v>1432772.24801686</v>
      </c>
      <c r="O95" s="9"/>
      <c r="P95" s="81" t="n">
        <f aca="false">'High pensions'!X95</f>
        <v>31138678.6611894</v>
      </c>
      <c r="Q95" s="67"/>
      <c r="R95" s="81" t="n">
        <f aca="false">'High SIPA income'!G90</f>
        <v>41135650.2410802</v>
      </c>
      <c r="S95" s="67"/>
      <c r="T95" s="81" t="n">
        <f aca="false">'High SIPA income'!J90</f>
        <v>157285723.993507</v>
      </c>
      <c r="U95" s="9"/>
      <c r="V95" s="81" t="n">
        <f aca="false">'High SIPA income'!F90</f>
        <v>132641.201460882</v>
      </c>
      <c r="W95" s="67"/>
      <c r="X95" s="81" t="n">
        <f aca="false">'High SIPA income'!M90</f>
        <v>333156.456550224</v>
      </c>
      <c r="Y95" s="9"/>
      <c r="Z95" s="9" t="n">
        <f aca="false">R95+V95-N95-L95-F95</f>
        <v>3620845.1396753</v>
      </c>
      <c r="AA95" s="9"/>
      <c r="AB95" s="9" t="n">
        <f aca="false">T95-P95-D95</f>
        <v>-48437963.6281674</v>
      </c>
      <c r="AC95" s="50"/>
      <c r="AD95" s="9"/>
      <c r="AE95" s="9"/>
      <c r="AF95" s="9"/>
      <c r="AG95" s="9" t="n">
        <f aca="false">BF95/100*$AG$53</f>
        <v>7885115829.36076</v>
      </c>
      <c r="AH95" s="40" t="n">
        <f aca="false">(AG95-AG94)/AG94</f>
        <v>0.00510128097562422</v>
      </c>
      <c r="AI95" s="40"/>
      <c r="AJ95" s="40" t="n">
        <f aca="false">AB95/AG95</f>
        <v>-0.00614296158438223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14238635</v>
      </c>
      <c r="AX95" s="7"/>
      <c r="AY95" s="40" t="n">
        <f aca="false">(AW95-AW94)/AW94</f>
        <v>0.00175676013188717</v>
      </c>
      <c r="AZ95" s="12" t="n">
        <f aca="false">workers_and_wage_high!B83</f>
        <v>8671.85710978919</v>
      </c>
      <c r="BA95" s="40" t="n">
        <f aca="false">(AZ95-AZ94)/AZ94</f>
        <v>0.00333865562663813</v>
      </c>
      <c r="BB95" s="39"/>
      <c r="BC95" s="39"/>
      <c r="BD95" s="39"/>
      <c r="BE95" s="39"/>
      <c r="BF95" s="7" t="n">
        <f aca="false">BF94*(1+AY95)*(1+BA95)*(1-BE95)</f>
        <v>141.933736590029</v>
      </c>
      <c r="BG95" s="7"/>
      <c r="BH95" s="7"/>
      <c r="BI95" s="40" t="n">
        <f aca="false">T102/AG102</f>
        <v>0.017403914830195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173323185.886716</v>
      </c>
      <c r="E96" s="9"/>
      <c r="F96" s="81" t="n">
        <f aca="false">'High pensions'!I96</f>
        <v>31503540.7004619</v>
      </c>
      <c r="G96" s="81" t="n">
        <f aca="false">'High pensions'!K96</f>
        <v>5048584.16681359</v>
      </c>
      <c r="H96" s="81" t="n">
        <f aca="false">'High pensions'!V96</f>
        <v>27775820.5126617</v>
      </c>
      <c r="I96" s="81" t="n">
        <f aca="false">'High pensions'!M96</f>
        <v>156141.778355059</v>
      </c>
      <c r="J96" s="81" t="n">
        <f aca="false">'High pensions'!W96</f>
        <v>859045.995236958</v>
      </c>
      <c r="K96" s="9"/>
      <c r="L96" s="81" t="n">
        <f aca="false">'High pensions'!N96</f>
        <v>4372483.24446092</v>
      </c>
      <c r="M96" s="67"/>
      <c r="N96" s="81" t="n">
        <f aca="false">'High pensions'!L96</f>
        <v>1422827.49228662</v>
      </c>
      <c r="O96" s="9"/>
      <c r="P96" s="81" t="n">
        <f aca="false">'High pensions'!X96</f>
        <v>30516813.4020004</v>
      </c>
      <c r="Q96" s="67"/>
      <c r="R96" s="81" t="n">
        <f aca="false">'High SIPA income'!G91</f>
        <v>36172978.7349371</v>
      </c>
      <c r="S96" s="67"/>
      <c r="T96" s="81" t="n">
        <f aca="false">'High SIPA income'!J91</f>
        <v>138310519.366593</v>
      </c>
      <c r="U96" s="9"/>
      <c r="V96" s="81" t="n">
        <f aca="false">'High SIPA income'!F91</f>
        <v>135860.664404793</v>
      </c>
      <c r="W96" s="67"/>
      <c r="X96" s="81" t="n">
        <f aca="false">'High SIPA income'!M91</f>
        <v>341242.819268407</v>
      </c>
      <c r="Y96" s="9"/>
      <c r="Z96" s="9" t="n">
        <f aca="false">R96+V96-N96-L96-F96</f>
        <v>-990012.037867568</v>
      </c>
      <c r="AA96" s="9"/>
      <c r="AB96" s="9" t="n">
        <f aca="false">T96-P96-D96</f>
        <v>-65529479.9221233</v>
      </c>
      <c r="AC96" s="50"/>
      <c r="AD96" s="9"/>
      <c r="AE96" s="9"/>
      <c r="AF96" s="9"/>
      <c r="AG96" s="9" t="n">
        <f aca="false">BF96/100*$AG$53</f>
        <v>7980077350.26508</v>
      </c>
      <c r="AH96" s="40" t="n">
        <f aca="false">(AG96-AG95)/AG95</f>
        <v>0.0120431358218892</v>
      </c>
      <c r="AI96" s="40"/>
      <c r="AJ96" s="40" t="n">
        <f aca="false">AB96/AG96</f>
        <v>-0.00821163468045164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14330815</v>
      </c>
      <c r="AX96" s="7"/>
      <c r="AY96" s="40" t="n">
        <f aca="false">(AW96-AW95)/AW95</f>
        <v>0.0064739351770728</v>
      </c>
      <c r="AZ96" s="12" t="n">
        <f aca="false">workers_and_wage_high!B84</f>
        <v>8719.84177240153</v>
      </c>
      <c r="BA96" s="40" t="n">
        <f aca="false">(AZ96-AZ95)/AZ95</f>
        <v>0.00553337791488493</v>
      </c>
      <c r="BB96" s="39"/>
      <c r="BC96" s="39"/>
      <c r="BD96" s="39"/>
      <c r="BE96" s="39"/>
      <c r="BF96" s="7" t="n">
        <f aca="false">BF95*(1+AY96)*(1+BA96)*(1-BE96)</f>
        <v>143.643063857491</v>
      </c>
      <c r="BG96" s="7"/>
      <c r="BH96" s="7"/>
      <c r="BI96" s="40" t="n">
        <f aca="false">T103/AG103</f>
        <v>0.0200862712371023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175296594.962059</v>
      </c>
      <c r="E97" s="9"/>
      <c r="F97" s="81" t="n">
        <f aca="false">'High pensions'!I97</f>
        <v>31862231.1595928</v>
      </c>
      <c r="G97" s="81" t="n">
        <f aca="false">'High pensions'!K97</f>
        <v>5151291.22054807</v>
      </c>
      <c r="H97" s="81" t="n">
        <f aca="false">'High pensions'!V97</f>
        <v>28340884.4188288</v>
      </c>
      <c r="I97" s="81" t="n">
        <f aca="false">'High pensions'!M97</f>
        <v>159318.28517159</v>
      </c>
      <c r="J97" s="81" t="n">
        <f aca="false">'High pensions'!W97</f>
        <v>876522.198520479</v>
      </c>
      <c r="K97" s="9"/>
      <c r="L97" s="81" t="n">
        <f aca="false">'High pensions'!N97</f>
        <v>4424979.12100333</v>
      </c>
      <c r="M97" s="67"/>
      <c r="N97" s="81" t="n">
        <f aca="false">'High pensions'!L97</f>
        <v>1439223.45033208</v>
      </c>
      <c r="O97" s="9"/>
      <c r="P97" s="81" t="n">
        <f aca="false">'High pensions'!X97</f>
        <v>30879420.4785103</v>
      </c>
      <c r="Q97" s="67"/>
      <c r="R97" s="81" t="n">
        <f aca="false">'High SIPA income'!G92</f>
        <v>41897161.0981709</v>
      </c>
      <c r="S97" s="67"/>
      <c r="T97" s="81" t="n">
        <f aca="false">'High SIPA income'!J92</f>
        <v>160197426.757034</v>
      </c>
      <c r="U97" s="9"/>
      <c r="V97" s="81" t="n">
        <f aca="false">'High SIPA income'!F92</f>
        <v>135422.409106739</v>
      </c>
      <c r="W97" s="67"/>
      <c r="X97" s="81" t="n">
        <f aca="false">'High SIPA income'!M92</f>
        <v>340142.048312203</v>
      </c>
      <c r="Y97" s="9"/>
      <c r="Z97" s="9" t="n">
        <f aca="false">R97+V97-N97-L97-F97</f>
        <v>4306149.77634945</v>
      </c>
      <c r="AA97" s="9"/>
      <c r="AB97" s="9" t="n">
        <f aca="false">T97-P97-D97</f>
        <v>-45978588.6835354</v>
      </c>
      <c r="AC97" s="50"/>
      <c r="AD97" s="9"/>
      <c r="AE97" s="9"/>
      <c r="AF97" s="9"/>
      <c r="AG97" s="9" t="n">
        <f aca="false">BF97/100*$AG$53</f>
        <v>8007192026.17005</v>
      </c>
      <c r="AH97" s="40" t="n">
        <f aca="false">(AG97-AG96)/AG96</f>
        <v>0.00339779612588234</v>
      </c>
      <c r="AI97" s="40" t="n">
        <f aca="false">(AG97-AG93)/AG93</f>
        <v>0.0280008026043002</v>
      </c>
      <c r="AJ97" s="40" t="n">
        <f aca="false">AB97/AG97</f>
        <v>-0.00574216136359197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14323289</v>
      </c>
      <c r="AX97" s="7"/>
      <c r="AY97" s="40" t="n">
        <f aca="false">(AW97-AW96)/AW96</f>
        <v>-0.000525162037190488</v>
      </c>
      <c r="AZ97" s="12" t="n">
        <f aca="false">workers_and_wage_high!B85</f>
        <v>8754.06732082201</v>
      </c>
      <c r="BA97" s="40" t="n">
        <f aca="false">(AZ97-AZ96)/AZ96</f>
        <v>0.00392501943427488</v>
      </c>
      <c r="BB97" s="39"/>
      <c r="BC97" s="39"/>
      <c r="BD97" s="39"/>
      <c r="BE97" s="39"/>
      <c r="BF97" s="7" t="n">
        <f aca="false">BF96*(1+AY97)*(1+BA97)*(1-BE97)</f>
        <v>144.131133703376</v>
      </c>
      <c r="BG97" s="7"/>
      <c r="BH97" s="7"/>
      <c r="BI97" s="40" t="n">
        <f aca="false">T104/AG104</f>
        <v>0.0174911005586287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174446076.164545</v>
      </c>
      <c r="E98" s="6"/>
      <c r="F98" s="80" t="n">
        <f aca="false">'High pensions'!I98</f>
        <v>31707639.3003623</v>
      </c>
      <c r="G98" s="80" t="n">
        <f aca="false">'High pensions'!K98</f>
        <v>5204654.97782012</v>
      </c>
      <c r="H98" s="80" t="n">
        <f aca="false">'High pensions'!V98</f>
        <v>28634476.0664858</v>
      </c>
      <c r="I98" s="80" t="n">
        <f aca="false">'High pensions'!M98</f>
        <v>160968.710654231</v>
      </c>
      <c r="J98" s="80" t="n">
        <f aca="false">'High pensions'!W98</f>
        <v>885602.352571727</v>
      </c>
      <c r="K98" s="6"/>
      <c r="L98" s="80" t="n">
        <f aca="false">'High pensions'!N98</f>
        <v>5330169.39522779</v>
      </c>
      <c r="M98" s="8"/>
      <c r="N98" s="80" t="n">
        <f aca="false">'High pensions'!L98</f>
        <v>1432634.98625515</v>
      </c>
      <c r="O98" s="6"/>
      <c r="P98" s="80" t="n">
        <f aca="false">'High pensions'!X98</f>
        <v>35540209.3291145</v>
      </c>
      <c r="Q98" s="8"/>
      <c r="R98" s="80" t="n">
        <f aca="false">'High SIPA income'!G93</f>
        <v>36628550.5707575</v>
      </c>
      <c r="S98" s="8"/>
      <c r="T98" s="80" t="n">
        <f aca="false">'High SIPA income'!J93</f>
        <v>140052437.766038</v>
      </c>
      <c r="U98" s="6"/>
      <c r="V98" s="80" t="n">
        <f aca="false">'High SIPA income'!F93</f>
        <v>132410.475234321</v>
      </c>
      <c r="W98" s="8"/>
      <c r="X98" s="80" t="n">
        <f aca="false">'High SIPA income'!M93</f>
        <v>332576.938789321</v>
      </c>
      <c r="Y98" s="6"/>
      <c r="Z98" s="6" t="n">
        <f aca="false">R98+V98-N98-L98-F98</f>
        <v>-1709482.63585341</v>
      </c>
      <c r="AA98" s="6"/>
      <c r="AB98" s="6" t="n">
        <f aca="false">T98-P98-D98</f>
        <v>-69933847.7276219</v>
      </c>
      <c r="AC98" s="50"/>
      <c r="AD98" s="6"/>
      <c r="AE98" s="6"/>
      <c r="AF98" s="6"/>
      <c r="AG98" s="6" t="n">
        <f aca="false">BF98/100*$AG$53</f>
        <v>8054542997.78097</v>
      </c>
      <c r="AH98" s="61" t="n">
        <f aca="false">(AG98-AG97)/AG97</f>
        <v>0.00591355514594439</v>
      </c>
      <c r="AI98" s="61"/>
      <c r="AJ98" s="61" t="n">
        <f aca="false">AB98/AG98</f>
        <v>-0.00868253453323034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0.00710315676976375</v>
      </c>
      <c r="AV98" s="5"/>
      <c r="AW98" s="5" t="n">
        <f aca="false">workers_and_wage_high!C86</f>
        <v>14378404</v>
      </c>
      <c r="AX98" s="5"/>
      <c r="AY98" s="61" t="n">
        <f aca="false">(AW98-AW97)/AW97</f>
        <v>0.00384792906154445</v>
      </c>
      <c r="AZ98" s="11" t="n">
        <f aca="false">workers_and_wage_high!B86</f>
        <v>8772.08063666297</v>
      </c>
      <c r="BA98" s="61" t="n">
        <f aca="false">(AZ98-AZ97)/AZ97</f>
        <v>0.00205770816933484</v>
      </c>
      <c r="BB98" s="66"/>
      <c r="BC98" s="66"/>
      <c r="BD98" s="66"/>
      <c r="BE98" s="66"/>
      <c r="BF98" s="5" t="n">
        <f aca="false">BF97*(1+AY98)*(1+BA98)*(1-BE98)</f>
        <v>144.983461110779</v>
      </c>
      <c r="BG98" s="5"/>
      <c r="BH98" s="5"/>
      <c r="BI98" s="61" t="n">
        <f aca="false">T105/AG105</f>
        <v>0.0201684799236021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176496125.118137</v>
      </c>
      <c r="E99" s="9"/>
      <c r="F99" s="81" t="n">
        <f aca="false">'High pensions'!I99</f>
        <v>32080259.9645683</v>
      </c>
      <c r="G99" s="81" t="n">
        <f aca="false">'High pensions'!K99</f>
        <v>5421605.10693267</v>
      </c>
      <c r="H99" s="81" t="n">
        <f aca="false">'High pensions'!V99</f>
        <v>29828071.6662264</v>
      </c>
      <c r="I99" s="81" t="n">
        <f aca="false">'High pensions'!M99</f>
        <v>167678.508461836</v>
      </c>
      <c r="J99" s="81" t="n">
        <f aca="false">'High pensions'!W99</f>
        <v>922517.680398759</v>
      </c>
      <c r="K99" s="9"/>
      <c r="L99" s="81" t="n">
        <f aca="false">'High pensions'!N99</f>
        <v>4403052.45867103</v>
      </c>
      <c r="M99" s="67"/>
      <c r="N99" s="81" t="n">
        <f aca="false">'High pensions'!L99</f>
        <v>1450325.23942414</v>
      </c>
      <c r="O99" s="9"/>
      <c r="P99" s="81" t="n">
        <f aca="false">'High pensions'!X99</f>
        <v>30826721.6914602</v>
      </c>
      <c r="Q99" s="67"/>
      <c r="R99" s="81" t="n">
        <f aca="false">'High SIPA income'!G94</f>
        <v>42475621.4461008</v>
      </c>
      <c r="S99" s="67"/>
      <c r="T99" s="81" t="n">
        <f aca="false">'High SIPA income'!J94</f>
        <v>162409220.033486</v>
      </c>
      <c r="U99" s="9"/>
      <c r="V99" s="81" t="n">
        <f aca="false">'High SIPA income'!F94</f>
        <v>137502.363857643</v>
      </c>
      <c r="W99" s="67"/>
      <c r="X99" s="81" t="n">
        <f aca="false">'High SIPA income'!M94</f>
        <v>345366.29497888</v>
      </c>
      <c r="Y99" s="9"/>
      <c r="Z99" s="9" t="n">
        <f aca="false">R99+V99-N99-L99-F99</f>
        <v>4679486.14729492</v>
      </c>
      <c r="AA99" s="9"/>
      <c r="AB99" s="9" t="n">
        <f aca="false">T99-P99-D99</f>
        <v>-44913626.7761116</v>
      </c>
      <c r="AC99" s="50"/>
      <c r="AD99" s="9"/>
      <c r="AE99" s="9"/>
      <c r="AF99" s="9"/>
      <c r="AG99" s="9" t="n">
        <f aca="false">BF99/100*$AG$53</f>
        <v>8105554762.12523</v>
      </c>
      <c r="AH99" s="40" t="n">
        <f aca="false">(AG99-AG98)/AG98</f>
        <v>0.00633329095869305</v>
      </c>
      <c r="AI99" s="40"/>
      <c r="AJ99" s="40" t="n">
        <f aca="false">AB99/AG99</f>
        <v>-0.00554109226255299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14434108</v>
      </c>
      <c r="AX99" s="7"/>
      <c r="AY99" s="40" t="n">
        <f aca="false">(AW99-AW98)/AW98</f>
        <v>0.00387414347239096</v>
      </c>
      <c r="AZ99" s="12" t="n">
        <f aca="false">workers_and_wage_high!B87</f>
        <v>8793.56922682894</v>
      </c>
      <c r="BA99" s="40" t="n">
        <f aca="false">(AZ99-AZ98)/AZ98</f>
        <v>0.00244965716299455</v>
      </c>
      <c r="BB99" s="39"/>
      <c r="BC99" s="39"/>
      <c r="BD99" s="39"/>
      <c r="BE99" s="39"/>
      <c r="BF99" s="7" t="n">
        <f aca="false">BF98*(1+AY99)*(1+BA99)*(1-BE99)</f>
        <v>145.901683554192</v>
      </c>
      <c r="BG99" s="7"/>
      <c r="BH99" s="7"/>
      <c r="BI99" s="40" t="n">
        <f aca="false">T106/AG106</f>
        <v>0.0175110144581439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175441496.471016</v>
      </c>
      <c r="E100" s="9"/>
      <c r="F100" s="81" t="n">
        <f aca="false">'High pensions'!I100</f>
        <v>31888568.7240775</v>
      </c>
      <c r="G100" s="81" t="n">
        <f aca="false">'High pensions'!K100</f>
        <v>5452867.16900038</v>
      </c>
      <c r="H100" s="81" t="n">
        <f aca="false">'High pensions'!V100</f>
        <v>30000066.3079235</v>
      </c>
      <c r="I100" s="81" t="n">
        <f aca="false">'High pensions'!M100</f>
        <v>168645.376360837</v>
      </c>
      <c r="J100" s="81" t="n">
        <f aca="false">'High pensions'!W100</f>
        <v>927837.102306916</v>
      </c>
      <c r="K100" s="9"/>
      <c r="L100" s="81" t="n">
        <f aca="false">'High pensions'!N100</f>
        <v>4457064.33634379</v>
      </c>
      <c r="M100" s="67"/>
      <c r="N100" s="81" t="n">
        <f aca="false">'High pensions'!L100</f>
        <v>1442418.2940383</v>
      </c>
      <c r="O100" s="9"/>
      <c r="P100" s="81" t="n">
        <f aca="false">'High pensions'!X100</f>
        <v>31063487.900879</v>
      </c>
      <c r="Q100" s="67"/>
      <c r="R100" s="81" t="n">
        <f aca="false">'High SIPA income'!G95</f>
        <v>36951463.4085372</v>
      </c>
      <c r="S100" s="67"/>
      <c r="T100" s="81" t="n">
        <f aca="false">'High SIPA income'!J95</f>
        <v>141287122.988693</v>
      </c>
      <c r="U100" s="9"/>
      <c r="V100" s="81" t="n">
        <f aca="false">'High SIPA income'!F95</f>
        <v>138687.005761417</v>
      </c>
      <c r="W100" s="67"/>
      <c r="X100" s="81" t="n">
        <f aca="false">'High SIPA income'!M95</f>
        <v>348341.773899423</v>
      </c>
      <c r="Y100" s="9"/>
      <c r="Z100" s="9" t="n">
        <f aca="false">R100+V100-N100-L100-F100</f>
        <v>-697900.940161012</v>
      </c>
      <c r="AA100" s="9"/>
      <c r="AB100" s="9" t="n">
        <f aca="false">T100-P100-D100</f>
        <v>-65217861.3832021</v>
      </c>
      <c r="AC100" s="50"/>
      <c r="AD100" s="9"/>
      <c r="AE100" s="9"/>
      <c r="AF100" s="9"/>
      <c r="AG100" s="9" t="n">
        <f aca="false">BF100/100*$AG$53</f>
        <v>8150068797.05831</v>
      </c>
      <c r="AH100" s="40" t="n">
        <f aca="false">(AG100-AG99)/AG99</f>
        <v>0.00549179374385202</v>
      </c>
      <c r="AI100" s="40"/>
      <c r="AJ100" s="40" t="n">
        <f aca="false">AB100/AG100</f>
        <v>-0.00800212403197649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14486966</v>
      </c>
      <c r="AX100" s="7"/>
      <c r="AY100" s="40" t="n">
        <f aca="false">(AW100-AW99)/AW99</f>
        <v>0.00366202054189978</v>
      </c>
      <c r="AZ100" s="12" t="n">
        <f aca="false">workers_and_wage_high!B88</f>
        <v>8809.60075635924</v>
      </c>
      <c r="BA100" s="40" t="n">
        <f aca="false">(AZ100-AZ99)/AZ99</f>
        <v>0.00182309698334922</v>
      </c>
      <c r="BB100" s="39"/>
      <c r="BC100" s="39"/>
      <c r="BD100" s="39"/>
      <c r="BE100" s="39"/>
      <c r="BF100" s="7" t="n">
        <f aca="false">BF99*(1+AY100)*(1+BA100)*(1-BE100)</f>
        <v>146.702945507152</v>
      </c>
      <c r="BG100" s="7"/>
      <c r="BH100" s="7"/>
      <c r="BI100" s="40" t="n">
        <f aca="false">T107/AG107</f>
        <v>0.0202081013714076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178008448.487214</v>
      </c>
      <c r="E101" s="9"/>
      <c r="F101" s="81" t="n">
        <f aca="false">'High pensions'!I101</f>
        <v>32355142.6386102</v>
      </c>
      <c r="G101" s="81" t="n">
        <f aca="false">'High pensions'!K101</f>
        <v>5608246.98332646</v>
      </c>
      <c r="H101" s="81" t="n">
        <f aca="false">'High pensions'!V101</f>
        <v>30854920.2018887</v>
      </c>
      <c r="I101" s="81" t="n">
        <f aca="false">'High pensions'!M101</f>
        <v>173450.937628652</v>
      </c>
      <c r="J101" s="81" t="n">
        <f aca="false">'High pensions'!W101</f>
        <v>954275.882532633</v>
      </c>
      <c r="K101" s="9"/>
      <c r="L101" s="81" t="n">
        <f aca="false">'High pensions'!N101</f>
        <v>4540545.35820428</v>
      </c>
      <c r="M101" s="67"/>
      <c r="N101" s="81" t="n">
        <f aca="false">'High pensions'!L101</f>
        <v>1462412.18553331</v>
      </c>
      <c r="O101" s="9"/>
      <c r="P101" s="81" t="n">
        <f aca="false">'High pensions'!X101</f>
        <v>31606671.812019</v>
      </c>
      <c r="Q101" s="67"/>
      <c r="R101" s="81" t="n">
        <f aca="false">'High SIPA income'!G96</f>
        <v>43139293.7935337</v>
      </c>
      <c r="S101" s="67"/>
      <c r="T101" s="81" t="n">
        <f aca="false">'High SIPA income'!J96</f>
        <v>164946828.775506</v>
      </c>
      <c r="U101" s="9"/>
      <c r="V101" s="81" t="n">
        <f aca="false">'High SIPA income'!F96</f>
        <v>135240.288498009</v>
      </c>
      <c r="W101" s="67"/>
      <c r="X101" s="81" t="n">
        <f aca="false">'High SIPA income'!M96</f>
        <v>339684.613849902</v>
      </c>
      <c r="Y101" s="9"/>
      <c r="Z101" s="9" t="n">
        <f aca="false">R101+V101-N101-L101-F101</f>
        <v>4916433.89968395</v>
      </c>
      <c r="AA101" s="9"/>
      <c r="AB101" s="9" t="n">
        <f aca="false">T101-P101-D101</f>
        <v>-44668291.5237274</v>
      </c>
      <c r="AC101" s="50"/>
      <c r="AD101" s="9"/>
      <c r="AE101" s="9"/>
      <c r="AF101" s="9"/>
      <c r="AG101" s="9" t="n">
        <f aca="false">BF101/100*$AG$53</f>
        <v>8237062527.32635</v>
      </c>
      <c r="AH101" s="40" t="n">
        <f aca="false">(AG101-AG100)/AG100</f>
        <v>0.0106739872305655</v>
      </c>
      <c r="AI101" s="40" t="n">
        <f aca="false">(AG101-AG97)/AG97</f>
        <v>0.0287080040549801</v>
      </c>
      <c r="AJ101" s="40" t="n">
        <f aca="false">AB101/AG101</f>
        <v>-0.00542284235132864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14536022</v>
      </c>
      <c r="AX101" s="7"/>
      <c r="AY101" s="40" t="n">
        <f aca="false">(AW101-AW100)/AW100</f>
        <v>0.00338621627192333</v>
      </c>
      <c r="AZ101" s="12" t="n">
        <f aca="false">workers_and_wage_high!B89</f>
        <v>8873.58643954709</v>
      </c>
      <c r="BA101" s="40" t="n">
        <f aca="false">(AZ101-AZ100)/AZ100</f>
        <v>0.0072631762729608</v>
      </c>
      <c r="BB101" s="39"/>
      <c r="BC101" s="39"/>
      <c r="BD101" s="39"/>
      <c r="BE101" s="39"/>
      <c r="BF101" s="7" t="n">
        <f aca="false">BF100*(1+AY101)*(1+BA101)*(1-BE101)</f>
        <v>148.268850874182</v>
      </c>
      <c r="BG101" s="7"/>
      <c r="BH101" s="7"/>
      <c r="BI101" s="40" t="n">
        <f aca="false">T108/AG108</f>
        <v>0.0175347043836058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177253885.434161</v>
      </c>
      <c r="E102" s="6"/>
      <c r="F102" s="80" t="n">
        <f aca="false">'High pensions'!I102</f>
        <v>32217991.871785</v>
      </c>
      <c r="G102" s="80" t="n">
        <f aca="false">'High pensions'!K102</f>
        <v>5640666.56645184</v>
      </c>
      <c r="H102" s="80" t="n">
        <f aca="false">'High pensions'!V102</f>
        <v>31033283.1829211</v>
      </c>
      <c r="I102" s="80" t="n">
        <f aca="false">'High pensions'!M102</f>
        <v>174453.605147996</v>
      </c>
      <c r="J102" s="80" t="n">
        <f aca="false">'High pensions'!W102</f>
        <v>959792.263389318</v>
      </c>
      <c r="K102" s="6"/>
      <c r="L102" s="80" t="n">
        <f aca="false">'High pensions'!N102</f>
        <v>5407682.54936482</v>
      </c>
      <c r="M102" s="8"/>
      <c r="N102" s="80" t="n">
        <f aca="false">'High pensions'!L102</f>
        <v>1456801.46501859</v>
      </c>
      <c r="O102" s="6"/>
      <c r="P102" s="80" t="n">
        <f aca="false">'High pensions'!X102</f>
        <v>36075382.290306</v>
      </c>
      <c r="Q102" s="8"/>
      <c r="R102" s="80" t="n">
        <f aca="false">'High SIPA income'!G97</f>
        <v>37549855.0678992</v>
      </c>
      <c r="S102" s="8"/>
      <c r="T102" s="80" t="n">
        <f aca="false">'High SIPA income'!J97</f>
        <v>143575125.361886</v>
      </c>
      <c r="U102" s="6"/>
      <c r="V102" s="80" t="n">
        <f aca="false">'High SIPA income'!F97</f>
        <v>137183.241205587</v>
      </c>
      <c r="W102" s="8"/>
      <c r="X102" s="80" t="n">
        <f aca="false">'High SIPA income'!M97</f>
        <v>344564.750882529</v>
      </c>
      <c r="Y102" s="6"/>
      <c r="Z102" s="6" t="n">
        <f aca="false">R102+V102-N102-L102-F102</f>
        <v>-1395437.57706356</v>
      </c>
      <c r="AA102" s="6"/>
      <c r="AB102" s="6" t="n">
        <f aca="false">T102-P102-D102</f>
        <v>-69754142.3625803</v>
      </c>
      <c r="AC102" s="50"/>
      <c r="AD102" s="6"/>
      <c r="AE102" s="6"/>
      <c r="AF102" s="6"/>
      <c r="AG102" s="6" t="n">
        <f aca="false">BF102/100*$AG$53</f>
        <v>8249587909.54261</v>
      </c>
      <c r="AH102" s="61" t="n">
        <f aca="false">(AG102-AG101)/AG101</f>
        <v>0.00152061273964047</v>
      </c>
      <c r="AI102" s="61"/>
      <c r="AJ102" s="61" t="n">
        <f aca="false">AB102/AG102</f>
        <v>-0.00845546991285383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0.00430474688632309</v>
      </c>
      <c r="AV102" s="5"/>
      <c r="AW102" s="5" t="n">
        <f aca="false">workers_and_wage_high!C90</f>
        <v>14549918</v>
      </c>
      <c r="AX102" s="5"/>
      <c r="AY102" s="61" t="n">
        <f aca="false">(AW102-AW101)/AW101</f>
        <v>0.000955969934552933</v>
      </c>
      <c r="AZ102" s="11" t="n">
        <f aca="false">workers_and_wage_high!B90</f>
        <v>8878.59206106183</v>
      </c>
      <c r="BA102" s="61" t="n">
        <f aca="false">(AZ102-AZ101)/AZ101</f>
        <v>0.000564103539064506</v>
      </c>
      <c r="BB102" s="66"/>
      <c r="BC102" s="66"/>
      <c r="BD102" s="66"/>
      <c r="BE102" s="66"/>
      <c r="BF102" s="5" t="n">
        <f aca="false">BF101*(1+AY102)*(1+BA102)*(1-BE102)</f>
        <v>148.494310377713</v>
      </c>
      <c r="BG102" s="5"/>
      <c r="BH102" s="5"/>
      <c r="BI102" s="61" t="n">
        <f aca="false">T109/AG109</f>
        <v>0.020182463440178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179675866.462269</v>
      </c>
      <c r="E103" s="9"/>
      <c r="F103" s="81" t="n">
        <f aca="false">'High pensions'!I103</f>
        <v>32658215.5931781</v>
      </c>
      <c r="G103" s="81" t="n">
        <f aca="false">'High pensions'!K103</f>
        <v>5844247.13451845</v>
      </c>
      <c r="H103" s="81" t="n">
        <f aca="false">'High pensions'!V103</f>
        <v>32153323.4024453</v>
      </c>
      <c r="I103" s="81" t="n">
        <f aca="false">'High pensions'!M103</f>
        <v>180749.911376859</v>
      </c>
      <c r="J103" s="81" t="n">
        <f aca="false">'High pensions'!W103</f>
        <v>994432.682549852</v>
      </c>
      <c r="K103" s="9"/>
      <c r="L103" s="81" t="n">
        <f aca="false">'High pensions'!N103</f>
        <v>4479167.65446008</v>
      </c>
      <c r="M103" s="67"/>
      <c r="N103" s="81" t="n">
        <f aca="false">'High pensions'!L103</f>
        <v>1477064.25332656</v>
      </c>
      <c r="O103" s="9"/>
      <c r="P103" s="81" t="n">
        <f aca="false">'High pensions'!X103</f>
        <v>31368793.9694526</v>
      </c>
      <c r="Q103" s="67"/>
      <c r="R103" s="81" t="n">
        <f aca="false">'High SIPA income'!G98</f>
        <v>43648233.2447303</v>
      </c>
      <c r="S103" s="67"/>
      <c r="T103" s="81" t="n">
        <f aca="false">'High SIPA income'!J98</f>
        <v>166892802.877804</v>
      </c>
      <c r="U103" s="9"/>
      <c r="V103" s="81" t="n">
        <f aca="false">'High SIPA income'!F98</f>
        <v>133878.695371172</v>
      </c>
      <c r="W103" s="67"/>
      <c r="X103" s="81" t="n">
        <f aca="false">'High SIPA income'!M98</f>
        <v>336264.684473479</v>
      </c>
      <c r="Y103" s="9"/>
      <c r="Z103" s="9" t="n">
        <f aca="false">R103+V103-N103-L103-F103</f>
        <v>5167664.43913672</v>
      </c>
      <c r="AA103" s="9"/>
      <c r="AB103" s="9" t="n">
        <f aca="false">T103-P103-D103</f>
        <v>-44151857.5539179</v>
      </c>
      <c r="AC103" s="50"/>
      <c r="AD103" s="9"/>
      <c r="AE103" s="9"/>
      <c r="AF103" s="9"/>
      <c r="AG103" s="9" t="n">
        <f aca="false">BF103/100*$AG$53</f>
        <v>8308799622.77561</v>
      </c>
      <c r="AH103" s="40" t="n">
        <f aca="false">(AG103-AG102)/AG102</f>
        <v>0.00717753588206529</v>
      </c>
      <c r="AI103" s="40"/>
      <c r="AJ103" s="40" t="n">
        <f aca="false">AB103/AG103</f>
        <v>-0.00531386717196686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14540582</v>
      </c>
      <c r="AX103" s="7"/>
      <c r="AY103" s="40" t="n">
        <f aca="false">(AW103-AW102)/AW102</f>
        <v>-0.000641653100725379</v>
      </c>
      <c r="AZ103" s="12" t="n">
        <f aca="false">workers_and_wage_high!B91</f>
        <v>8948.0600246226</v>
      </c>
      <c r="BA103" s="40" t="n">
        <f aca="false">(AZ103-AZ102)/AZ102</f>
        <v>0.00782420941101987</v>
      </c>
      <c r="BB103" s="39"/>
      <c r="BC103" s="39"/>
      <c r="BD103" s="39"/>
      <c r="BE103" s="39"/>
      <c r="BF103" s="7" t="n">
        <f aca="false">BF102*(1+AY103)*(1+BA103)*(1-BE103)</f>
        <v>149.560133618731</v>
      </c>
      <c r="BG103" s="7"/>
      <c r="BH103" s="7"/>
      <c r="BI103" s="40" t="n">
        <f aca="false">T110/AG110</f>
        <v>0.0175396076290076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178384852.520998</v>
      </c>
      <c r="E104" s="9"/>
      <c r="F104" s="81" t="n">
        <f aca="false">'High pensions'!I104</f>
        <v>32423558.5273295</v>
      </c>
      <c r="G104" s="81" t="n">
        <f aca="false">'High pensions'!K104</f>
        <v>5963426.35965612</v>
      </c>
      <c r="H104" s="81" t="n">
        <f aca="false">'High pensions'!V104</f>
        <v>32809012.3355964</v>
      </c>
      <c r="I104" s="81" t="n">
        <f aca="false">'High pensions'!M104</f>
        <v>184435.866793488</v>
      </c>
      <c r="J104" s="81" t="n">
        <f aca="false">'High pensions'!W104</f>
        <v>1014711.72171948</v>
      </c>
      <c r="K104" s="9"/>
      <c r="L104" s="81" t="n">
        <f aca="false">'High pensions'!N104</f>
        <v>4377057.03127927</v>
      </c>
      <c r="M104" s="67"/>
      <c r="N104" s="81" t="n">
        <f aca="false">'High pensions'!L104</f>
        <v>1468052.2996991</v>
      </c>
      <c r="O104" s="9"/>
      <c r="P104" s="81" t="n">
        <f aca="false">'High pensions'!X104</f>
        <v>30789360.3504518</v>
      </c>
      <c r="Q104" s="67"/>
      <c r="R104" s="81" t="n">
        <f aca="false">'High SIPA income'!G99</f>
        <v>38197743.1864032</v>
      </c>
      <c r="S104" s="67"/>
      <c r="T104" s="81" t="n">
        <f aca="false">'High SIPA income'!J99</f>
        <v>146052381.736551</v>
      </c>
      <c r="U104" s="9"/>
      <c r="V104" s="81" t="n">
        <f aca="false">'High SIPA income'!F99</f>
        <v>133421.715135825</v>
      </c>
      <c r="W104" s="67"/>
      <c r="X104" s="81" t="n">
        <f aca="false">'High SIPA income'!M99</f>
        <v>335116.881873345</v>
      </c>
      <c r="Y104" s="9"/>
      <c r="Z104" s="9" t="n">
        <f aca="false">R104+V104-N104-L104-F104</f>
        <v>62497.0432311632</v>
      </c>
      <c r="AA104" s="9"/>
      <c r="AB104" s="9" t="n">
        <f aca="false">T104-P104-D104</f>
        <v>-63121831.1348985</v>
      </c>
      <c r="AC104" s="50"/>
      <c r="AD104" s="9"/>
      <c r="AE104" s="9"/>
      <c r="AF104" s="9"/>
      <c r="AG104" s="9" t="n">
        <f aca="false">BF104/100*$AG$53</f>
        <v>8350096739.02425</v>
      </c>
      <c r="AH104" s="40" t="n">
        <f aca="false">(AG104-AG103)/AG103</f>
        <v>0.00497028669886857</v>
      </c>
      <c r="AI104" s="40"/>
      <c r="AJ104" s="40" t="n">
        <f aca="false">AB104/AG104</f>
        <v>-0.00755941315504743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14575041</v>
      </c>
      <c r="AX104" s="7"/>
      <c r="AY104" s="40" t="n">
        <f aca="false">(AW104-AW103)/AW103</f>
        <v>0.00236985012016713</v>
      </c>
      <c r="AZ104" s="12" t="n">
        <f aca="false">workers_and_wage_high!B92</f>
        <v>8971.2738738756</v>
      </c>
      <c r="BA104" s="40" t="n">
        <f aca="false">(AZ104-AZ103)/AZ103</f>
        <v>0.00259428850377902</v>
      </c>
      <c r="BB104" s="39"/>
      <c r="BC104" s="39"/>
      <c r="BD104" s="39"/>
      <c r="BE104" s="39"/>
      <c r="BF104" s="7" t="n">
        <f aca="false">BF103*(1+AY104)*(1+BA104)*(1-BE104)</f>
        <v>150.303490361537</v>
      </c>
      <c r="BG104" s="7"/>
      <c r="BH104" s="7"/>
      <c r="BI104" s="40" t="n">
        <f aca="false">T111/AG111</f>
        <v>0.0201921616460547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181785097.730614</v>
      </c>
      <c r="E105" s="9"/>
      <c r="F105" s="81" t="n">
        <f aca="false">'High pensions'!I105</f>
        <v>33041593.3436449</v>
      </c>
      <c r="G105" s="81" t="n">
        <f aca="false">'High pensions'!K105</f>
        <v>6084910.83799167</v>
      </c>
      <c r="H105" s="81" t="n">
        <f aca="false">'High pensions'!V105</f>
        <v>33477384.0916827</v>
      </c>
      <c r="I105" s="81" t="n">
        <f aca="false">'High pensions'!M105</f>
        <v>188193.118700773</v>
      </c>
      <c r="J105" s="81" t="n">
        <f aca="false">'High pensions'!W105</f>
        <v>1035383.01314483</v>
      </c>
      <c r="K105" s="9"/>
      <c r="L105" s="81" t="n">
        <f aca="false">'High pensions'!N105</f>
        <v>4470390.83876475</v>
      </c>
      <c r="M105" s="67"/>
      <c r="N105" s="81" t="n">
        <f aca="false">'High pensions'!L105</f>
        <v>1495336.19090119</v>
      </c>
      <c r="O105" s="9"/>
      <c r="P105" s="81" t="n">
        <f aca="false">'High pensions'!X105</f>
        <v>31423777.8405288</v>
      </c>
      <c r="Q105" s="67"/>
      <c r="R105" s="81" t="n">
        <f aca="false">'High SIPA income'!G100</f>
        <v>44201091.0290021</v>
      </c>
      <c r="S105" s="67"/>
      <c r="T105" s="81" t="n">
        <f aca="false">'High SIPA income'!J100</f>
        <v>169006702.533091</v>
      </c>
      <c r="U105" s="9"/>
      <c r="V105" s="81" t="n">
        <f aca="false">'High SIPA income'!F100</f>
        <v>131005.826057579</v>
      </c>
      <c r="W105" s="67"/>
      <c r="X105" s="81" t="n">
        <f aca="false">'High SIPA income'!M100</f>
        <v>329048.865028939</v>
      </c>
      <c r="Y105" s="9"/>
      <c r="Z105" s="9" t="n">
        <f aca="false">R105+V105-N105-L105-F105</f>
        <v>5324776.48174888</v>
      </c>
      <c r="AA105" s="9"/>
      <c r="AB105" s="9" t="n">
        <f aca="false">T105-P105-D105</f>
        <v>-44202173.0380515</v>
      </c>
      <c r="AC105" s="50"/>
      <c r="AD105" s="9"/>
      <c r="AE105" s="9"/>
      <c r="AF105" s="9"/>
      <c r="AG105" s="9" t="n">
        <f aca="false">BF105/100*$AG$53</f>
        <v>8379744193.57761</v>
      </c>
      <c r="AH105" s="40" t="n">
        <f aca="false">(AG105-AG104)/AG104</f>
        <v>0.00355055222471803</v>
      </c>
      <c r="AI105" s="40" t="n">
        <f aca="false">(AG105-AG101)/AG101</f>
        <v>0.0173219112733352</v>
      </c>
      <c r="AJ105" s="40" t="n">
        <f aca="false">AB105/AG105</f>
        <v>-0.00527488333974788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14584382</v>
      </c>
      <c r="AX105" s="7"/>
      <c r="AY105" s="40" t="n">
        <f aca="false">(AW105-AW104)/AW104</f>
        <v>0.000640890135403393</v>
      </c>
      <c r="AZ105" s="12" t="n">
        <f aca="false">workers_and_wage_high!B93</f>
        <v>8997.36053067827</v>
      </c>
      <c r="BA105" s="40" t="n">
        <f aca="false">(AZ105-AZ104)/AZ104</f>
        <v>0.00290779850993396</v>
      </c>
      <c r="BB105" s="39"/>
      <c r="BC105" s="39"/>
      <c r="BD105" s="39"/>
      <c r="BE105" s="39"/>
      <c r="BF105" s="7" t="n">
        <f aca="false">BF104*(1+AY105)*(1+BA105)*(1-BE105)</f>
        <v>150.837150753624</v>
      </c>
      <c r="BG105" s="7"/>
      <c r="BH105" s="7"/>
      <c r="BI105" s="40" t="n">
        <f aca="false">T112/AG112</f>
        <v>0.0175582742814517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180854860.240248</v>
      </c>
      <c r="E106" s="6"/>
      <c r="F106" s="80" t="n">
        <f aca="false">'High pensions'!I106</f>
        <v>32872511.6683405</v>
      </c>
      <c r="G106" s="80" t="n">
        <f aca="false">'High pensions'!K106</f>
        <v>6084372.05077321</v>
      </c>
      <c r="H106" s="80" t="n">
        <f aca="false">'High pensions'!V106</f>
        <v>33474419.8433747</v>
      </c>
      <c r="I106" s="80" t="n">
        <f aca="false">'High pensions'!M106</f>
        <v>188176.455178552</v>
      </c>
      <c r="J106" s="80" t="n">
        <f aca="false">'High pensions'!W106</f>
        <v>1035291.3353621</v>
      </c>
      <c r="K106" s="6"/>
      <c r="L106" s="80" t="n">
        <f aca="false">'High pensions'!N106</f>
        <v>5446010.6161643</v>
      </c>
      <c r="M106" s="8"/>
      <c r="N106" s="80" t="n">
        <f aca="false">'High pensions'!L106</f>
        <v>1486193.2862257</v>
      </c>
      <c r="O106" s="6"/>
      <c r="P106" s="80" t="n">
        <f aca="false">'High pensions'!X106</f>
        <v>36435971.9394247</v>
      </c>
      <c r="Q106" s="8"/>
      <c r="R106" s="80" t="n">
        <f aca="false">'High SIPA income'!G101</f>
        <v>38596222.8597383</v>
      </c>
      <c r="S106" s="8"/>
      <c r="T106" s="80" t="n">
        <f aca="false">'High SIPA income'!J101</f>
        <v>147576003.304458</v>
      </c>
      <c r="U106" s="6"/>
      <c r="V106" s="80" t="n">
        <f aca="false">'High SIPA income'!F101</f>
        <v>131321.985131415</v>
      </c>
      <c r="W106" s="8"/>
      <c r="X106" s="80" t="n">
        <f aca="false">'High SIPA income'!M101</f>
        <v>329842.965471224</v>
      </c>
      <c r="Y106" s="6"/>
      <c r="Z106" s="6" t="n">
        <f aca="false">R106+V106-N106-L106-F106</f>
        <v>-1077170.72586077</v>
      </c>
      <c r="AA106" s="6"/>
      <c r="AB106" s="6" t="n">
        <f aca="false">T106-P106-D106</f>
        <v>-69714828.8752149</v>
      </c>
      <c r="AC106" s="50"/>
      <c r="AD106" s="6"/>
      <c r="AE106" s="6"/>
      <c r="AF106" s="6"/>
      <c r="AG106" s="6" t="n">
        <f aca="false">BF106/100*$AG$53</f>
        <v>8427610156.86467</v>
      </c>
      <c r="AH106" s="61" t="n">
        <f aca="false">(AG106-AG105)/AG105</f>
        <v>0.00571210315987261</v>
      </c>
      <c r="AI106" s="61"/>
      <c r="AJ106" s="61" t="n">
        <f aca="false">AB106/AG106</f>
        <v>-0.00827219432052502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0.00680001569525923</v>
      </c>
      <c r="AV106" s="5"/>
      <c r="AW106" s="5" t="n">
        <f aca="false">workers_and_wage_high!C94</f>
        <v>14650539</v>
      </c>
      <c r="AX106" s="5"/>
      <c r="AY106" s="61" t="n">
        <f aca="false">(AW106-AW105)/AW105</f>
        <v>0.00453615381165962</v>
      </c>
      <c r="AZ106" s="11" t="n">
        <f aca="false">workers_and_wage_high!B94</f>
        <v>9007.89319315292</v>
      </c>
      <c r="BA106" s="61" t="n">
        <f aca="false">(AZ106-AZ105)/AZ105</f>
        <v>0.00117063914897515</v>
      </c>
      <c r="BB106" s="66"/>
      <c r="BC106" s="66"/>
      <c r="BD106" s="66"/>
      <c r="BE106" s="66"/>
      <c r="BF106" s="5" t="n">
        <f aca="false">BF105*(1+AY106)*(1+BA106)*(1-BE106)</f>
        <v>151.698748119069</v>
      </c>
      <c r="BG106" s="5"/>
      <c r="BH106" s="5"/>
      <c r="BI106" s="61" t="n">
        <f aca="false">T113/AG113</f>
        <v>0.0202690299641443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183624907.793166</v>
      </c>
      <c r="E107" s="9"/>
      <c r="F107" s="81" t="n">
        <f aca="false">'High pensions'!I107</f>
        <v>33376000.6007595</v>
      </c>
      <c r="G107" s="81" t="n">
        <f aca="false">'High pensions'!K107</f>
        <v>6181846.94737084</v>
      </c>
      <c r="H107" s="81" t="n">
        <f aca="false">'High pensions'!V107</f>
        <v>34010697.9647108</v>
      </c>
      <c r="I107" s="81" t="n">
        <f aca="false">'High pensions'!M107</f>
        <v>191191.142702192</v>
      </c>
      <c r="J107" s="81" t="n">
        <f aca="false">'High pensions'!W107</f>
        <v>1051877.25664055</v>
      </c>
      <c r="K107" s="9"/>
      <c r="L107" s="81" t="n">
        <f aca="false">'High pensions'!N107</f>
        <v>4517866.10529796</v>
      </c>
      <c r="M107" s="67"/>
      <c r="N107" s="81" t="n">
        <f aca="false">'High pensions'!L107</f>
        <v>1508609.55575479</v>
      </c>
      <c r="O107" s="9"/>
      <c r="P107" s="81" t="n">
        <f aca="false">'High pensions'!X107</f>
        <v>31743153.3614062</v>
      </c>
      <c r="Q107" s="67"/>
      <c r="R107" s="81" t="n">
        <f aca="false">'High SIPA income'!G102</f>
        <v>44869720.8276687</v>
      </c>
      <c r="S107" s="67"/>
      <c r="T107" s="81" t="n">
        <f aca="false">'High SIPA income'!J102</f>
        <v>171563266.519574</v>
      </c>
      <c r="U107" s="9"/>
      <c r="V107" s="81" t="n">
        <f aca="false">'High SIPA income'!F102</f>
        <v>133061.837891354</v>
      </c>
      <c r="W107" s="67"/>
      <c r="X107" s="81" t="n">
        <f aca="false">'High SIPA income'!M102</f>
        <v>334212.973990723</v>
      </c>
      <c r="Y107" s="9"/>
      <c r="Z107" s="9" t="n">
        <f aca="false">R107+V107-N107-L107-F107</f>
        <v>5600306.40374776</v>
      </c>
      <c r="AA107" s="9"/>
      <c r="AB107" s="9" t="n">
        <f aca="false">T107-P107-D107</f>
        <v>-43804794.6349988</v>
      </c>
      <c r="AC107" s="50"/>
      <c r="AD107" s="9"/>
      <c r="AE107" s="9"/>
      <c r="AF107" s="9"/>
      <c r="AG107" s="9" t="n">
        <f aca="false">BF107/100*$AG$53</f>
        <v>8489826103.22403</v>
      </c>
      <c r="AH107" s="40" t="n">
        <f aca="false">(AG107-AG106)/AG106</f>
        <v>0.00738239491401861</v>
      </c>
      <c r="AI107" s="40"/>
      <c r="AJ107" s="40" t="n">
        <f aca="false">AB107/AG107</f>
        <v>-0.00515968102319125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14733834</v>
      </c>
      <c r="AX107" s="7"/>
      <c r="AY107" s="40" t="n">
        <f aca="false">(AW107-AW106)/AW106</f>
        <v>0.00568545635078682</v>
      </c>
      <c r="AZ107" s="12" t="n">
        <f aca="false">workers_and_wage_high!B95</f>
        <v>9023.0926188147</v>
      </c>
      <c r="BA107" s="40" t="n">
        <f aca="false">(AZ107-AZ106)/AZ106</f>
        <v>0.00168734523554608</v>
      </c>
      <c r="BB107" s="39"/>
      <c r="BC107" s="39"/>
      <c r="BD107" s="39"/>
      <c r="BE107" s="39"/>
      <c r="BF107" s="7" t="n">
        <f aca="false">BF106*(1+AY107)*(1+BA107)*(1-BE107)</f>
        <v>152.818648185647</v>
      </c>
      <c r="BG107" s="7"/>
      <c r="BH107" s="7"/>
      <c r="BI107" s="40" t="n">
        <f aca="false">T114/AG114</f>
        <v>0.017649192239793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181953316.79554</v>
      </c>
      <c r="E108" s="9"/>
      <c r="F108" s="81" t="n">
        <f aca="false">'High pensions'!I108</f>
        <v>33072169.1499421</v>
      </c>
      <c r="G108" s="81" t="n">
        <f aca="false">'High pensions'!K108</f>
        <v>6205630.87477027</v>
      </c>
      <c r="H108" s="81" t="n">
        <f aca="false">'High pensions'!V108</f>
        <v>34141550.1158693</v>
      </c>
      <c r="I108" s="81" t="n">
        <f aca="false">'High pensions'!M108</f>
        <v>191926.728085678</v>
      </c>
      <c r="J108" s="81" t="n">
        <f aca="false">'High pensions'!W108</f>
        <v>1055924.23038771</v>
      </c>
      <c r="K108" s="9"/>
      <c r="L108" s="81" t="n">
        <f aca="false">'High pensions'!N108</f>
        <v>4418209.90479211</v>
      </c>
      <c r="M108" s="67"/>
      <c r="N108" s="81" t="n">
        <f aca="false">'High pensions'!L108</f>
        <v>1494592.22491747</v>
      </c>
      <c r="O108" s="9"/>
      <c r="P108" s="81" t="n">
        <f aca="false">'High pensions'!X108</f>
        <v>31148917.64475</v>
      </c>
      <c r="Q108" s="67"/>
      <c r="R108" s="81" t="n">
        <f aca="false">'High SIPA income'!G103</f>
        <v>39114364.3458647</v>
      </c>
      <c r="S108" s="67"/>
      <c r="T108" s="81" t="n">
        <f aca="false">'High SIPA income'!J103</f>
        <v>149557162.184866</v>
      </c>
      <c r="U108" s="9"/>
      <c r="V108" s="81" t="n">
        <f aca="false">'High SIPA income'!F103</f>
        <v>135210.668389299</v>
      </c>
      <c r="W108" s="67"/>
      <c r="X108" s="81" t="n">
        <f aca="false">'High SIPA income'!M103</f>
        <v>339610.216676538</v>
      </c>
      <c r="Y108" s="9"/>
      <c r="Z108" s="9" t="n">
        <f aca="false">R108+V108-N108-L108-F108</f>
        <v>264603.734602313</v>
      </c>
      <c r="AA108" s="9"/>
      <c r="AB108" s="9" t="n">
        <f aca="false">T108-P108-D108</f>
        <v>-63545072.2554237</v>
      </c>
      <c r="AC108" s="50"/>
      <c r="AD108" s="9"/>
      <c r="AE108" s="9"/>
      <c r="AF108" s="9"/>
      <c r="AG108" s="9" t="n">
        <f aca="false">BF108/100*$AG$53</f>
        <v>8529209213.51237</v>
      </c>
      <c r="AH108" s="40" t="n">
        <f aca="false">(AG108-AG107)/AG107</f>
        <v>0.0046388594783322</v>
      </c>
      <c r="AI108" s="40"/>
      <c r="AJ108" s="40" t="n">
        <f aca="false">AB108/AG108</f>
        <v>-0.00745028884445145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14728729</v>
      </c>
      <c r="AX108" s="7"/>
      <c r="AY108" s="40" t="n">
        <f aca="false">(AW108-AW107)/AW107</f>
        <v>-0.000346481438571929</v>
      </c>
      <c r="AZ108" s="12" t="n">
        <f aca="false">workers_and_wage_high!B96</f>
        <v>9068.09140288773</v>
      </c>
      <c r="BA108" s="40" t="n">
        <f aca="false">(AZ108-AZ107)/AZ107</f>
        <v>0.00498706884369152</v>
      </c>
      <c r="BB108" s="39"/>
      <c r="BC108" s="39"/>
      <c r="BD108" s="39"/>
      <c r="BE108" s="39"/>
      <c r="BF108" s="7" t="n">
        <f aca="false">BF107*(1+AY108)*(1+BA108)*(1-BE108)</f>
        <v>153.527552420249</v>
      </c>
      <c r="BG108" s="7"/>
      <c r="BH108" s="7"/>
      <c r="BI108" s="40" t="n">
        <f aca="false">T115/AG115</f>
        <v>0.0203611357066448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184836085.298497</v>
      </c>
      <c r="E109" s="9"/>
      <c r="F109" s="81" t="n">
        <f aca="false">'High pensions'!I109</f>
        <v>33596146.4493341</v>
      </c>
      <c r="G109" s="81" t="n">
        <f aca="false">'High pensions'!K109</f>
        <v>6374578.00213106</v>
      </c>
      <c r="H109" s="81" t="n">
        <f aca="false">'High pensions'!V109</f>
        <v>35071047.3631471</v>
      </c>
      <c r="I109" s="81" t="n">
        <f aca="false">'High pensions'!M109</f>
        <v>197151.896973127</v>
      </c>
      <c r="J109" s="81" t="n">
        <f aca="false">'High pensions'!W109</f>
        <v>1084671.56793239</v>
      </c>
      <c r="K109" s="9"/>
      <c r="L109" s="81" t="n">
        <f aca="false">'High pensions'!N109</f>
        <v>4429681.24313516</v>
      </c>
      <c r="M109" s="67"/>
      <c r="N109" s="81" t="n">
        <f aca="false">'High pensions'!L109</f>
        <v>1519846.56528202</v>
      </c>
      <c r="O109" s="9"/>
      <c r="P109" s="81" t="n">
        <f aca="false">'High pensions'!X109</f>
        <v>31347384.4033953</v>
      </c>
      <c r="Q109" s="67"/>
      <c r="R109" s="81" t="n">
        <f aca="false">'High SIPA income'!G104</f>
        <v>45446872.5239529</v>
      </c>
      <c r="S109" s="67"/>
      <c r="T109" s="81" t="n">
        <f aca="false">'High SIPA income'!J104</f>
        <v>173770056.053035</v>
      </c>
      <c r="U109" s="9"/>
      <c r="V109" s="81" t="n">
        <f aca="false">'High SIPA income'!F104</f>
        <v>138283.689247183</v>
      </c>
      <c r="W109" s="67"/>
      <c r="X109" s="81" t="n">
        <f aca="false">'High SIPA income'!M104</f>
        <v>347328.759095044</v>
      </c>
      <c r="Y109" s="9"/>
      <c r="Z109" s="9" t="n">
        <f aca="false">R109+V109-N109-L109-F109</f>
        <v>6039481.95544881</v>
      </c>
      <c r="AA109" s="9"/>
      <c r="AB109" s="9" t="n">
        <f aca="false">T109-P109-D109</f>
        <v>-42413413.6488574</v>
      </c>
      <c r="AC109" s="50"/>
      <c r="AD109" s="9"/>
      <c r="AE109" s="9"/>
      <c r="AF109" s="9"/>
      <c r="AG109" s="9" t="n">
        <f aca="false">BF109/100*$AG$53</f>
        <v>8609952722.97157</v>
      </c>
      <c r="AH109" s="40" t="n">
        <f aca="false">(AG109-AG108)/AG108</f>
        <v>0.0094667052288135</v>
      </c>
      <c r="AI109" s="40" t="n">
        <f aca="false">(AG109-AG105)/AG105</f>
        <v>0.0274720234980919</v>
      </c>
      <c r="AJ109" s="40" t="n">
        <f aca="false">AB109/AG109</f>
        <v>-0.00492609135189527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14837416</v>
      </c>
      <c r="AX109" s="7"/>
      <c r="AY109" s="40" t="n">
        <f aca="false">(AW109-AW108)/AW108</f>
        <v>0.00737925180102098</v>
      </c>
      <c r="AZ109" s="12" t="n">
        <f aca="false">workers_and_wage_high!B97</f>
        <v>9086.88196110962</v>
      </c>
      <c r="BA109" s="40" t="n">
        <f aca="false">(AZ109-AZ108)/AZ108</f>
        <v>0.00207216241952632</v>
      </c>
      <c r="BB109" s="39"/>
      <c r="BC109" s="39"/>
      <c r="BD109" s="39"/>
      <c r="BE109" s="39"/>
      <c r="BF109" s="7" t="n">
        <f aca="false">BF108*(1+AY109)*(1+BA109)*(1-BE109)</f>
        <v>154.980952503512</v>
      </c>
      <c r="BG109" s="7"/>
      <c r="BH109" s="7"/>
      <c r="BI109" s="40" t="n">
        <f aca="false">T116/AG116</f>
        <v>0.0177381123304616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184039271.471043</v>
      </c>
      <c r="E110" s="6"/>
      <c r="F110" s="80" t="n">
        <f aca="false">'High pensions'!I110</f>
        <v>33451316.1041296</v>
      </c>
      <c r="G110" s="80" t="n">
        <f aca="false">'High pensions'!K110</f>
        <v>6455456.13611831</v>
      </c>
      <c r="H110" s="80" t="n">
        <f aca="false">'High pensions'!V110</f>
        <v>35516014.9934375</v>
      </c>
      <c r="I110" s="80" t="n">
        <f aca="false">'High pensions'!M110</f>
        <v>199653.282560361</v>
      </c>
      <c r="J110" s="80" t="n">
        <f aca="false">'High pensions'!W110</f>
        <v>1098433.45340529</v>
      </c>
      <c r="K110" s="6"/>
      <c r="L110" s="80" t="n">
        <f aca="false">'High pensions'!N110</f>
        <v>5367418.78593733</v>
      </c>
      <c r="M110" s="8"/>
      <c r="N110" s="80" t="n">
        <f aca="false">'High pensions'!L110</f>
        <v>1513023.59591327</v>
      </c>
      <c r="O110" s="6"/>
      <c r="P110" s="80" t="n">
        <f aca="false">'High pensions'!X110</f>
        <v>36175771.006447</v>
      </c>
      <c r="Q110" s="8"/>
      <c r="R110" s="80" t="n">
        <f aca="false">'High SIPA income'!G105</f>
        <v>39576426.2241158</v>
      </c>
      <c r="S110" s="8"/>
      <c r="T110" s="80" t="n">
        <f aca="false">'High SIPA income'!J105</f>
        <v>151323895.824048</v>
      </c>
      <c r="U110" s="6"/>
      <c r="V110" s="80" t="n">
        <f aca="false">'High SIPA income'!F105</f>
        <v>141334.433701635</v>
      </c>
      <c r="W110" s="8"/>
      <c r="X110" s="80" t="n">
        <f aca="false">'High SIPA income'!M105</f>
        <v>354991.349610595</v>
      </c>
      <c r="Y110" s="6"/>
      <c r="Z110" s="6" t="n">
        <f aca="false">R110+V110-N110-L110-F110</f>
        <v>-613997.828162734</v>
      </c>
      <c r="AA110" s="6"/>
      <c r="AB110" s="6" t="n">
        <f aca="false">T110-P110-D110</f>
        <v>-68891146.6534419</v>
      </c>
      <c r="AC110" s="50"/>
      <c r="AD110" s="6"/>
      <c r="AE110" s="6"/>
      <c r="AF110" s="6"/>
      <c r="AG110" s="6" t="n">
        <f aca="false">BF110/100*$AG$53</f>
        <v>8627553080.13751</v>
      </c>
      <c r="AH110" s="61" t="n">
        <f aca="false">(AG110-AG109)/AG109</f>
        <v>0.00204418743426836</v>
      </c>
      <c r="AI110" s="61"/>
      <c r="AJ110" s="61" t="n">
        <f aca="false">AB110/AG110</f>
        <v>-0.00798501568330472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0.00647796158911059</v>
      </c>
      <c r="AV110" s="5"/>
      <c r="AW110" s="5" t="n">
        <f aca="false">workers_and_wage_high!C98</f>
        <v>14844231</v>
      </c>
      <c r="AX110" s="5"/>
      <c r="AY110" s="61" t="n">
        <f aca="false">(AW110-AW109)/AW109</f>
        <v>0.000459311783129893</v>
      </c>
      <c r="AZ110" s="11" t="n">
        <f aca="false">workers_and_wage_high!B98</f>
        <v>9101.27692729697</v>
      </c>
      <c r="BA110" s="61" t="n">
        <f aca="false">(AZ110-AZ109)/AZ109</f>
        <v>0.00158414803328041</v>
      </c>
      <c r="BB110" s="66"/>
      <c r="BC110" s="66"/>
      <c r="BD110" s="66"/>
      <c r="BE110" s="66"/>
      <c r="BF110" s="5" t="n">
        <f aca="false">BF109*(1+AY110)*(1+BA110)*(1-BE110)</f>
        <v>155.297762619171</v>
      </c>
      <c r="BG110" s="5"/>
      <c r="BH110" s="5"/>
      <c r="BI110" s="61" t="n">
        <f aca="false">T117/AG117</f>
        <v>0.020380860764566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186152662.39034</v>
      </c>
      <c r="E111" s="9"/>
      <c r="F111" s="81" t="n">
        <f aca="false">'High pensions'!I111</f>
        <v>33835449.9203957</v>
      </c>
      <c r="G111" s="81" t="n">
        <f aca="false">'High pensions'!K111</f>
        <v>6657419.65007632</v>
      </c>
      <c r="H111" s="81" t="n">
        <f aca="false">'High pensions'!V111</f>
        <v>36627158.6583642</v>
      </c>
      <c r="I111" s="81" t="n">
        <f aca="false">'High pensions'!M111</f>
        <v>205899.576806486</v>
      </c>
      <c r="J111" s="81" t="n">
        <f aca="false">'High pensions'!W111</f>
        <v>1132798.72139272</v>
      </c>
      <c r="K111" s="9"/>
      <c r="L111" s="81" t="n">
        <f aca="false">'High pensions'!N111</f>
        <v>4558202.00428939</v>
      </c>
      <c r="M111" s="67"/>
      <c r="N111" s="81" t="n">
        <f aca="false">'High pensions'!L111</f>
        <v>1529800.92107276</v>
      </c>
      <c r="O111" s="9"/>
      <c r="P111" s="81" t="n">
        <f aca="false">'High pensions'!X111</f>
        <v>32069045.1725374</v>
      </c>
      <c r="Q111" s="67"/>
      <c r="R111" s="81" t="n">
        <f aca="false">'High SIPA income'!G106</f>
        <v>45878186.4352706</v>
      </c>
      <c r="S111" s="67"/>
      <c r="T111" s="81" t="n">
        <f aca="false">'High SIPA income'!J106</f>
        <v>175419222.175669</v>
      </c>
      <c r="U111" s="9"/>
      <c r="V111" s="81" t="n">
        <f aca="false">'High SIPA income'!F106</f>
        <v>141303.175361833</v>
      </c>
      <c r="W111" s="67"/>
      <c r="X111" s="81" t="n">
        <f aca="false">'High SIPA income'!M106</f>
        <v>354912.837673042</v>
      </c>
      <c r="Y111" s="9"/>
      <c r="Z111" s="9" t="n">
        <f aca="false">R111+V111-N111-L111-F111</f>
        <v>6096036.76487459</v>
      </c>
      <c r="AA111" s="9"/>
      <c r="AB111" s="9" t="n">
        <f aca="false">T111-P111-D111</f>
        <v>-42802485.3872087</v>
      </c>
      <c r="AC111" s="50"/>
      <c r="AD111" s="9"/>
      <c r="AE111" s="9"/>
      <c r="AF111" s="9"/>
      <c r="AG111" s="9" t="n">
        <f aca="false">BF111/100*$AG$53</f>
        <v>8687490980.43914</v>
      </c>
      <c r="AH111" s="40" t="n">
        <f aca="false">(AG111-AG110)/AG110</f>
        <v>0.00694726531901755</v>
      </c>
      <c r="AI111" s="40"/>
      <c r="AJ111" s="40" t="n">
        <f aca="false">AB111/AG111</f>
        <v>-0.00492690990800259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14867035</v>
      </c>
      <c r="AX111" s="7"/>
      <c r="AY111" s="40" t="n">
        <f aca="false">(AW111-AW110)/AW110</f>
        <v>0.00153621969369784</v>
      </c>
      <c r="AZ111" s="12" t="n">
        <f aca="false">workers_and_wage_high!B99</f>
        <v>9150.44881317977</v>
      </c>
      <c r="BA111" s="40" t="n">
        <f aca="false">(AZ111-AZ110)/AZ110</f>
        <v>0.00540274582078961</v>
      </c>
      <c r="BB111" s="39"/>
      <c r="BC111" s="39"/>
      <c r="BD111" s="39"/>
      <c r="BE111" s="39"/>
      <c r="BF111" s="7" t="n">
        <f aca="false">BF110*(1+AY111)*(1+BA111)*(1-BE111)</f>
        <v>156.376657379536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184103830.559313</v>
      </c>
      <c r="E112" s="9"/>
      <c r="F112" s="81" t="n">
        <f aca="false">'High pensions'!I112</f>
        <v>33463050.4826233</v>
      </c>
      <c r="G112" s="81" t="n">
        <f aca="false">'High pensions'!K112</f>
        <v>6639595.9929349</v>
      </c>
      <c r="H112" s="81" t="n">
        <f aca="false">'High pensions'!V112</f>
        <v>36529098.1556011</v>
      </c>
      <c r="I112" s="81" t="n">
        <f aca="false">'High pensions'!M112</f>
        <v>205348.329678398</v>
      </c>
      <c r="J112" s="81" t="n">
        <f aca="false">'High pensions'!W112</f>
        <v>1129765.92233817</v>
      </c>
      <c r="K112" s="9"/>
      <c r="L112" s="81" t="n">
        <f aca="false">'High pensions'!N112</f>
        <v>4445207.00356427</v>
      </c>
      <c r="M112" s="67"/>
      <c r="N112" s="81" t="n">
        <f aca="false">'High pensions'!L112</f>
        <v>1511765.1365414</v>
      </c>
      <c r="O112" s="9"/>
      <c r="P112" s="81" t="n">
        <f aca="false">'High pensions'!X112</f>
        <v>31383486.0115444</v>
      </c>
      <c r="Q112" s="67"/>
      <c r="R112" s="81" t="n">
        <f aca="false">'High SIPA income'!G107</f>
        <v>40237046.1539964</v>
      </c>
      <c r="S112" s="67"/>
      <c r="T112" s="81" t="n">
        <f aca="false">'High SIPA income'!J107</f>
        <v>153849833.382998</v>
      </c>
      <c r="U112" s="9"/>
      <c r="V112" s="81" t="n">
        <f aca="false">'High SIPA income'!F107</f>
        <v>144303.07182276</v>
      </c>
      <c r="W112" s="67"/>
      <c r="X112" s="81" t="n">
        <f aca="false">'High SIPA income'!M107</f>
        <v>362447.712688743</v>
      </c>
      <c r="Y112" s="9"/>
      <c r="Z112" s="9" t="n">
        <f aca="false">R112+V112-N112-L112-F112</f>
        <v>961326.603090193</v>
      </c>
      <c r="AA112" s="9"/>
      <c r="AB112" s="9" t="n">
        <f aca="false">T112-P112-D112</f>
        <v>-61637483.1878594</v>
      </c>
      <c r="AC112" s="50"/>
      <c r="AD112" s="9"/>
      <c r="AE112" s="9"/>
      <c r="AF112" s="9"/>
      <c r="AG112" s="9" t="n">
        <f aca="false">BF112/100*$AG$53</f>
        <v>8762241147.2136</v>
      </c>
      <c r="AH112" s="40" t="n">
        <f aca="false">(AG112-AG111)/AG111</f>
        <v>0.00860434467705026</v>
      </c>
      <c r="AI112" s="40"/>
      <c r="AJ112" s="40" t="n">
        <f aca="false">AB112/AG112</f>
        <v>-0.00703444269020834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14942145</v>
      </c>
      <c r="AX112" s="7"/>
      <c r="AY112" s="40" t="n">
        <f aca="false">(AW112-AW111)/AW111</f>
        <v>0.00505211698230347</v>
      </c>
      <c r="AZ112" s="12" t="n">
        <f aca="false">workers_and_wage_high!B100</f>
        <v>9182.78989991977</v>
      </c>
      <c r="BA112" s="40" t="n">
        <f aca="false">(AZ112-AZ111)/AZ111</f>
        <v>0.00353437163578383</v>
      </c>
      <c r="BB112" s="39"/>
      <c r="BC112" s="39"/>
      <c r="BD112" s="39"/>
      <c r="BE112" s="39"/>
      <c r="BF112" s="7" t="n">
        <f aca="false">BF111*(1+AY112)*(1+BA112)*(1-BE112)</f>
        <v>157.722176039075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186707275.430234</v>
      </c>
      <c r="E113" s="9"/>
      <c r="F113" s="81" t="n">
        <f aca="false">'High pensions'!I113</f>
        <v>33936257.4054759</v>
      </c>
      <c r="G113" s="81" t="n">
        <f aca="false">'High pensions'!K113</f>
        <v>6890326.31344108</v>
      </c>
      <c r="H113" s="81" t="n">
        <f aca="false">'High pensions'!V113</f>
        <v>37908542.4016218</v>
      </c>
      <c r="I113" s="81" t="n">
        <f aca="false">'High pensions'!M113</f>
        <v>213102.875673437</v>
      </c>
      <c r="J113" s="81" t="n">
        <f aca="false">'High pensions'!W113</f>
        <v>1172429.14644192</v>
      </c>
      <c r="K113" s="9"/>
      <c r="L113" s="81" t="n">
        <f aca="false">'High pensions'!N113</f>
        <v>4479684.46810958</v>
      </c>
      <c r="M113" s="67"/>
      <c r="N113" s="81" t="n">
        <f aca="false">'High pensions'!L113</f>
        <v>1535403.31574544</v>
      </c>
      <c r="O113" s="9"/>
      <c r="P113" s="81" t="n">
        <f aca="false">'High pensions'!X113</f>
        <v>31692440.0265592</v>
      </c>
      <c r="Q113" s="67"/>
      <c r="R113" s="81" t="n">
        <f aca="false">'High SIPA income'!G108</f>
        <v>46835364.7323449</v>
      </c>
      <c r="S113" s="67"/>
      <c r="T113" s="81" t="n">
        <f aca="false">'High SIPA income'!J108</f>
        <v>179079076.354802</v>
      </c>
      <c r="U113" s="9"/>
      <c r="V113" s="81" t="n">
        <f aca="false">'High SIPA income'!F108</f>
        <v>136784.478871328</v>
      </c>
      <c r="W113" s="67"/>
      <c r="X113" s="81" t="n">
        <f aca="false">'High SIPA income'!M108</f>
        <v>343563.174865241</v>
      </c>
      <c r="Y113" s="9"/>
      <c r="Z113" s="9" t="n">
        <f aca="false">R113+V113-N113-L113-F113</f>
        <v>7020804.02188534</v>
      </c>
      <c r="AA113" s="9"/>
      <c r="AB113" s="9" t="n">
        <f aca="false">T113-P113-D113</f>
        <v>-39320639.1019911</v>
      </c>
      <c r="AC113" s="50"/>
      <c r="AD113" s="9"/>
      <c r="AE113" s="9"/>
      <c r="AF113" s="9"/>
      <c r="AG113" s="9" t="n">
        <f aca="false">BF113/100*$AG$53</f>
        <v>8835108373.29617</v>
      </c>
      <c r="AH113" s="40" t="n">
        <f aca="false">(AG113-AG112)/AG112</f>
        <v>0.00831604892610619</v>
      </c>
      <c r="AI113" s="40" t="n">
        <f aca="false">(AG113-AG109)/AG109</f>
        <v>0.0261506256269999</v>
      </c>
      <c r="AJ113" s="40" t="n">
        <f aca="false">AB113/AG113</f>
        <v>-0.00445049878741007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14996967</v>
      </c>
      <c r="AX113" s="7"/>
      <c r="AY113" s="40" t="n">
        <f aca="false">(AW113-AW112)/AW112</f>
        <v>0.00366895114456459</v>
      </c>
      <c r="AZ113" s="12" t="n">
        <f aca="false">workers_and_wage_high!B101</f>
        <v>9225.30722849072</v>
      </c>
      <c r="BA113" s="40" t="n">
        <f aca="false">(AZ113-AZ112)/AZ112</f>
        <v>0.00463011013366719</v>
      </c>
      <c r="BB113" s="39"/>
      <c r="BC113" s="39"/>
      <c r="BD113" s="39"/>
      <c r="BE113" s="39"/>
      <c r="BF113" s="7" t="n">
        <f aca="false">BF112*(1+AY113)*(1+BA113)*(1-BE113)</f>
        <v>159.033801371747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185401683.228384</v>
      </c>
      <c r="E114" s="6"/>
      <c r="F114" s="80" t="n">
        <f aca="false">'High pensions'!I114</f>
        <v>33698950.5682009</v>
      </c>
      <c r="G114" s="80" t="n">
        <f aca="false">'High pensions'!K114</f>
        <v>6909392.83262516</v>
      </c>
      <c r="H114" s="80" t="n">
        <f aca="false">'High pensions'!V114</f>
        <v>38013440.76464</v>
      </c>
      <c r="I114" s="80" t="n">
        <f aca="false">'High pensions'!M114</f>
        <v>213692.561833768</v>
      </c>
      <c r="J114" s="80" t="n">
        <f aca="false">'High pensions'!W114</f>
        <v>1175673.42571052</v>
      </c>
      <c r="K114" s="6"/>
      <c r="L114" s="80" t="n">
        <f aca="false">'High pensions'!N114</f>
        <v>5429394.95902221</v>
      </c>
      <c r="M114" s="8"/>
      <c r="N114" s="80" t="n">
        <f aca="false">'High pensions'!L114</f>
        <v>1525937.53246536</v>
      </c>
      <c r="O114" s="6"/>
      <c r="P114" s="80" t="n">
        <f aca="false">'High pensions'!X114</f>
        <v>36568414.3318891</v>
      </c>
      <c r="Q114" s="8"/>
      <c r="R114" s="80" t="n">
        <f aca="false">'High SIPA income'!G109</f>
        <v>41165976.7775511</v>
      </c>
      <c r="S114" s="8"/>
      <c r="T114" s="80" t="n">
        <f aca="false">'High SIPA income'!J109</f>
        <v>157401680.134156</v>
      </c>
      <c r="U114" s="6"/>
      <c r="V114" s="80" t="n">
        <f aca="false">'High SIPA income'!F109</f>
        <v>135591.968549315</v>
      </c>
      <c r="W114" s="8"/>
      <c r="X114" s="80" t="n">
        <f aca="false">'High SIPA income'!M109</f>
        <v>340567.932746611</v>
      </c>
      <c r="Y114" s="6"/>
      <c r="Z114" s="6" t="n">
        <f aca="false">R114+V114-N114-L114-F114</f>
        <v>647285.686411895</v>
      </c>
      <c r="AA114" s="6"/>
      <c r="AB114" s="6" t="n">
        <f aca="false">T114-P114-D114</f>
        <v>-64568417.4261171</v>
      </c>
      <c r="AC114" s="50"/>
      <c r="AD114" s="6"/>
      <c r="AE114" s="6"/>
      <c r="AF114" s="6"/>
      <c r="AG114" s="6" t="n">
        <f aca="false">BF114/100*$AG$53</f>
        <v>8918350369.55787</v>
      </c>
      <c r="AH114" s="61" t="n">
        <f aca="false">(AG114-AG113)/AG113</f>
        <v>0.00942172894146987</v>
      </c>
      <c r="AI114" s="61"/>
      <c r="AJ114" s="61" t="n">
        <f aca="false">AB114/AG114</f>
        <v>-0.007239950747676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0.00482558998146021</v>
      </c>
      <c r="AV114" s="5"/>
      <c r="AW114" s="5" t="n">
        <f aca="false">workers_and_wage_high!C102</f>
        <v>15012915</v>
      </c>
      <c r="AX114" s="5"/>
      <c r="AY114" s="61" t="n">
        <f aca="false">(AW114-AW113)/AW113</f>
        <v>0.00106341502251755</v>
      </c>
      <c r="AZ114" s="11" t="n">
        <f aca="false">workers_and_wage_high!B102</f>
        <v>9302.33333159006</v>
      </c>
      <c r="BA114" s="61" t="n">
        <f aca="false">(AZ114-AZ113)/AZ113</f>
        <v>0.00834943500433904</v>
      </c>
      <c r="BB114" s="66"/>
      <c r="BC114" s="66"/>
      <c r="BD114" s="66"/>
      <c r="BE114" s="66"/>
      <c r="BF114" s="5" t="n">
        <f aca="false">BF113*(1+AY114)*(1+BA114)*(1-BE114)</f>
        <v>160.532174740804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187575449.763315</v>
      </c>
      <c r="E115" s="9"/>
      <c r="F115" s="81" t="n">
        <f aca="false">'High pensions'!I115</f>
        <v>34094058.3672883</v>
      </c>
      <c r="G115" s="81" t="n">
        <f aca="false">'High pensions'!K115</f>
        <v>7073570.59494093</v>
      </c>
      <c r="H115" s="81" t="n">
        <f aca="false">'High pensions'!V115</f>
        <v>38916698.3726301</v>
      </c>
      <c r="I115" s="81" t="n">
        <f aca="false">'High pensions'!M115</f>
        <v>218770.224585801</v>
      </c>
      <c r="J115" s="81" t="n">
        <f aca="false">'High pensions'!W115</f>
        <v>1203609.22801949</v>
      </c>
      <c r="K115" s="9"/>
      <c r="L115" s="81" t="n">
        <f aca="false">'High pensions'!N115</f>
        <v>4588254.49532491</v>
      </c>
      <c r="M115" s="67"/>
      <c r="N115" s="81" t="n">
        <f aca="false">'High pensions'!L115</f>
        <v>1544028.67524201</v>
      </c>
      <c r="O115" s="9"/>
      <c r="P115" s="81" t="n">
        <f aca="false">'High pensions'!X115</f>
        <v>32303264.5969574</v>
      </c>
      <c r="Q115" s="67"/>
      <c r="R115" s="81" t="n">
        <f aca="false">'High SIPA income'!G110</f>
        <v>47759147.7549837</v>
      </c>
      <c r="S115" s="67"/>
      <c r="T115" s="81" t="n">
        <f aca="false">'High SIPA income'!J110</f>
        <v>182611240.807707</v>
      </c>
      <c r="U115" s="9"/>
      <c r="V115" s="81" t="n">
        <f aca="false">'High SIPA income'!F110</f>
        <v>138374.037942646</v>
      </c>
      <c r="W115" s="67"/>
      <c r="X115" s="81" t="n">
        <f aca="false">'High SIPA income'!M110</f>
        <v>347555.688969796</v>
      </c>
      <c r="Y115" s="9"/>
      <c r="Z115" s="9" t="n">
        <f aca="false">R115+V115-N115-L115-F115</f>
        <v>7671180.25507119</v>
      </c>
      <c r="AA115" s="9"/>
      <c r="AB115" s="9" t="n">
        <f aca="false">T115-P115-D115</f>
        <v>-37267473.5525657</v>
      </c>
      <c r="AC115" s="50"/>
      <c r="AD115" s="9"/>
      <c r="AE115" s="9"/>
      <c r="AF115" s="9"/>
      <c r="AG115" s="9" t="n">
        <f aca="false">BF115/100*$AG$53</f>
        <v>8968617636.98734</v>
      </c>
      <c r="AH115" s="40" t="n">
        <f aca="false">(AG115-AG114)/AG114</f>
        <v>0.00563638625379082</v>
      </c>
      <c r="AI115" s="40"/>
      <c r="AJ115" s="40" t="n">
        <f aca="false">AB115/AG115</f>
        <v>-0.00415531970042646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15060927</v>
      </c>
      <c r="AX115" s="7"/>
      <c r="AY115" s="40" t="n">
        <f aca="false">(AW115-AW114)/AW114</f>
        <v>0.00319804648197902</v>
      </c>
      <c r="AZ115" s="12" t="n">
        <f aca="false">workers_and_wage_high!B103</f>
        <v>9324.94327327866</v>
      </c>
      <c r="BA115" s="40" t="n">
        <f aca="false">(AZ115-AZ114)/AZ114</f>
        <v>0.00243056670650705</v>
      </c>
      <c r="BB115" s="39"/>
      <c r="BC115" s="39"/>
      <c r="BD115" s="39"/>
      <c r="BE115" s="39"/>
      <c r="BF115" s="7" t="n">
        <f aca="false">BF114*(1+AY115)*(1+BA115)*(1-BE115)</f>
        <v>161.436996083804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186563861.078323</v>
      </c>
      <c r="E116" s="9"/>
      <c r="F116" s="81" t="n">
        <f aca="false">'High pensions'!I116</f>
        <v>33910190.149388</v>
      </c>
      <c r="G116" s="81" t="n">
        <f aca="false">'High pensions'!K116</f>
        <v>7133963.74930867</v>
      </c>
      <c r="H116" s="81" t="n">
        <f aca="false">'High pensions'!V116</f>
        <v>39248963.6891002</v>
      </c>
      <c r="I116" s="81" t="n">
        <f aca="false">'High pensions'!M116</f>
        <v>220638.054102329</v>
      </c>
      <c r="J116" s="81" t="n">
        <f aca="false">'High pensions'!W116</f>
        <v>1213885.47492062</v>
      </c>
      <c r="K116" s="9"/>
      <c r="L116" s="81" t="n">
        <f aca="false">'High pensions'!N116</f>
        <v>4510583.70772691</v>
      </c>
      <c r="M116" s="67"/>
      <c r="N116" s="81" t="n">
        <f aca="false">'High pensions'!L116</f>
        <v>1535356.62194438</v>
      </c>
      <c r="O116" s="9"/>
      <c r="P116" s="81" t="n">
        <f aca="false">'High pensions'!X116</f>
        <v>31852519.4323058</v>
      </c>
      <c r="Q116" s="67"/>
      <c r="R116" s="81" t="n">
        <f aca="false">'High SIPA income'!G111</f>
        <v>41501380.4017911</v>
      </c>
      <c r="S116" s="67"/>
      <c r="T116" s="81" t="n">
        <f aca="false">'High SIPA income'!J111</f>
        <v>158684124.96144</v>
      </c>
      <c r="U116" s="9"/>
      <c r="V116" s="81" t="n">
        <f aca="false">'High SIPA income'!F111</f>
        <v>141286.338689516</v>
      </c>
      <c r="W116" s="67"/>
      <c r="X116" s="81" t="n">
        <f aca="false">'High SIPA income'!M111</f>
        <v>354870.548806328</v>
      </c>
      <c r="Y116" s="9"/>
      <c r="Z116" s="9" t="n">
        <f aca="false">R116+V116-N116-L116-F116</f>
        <v>1686536.2614213</v>
      </c>
      <c r="AA116" s="9"/>
      <c r="AB116" s="9" t="n">
        <f aca="false">T116-P116-D116</f>
        <v>-59732255.5491884</v>
      </c>
      <c r="AC116" s="50"/>
      <c r="AD116" s="9"/>
      <c r="AE116" s="9"/>
      <c r="AF116" s="9"/>
      <c r="AG116" s="9" t="n">
        <f aca="false">BF116/100*$AG$53</f>
        <v>8945942048.68872</v>
      </c>
      <c r="AH116" s="40" t="n">
        <f aca="false">(AG116-AG115)/AG115</f>
        <v>-0.00252832590444149</v>
      </c>
      <c r="AI116" s="40"/>
      <c r="AJ116" s="40" t="n">
        <f aca="false">AB116/AG116</f>
        <v>-0.00667702241128914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15030976</v>
      </c>
      <c r="AX116" s="7"/>
      <c r="AY116" s="40" t="n">
        <f aca="false">(AW116-AW115)/AW115</f>
        <v>-0.00198865581115957</v>
      </c>
      <c r="AZ116" s="12" t="n">
        <f aca="false">workers_and_wage_high!B104</f>
        <v>9319.9008526334</v>
      </c>
      <c r="BA116" s="40" t="n">
        <f aca="false">(AZ116-AZ115)/AZ115</f>
        <v>-0.000540745449863121</v>
      </c>
      <c r="BB116" s="39"/>
      <c r="BC116" s="39"/>
      <c r="BD116" s="39"/>
      <c r="BE116" s="39"/>
      <c r="BF116" s="7" t="n">
        <f aca="false">BF115*(1+AY116)*(1+BA116)*(1-BE116)</f>
        <v>161.02883074467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189980245.360363</v>
      </c>
      <c r="E117" s="9"/>
      <c r="F117" s="81" t="n">
        <f aca="false">'High pensions'!I117</f>
        <v>34531158.4331584</v>
      </c>
      <c r="G117" s="81" t="n">
        <f aca="false">'High pensions'!K117</f>
        <v>7376078.76079696</v>
      </c>
      <c r="H117" s="81" t="n">
        <f aca="false">'High pensions'!V117</f>
        <v>40581009.0468315</v>
      </c>
      <c r="I117" s="81" t="n">
        <f aca="false">'High pensions'!M117</f>
        <v>228126.147241143</v>
      </c>
      <c r="J117" s="81" t="n">
        <f aca="false">'High pensions'!W117</f>
        <v>1255082.75402572</v>
      </c>
      <c r="K117" s="9"/>
      <c r="L117" s="81" t="n">
        <f aca="false">'High pensions'!N117</f>
        <v>4618442.86648186</v>
      </c>
      <c r="M117" s="67"/>
      <c r="N117" s="81" t="n">
        <f aca="false">'High pensions'!L117</f>
        <v>1565710.90233859</v>
      </c>
      <c r="O117" s="9"/>
      <c r="P117" s="81" t="n">
        <f aca="false">'High pensions'!X117</f>
        <v>32579201.4145944</v>
      </c>
      <c r="Q117" s="67"/>
      <c r="R117" s="81" t="n">
        <f aca="false">'High SIPA income'!G112</f>
        <v>48007494.2120935</v>
      </c>
      <c r="S117" s="67"/>
      <c r="T117" s="81" t="n">
        <f aca="false">'High SIPA income'!J112</f>
        <v>183560815.011076</v>
      </c>
      <c r="U117" s="9"/>
      <c r="V117" s="81" t="n">
        <f aca="false">'High SIPA income'!F112</f>
        <v>139505.233998691</v>
      </c>
      <c r="W117" s="67"/>
      <c r="X117" s="81" t="n">
        <f aca="false">'High SIPA income'!M112</f>
        <v>350396.927329708</v>
      </c>
      <c r="Y117" s="9"/>
      <c r="Z117" s="9" t="n">
        <f aca="false">R117+V117-N117-L117-F117</f>
        <v>7431687.2441134</v>
      </c>
      <c r="AA117" s="9"/>
      <c r="AB117" s="9" t="n">
        <f aca="false">T117-P117-D117</f>
        <v>-38998631.763882</v>
      </c>
      <c r="AC117" s="50"/>
      <c r="AD117" s="9"/>
      <c r="AE117" s="9"/>
      <c r="AF117" s="9"/>
      <c r="AG117" s="9" t="n">
        <f aca="false">BF117/100*$AG$53</f>
        <v>9006529073.11027</v>
      </c>
      <c r="AH117" s="40" t="n">
        <f aca="false">(AG117-AG116)/AG116</f>
        <v>0.00677257063502165</v>
      </c>
      <c r="AI117" s="40" t="n">
        <f aca="false">(AG117-AG113)/AG113</f>
        <v>0.0194022181247053</v>
      </c>
      <c r="AJ117" s="40" t="n">
        <f aca="false">AB117/AG117</f>
        <v>-0.00433004006841166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15030817</v>
      </c>
      <c r="AX117" s="7"/>
      <c r="AY117" s="40" t="n">
        <f aca="false">(AW117-AW116)/AW116</f>
        <v>-1.05781554038806E-005</v>
      </c>
      <c r="AZ117" s="12" t="n">
        <f aca="false">workers_and_wage_high!B105</f>
        <v>9383.11979556863</v>
      </c>
      <c r="BA117" s="40" t="n">
        <f aca="false">(AZ117-AZ116)/AZ116</f>
        <v>0.00678322054438682</v>
      </c>
      <c r="BB117" s="39"/>
      <c r="BC117" s="39"/>
      <c r="BD117" s="39"/>
      <c r="BE117" s="39"/>
      <c r="BF117" s="7" t="n">
        <f aca="false">BF116*(1+AY117)*(1+BA117)*(1-BE117)</f>
        <v>162.119409875163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146.273240270679</v>
      </c>
    </row>
    <row r="119" customFormat="false" ht="12.8" hidden="false" customHeight="false" outlineLevel="0" collapsed="false">
      <c r="AI119" s="32" t="n">
        <f aca="false">AVERAGE(AI29:AI117)</f>
        <v>0.0271302988292872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0.0204856072673208</v>
      </c>
      <c r="AJ120" s="32" t="n">
        <f aca="false">AI119-AI120</f>
        <v>0.00664469156196645</v>
      </c>
    </row>
    <row r="121" customFormat="false" ht="12.8" hidden="false" customHeight="false" outlineLevel="0" collapsed="false">
      <c r="AI121" s="32" t="n">
        <f aca="false">'Low scenario'!AI119</f>
        <v>0.0133628718007692</v>
      </c>
      <c r="AJ121" s="32" t="n">
        <f aca="false">AI120-AI121</f>
        <v>0.00712273546655155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1" sqref="B120:G146 D13"/>
    </sheetView>
  </sheetViews>
  <sheetFormatPr defaultColWidth="9.1484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-0.0329216410935525</v>
      </c>
      <c r="C6" s="52" t="n">
        <f aca="false">'Central scenario'!BO4</f>
        <v>-0.0329216410935525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-0.0328035834082181</v>
      </c>
      <c r="C7" s="52" t="n">
        <f aca="false">'Central scenario'!BO5</f>
        <v>-0.0328435514213561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-0.0364606376304176</v>
      </c>
      <c r="C8" s="52" t="n">
        <f aca="false">'Central scenario'!BO6</f>
        <v>-0.0369966710524054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0.183556021759364</v>
      </c>
      <c r="C9" s="52" t="n">
        <f aca="false">'Central scenario'!BO7</f>
        <v>-0.0373861329595968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-0.0376907704962474</v>
      </c>
      <c r="C10" s="52" t="n">
        <f aca="false">'Central scenario'!BO8</f>
        <v>-0.0386158795946962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0.269932524530913</v>
      </c>
      <c r="C11" s="52" t="n">
        <f aca="false">'Central scenario'!BO9</f>
        <v>-0.0484603985836752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-0.0372867024046736</v>
      </c>
      <c r="C12" s="52" t="n">
        <f aca="false">'Central scenario'!BO10</f>
        <v>-0.0391849783953871</v>
      </c>
      <c r="D12" s="32" t="n">
        <f aca="false">'Low scenario'!AL10</f>
        <v>-0.0381883994087507</v>
      </c>
      <c r="E12" s="32" t="n">
        <f aca="false">'Low scenario'!BO10</f>
        <v>-0.0398935218539058</v>
      </c>
      <c r="F12" s="32" t="n">
        <f aca="false">'High scenario'!AL10</f>
        <v>-0.0404540479848508</v>
      </c>
      <c r="G12" s="32" t="n">
        <f aca="false">'High scenario'!BO10</f>
        <v>-0.0422508628266423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-0.0415701471359</v>
      </c>
      <c r="C13" s="52" t="n">
        <f aca="false">'Central scenario'!BO11</f>
        <v>-0.043967325382443</v>
      </c>
      <c r="D13" s="32" t="n">
        <f aca="false">'Low scenario'!AL11</f>
        <v>-0.0405311714121355</v>
      </c>
      <c r="E13" s="32" t="n">
        <f aca="false">'Low scenario'!BO11</f>
        <v>-0.0426253969401129</v>
      </c>
      <c r="F13" s="32" t="n">
        <f aca="false">'High scenario'!AL11</f>
        <v>-0.0440186470060482</v>
      </c>
      <c r="G13" s="32" t="n">
        <f aca="false">'High scenario'!BO11</f>
        <v>-0.0463041868875372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-0.0434215875482251</v>
      </c>
      <c r="C14" s="52" t="n">
        <f aca="false">'Central scenario'!BO12</f>
        <v>-0.0461897680762032</v>
      </c>
      <c r="D14" s="32" t="n">
        <f aca="false">'Low scenario'!AL12</f>
        <v>-0.0417450547402454</v>
      </c>
      <c r="E14" s="32" t="n">
        <f aca="false">'Low scenario'!BO12</f>
        <v>-0.0441993889014412</v>
      </c>
      <c r="F14" s="32" t="n">
        <f aca="false">'High scenario'!AL12</f>
        <v>-0.0450550780420727</v>
      </c>
      <c r="G14" s="32" t="n">
        <f aca="false">'High scenario'!BO12</f>
        <v>-0.0477756975475659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-0.045746270449314</v>
      </c>
      <c r="C15" s="59" t="n">
        <f aca="false">'Central scenario'!BO13</f>
        <v>-0.0490191084671371</v>
      </c>
      <c r="D15" s="32" t="n">
        <f aca="false">'Low scenario'!AL13</f>
        <v>-0.0452485323379751</v>
      </c>
      <c r="E15" s="32" t="n">
        <f aca="false">'Low scenario'!BO13</f>
        <v>-0.0481367233834861</v>
      </c>
      <c r="F15" s="32" t="n">
        <f aca="false">'High scenario'!AL13</f>
        <v>-0.0469504253743226</v>
      </c>
      <c r="G15" s="32" t="n">
        <f aca="false">'High scenario'!BO13</f>
        <v>-0.0501058488733252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-0.0486888175020223</v>
      </c>
      <c r="C16" s="63" t="n">
        <f aca="false">'Central scenario'!BO14</f>
        <v>-0.0531287628092109</v>
      </c>
      <c r="D16" s="32" t="n">
        <f aca="false">'Low scenario'!AL14</f>
        <v>-0.0472882972852073</v>
      </c>
      <c r="E16" s="32" t="n">
        <f aca="false">'Low scenario'!BO14</f>
        <v>-0.0513498631059456</v>
      </c>
      <c r="F16" s="32" t="n">
        <f aca="false">'High scenario'!AL14</f>
        <v>-0.0482677525212564</v>
      </c>
      <c r="G16" s="32" t="n">
        <f aca="false">'High scenario'!BO14</f>
        <v>-0.0525374694616878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-0.050503770375735</v>
      </c>
      <c r="C17" s="69" t="n">
        <f aca="false">'Central scenario'!BO15</f>
        <v>-0.0565443705133689</v>
      </c>
      <c r="D17" s="32" t="n">
        <f aca="false">'Low scenario'!AL15</f>
        <v>-0.050027582494082</v>
      </c>
      <c r="E17" s="32" t="n">
        <f aca="false">'Low scenario'!BO15</f>
        <v>-0.0557254525037408</v>
      </c>
      <c r="F17" s="32" t="n">
        <f aca="false">'High scenario'!AL15</f>
        <v>-0.0499967482749803</v>
      </c>
      <c r="G17" s="32" t="n">
        <f aca="false">'High scenario'!BO15</f>
        <v>-0.0558620005290678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-0.0491291013550369</v>
      </c>
      <c r="C18" s="69" t="n">
        <f aca="false">'Central scenario'!BO16</f>
        <v>-0.0562031175467637</v>
      </c>
      <c r="D18" s="32" t="n">
        <f aca="false">'Low scenario'!AL16</f>
        <v>-0.0500154234176754</v>
      </c>
      <c r="E18" s="32" t="n">
        <f aca="false">'Low scenario'!BO16</f>
        <v>-0.0568574209534565</v>
      </c>
      <c r="F18" s="32" t="n">
        <f aca="false">'High scenario'!AL16</f>
        <v>-0.0480051414483177</v>
      </c>
      <c r="G18" s="32" t="n">
        <f aca="false">'High scenario'!BO16</f>
        <v>-0.0548805476798366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-0.0470206347846258</v>
      </c>
      <c r="C19" s="69" t="n">
        <f aca="false">'Central scenario'!BO17</f>
        <v>-0.0552900590793367</v>
      </c>
      <c r="D19" s="32" t="n">
        <f aca="false">'Low scenario'!AL17</f>
        <v>-0.0495396686207961</v>
      </c>
      <c r="E19" s="32" t="n">
        <f aca="false">'Low scenario'!BO17</f>
        <v>-0.0573206481593083</v>
      </c>
      <c r="F19" s="32" t="n">
        <f aca="false">'High scenario'!AL17</f>
        <v>-0.0458087452993688</v>
      </c>
      <c r="G19" s="32" t="n">
        <f aca="false">'High scenario'!BO17</f>
        <v>-0.0536134299283266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2.28199997794526</v>
      </c>
      <c r="C20" s="63" t="n">
        <f aca="false">'Central scenario'!BO18</f>
        <v>-0.053701609169142</v>
      </c>
      <c r="D20" s="32" t="n">
        <f aca="false">'Low scenario'!AL18</f>
        <v>-0.0487468381869297</v>
      </c>
      <c r="E20" s="32" t="n">
        <f aca="false">'Low scenario'!BO18</f>
        <v>-0.0575947351758867</v>
      </c>
      <c r="F20" s="32" t="n">
        <f aca="false">'High scenario'!AL18</f>
        <v>-0.0428152724945521</v>
      </c>
      <c r="G20" s="32" t="n">
        <f aca="false">'High scenario'!BO18</f>
        <v>-0.0518358584892287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-0.043530476162119</v>
      </c>
      <c r="C21" s="69" t="n">
        <f aca="false">'Central scenario'!BO19</f>
        <v>-0.0537819563412944</v>
      </c>
      <c r="D21" s="32" t="n">
        <f aca="false">'Low scenario'!AL19</f>
        <v>-0.047737589195058</v>
      </c>
      <c r="E21" s="32" t="n">
        <f aca="false">'Low scenario'!BO19</f>
        <v>-0.0575043620434062</v>
      </c>
      <c r="F21" s="32" t="n">
        <f aca="false">'High scenario'!AL19</f>
        <v>-0.0405033295256804</v>
      </c>
      <c r="G21" s="32" t="n">
        <f aca="false">'High scenario'!BO19</f>
        <v>-0.0502764652145966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-0.0425252068727546</v>
      </c>
      <c r="C22" s="69" t="n">
        <f aca="false">'Central scenario'!BO20</f>
        <v>-0.0537382285048975</v>
      </c>
      <c r="D22" s="32" t="n">
        <f aca="false">'Low scenario'!AL20</f>
        <v>-0.0477488473947123</v>
      </c>
      <c r="E22" s="32" t="n">
        <f aca="false">'Low scenario'!BO20</f>
        <v>-0.0583861207006589</v>
      </c>
      <c r="F22" s="32" t="n">
        <f aca="false">'High scenario'!AL20</f>
        <v>-0.0380285120875345</v>
      </c>
      <c r="G22" s="32" t="n">
        <f aca="false">'High scenario'!BO20</f>
        <v>-0.0486670240094003</v>
      </c>
      <c r="H22" s="32" t="n">
        <f aca="false">B31-D31</f>
        <v>0.00927999476785155</v>
      </c>
      <c r="I22" s="32" t="n">
        <f aca="false">C31-E31</f>
        <v>0.0103909632785329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-0.0412091976671316</v>
      </c>
      <c r="C23" s="69" t="n">
        <f aca="false">'Central scenario'!BO21</f>
        <v>-0.05371938922102</v>
      </c>
      <c r="D23" s="32" t="n">
        <f aca="false">'Low scenario'!AL21</f>
        <v>-0.0468092650599224</v>
      </c>
      <c r="E23" s="32" t="n">
        <f aca="false">'Low scenario'!BO21</f>
        <v>-0.0585448215770763</v>
      </c>
      <c r="F23" s="32" t="n">
        <f aca="false">'High scenario'!AL21</f>
        <v>-0.0357013881384481</v>
      </c>
      <c r="G23" s="32" t="n">
        <f aca="false">'High scenario'!BO21</f>
        <v>-0.0475399470767718</v>
      </c>
      <c r="H23" s="32" t="n">
        <f aca="false">B31-F31</f>
        <v>-0.00660345500694905</v>
      </c>
      <c r="I23" s="32" t="n">
        <f aca="false">C31-G31</f>
        <v>-0.00766649059205039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-0.0388350356197209</v>
      </c>
      <c r="C24" s="63" t="n">
        <f aca="false">'Central scenario'!BO22</f>
        <v>-0.052607546642886</v>
      </c>
      <c r="D24" s="32" t="n">
        <f aca="false">'Low scenario'!AL22</f>
        <v>-0.0456844289971522</v>
      </c>
      <c r="E24" s="32" t="n">
        <f aca="false">'Low scenario'!BO22</f>
        <v>-0.0587213421492673</v>
      </c>
      <c r="F24" s="32" t="n">
        <f aca="false">'High scenario'!AL22</f>
        <v>-0.0338162075561382</v>
      </c>
      <c r="G24" s="32" t="n">
        <f aca="false">'High scenario'!BO22</f>
        <v>-0.0467482907190815</v>
      </c>
      <c r="H24" s="32" t="n">
        <f aca="false">H22-I22</f>
        <v>-0.00111096851068135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-0.0372640327755322</v>
      </c>
      <c r="C25" s="69" t="n">
        <f aca="false">'Central scenario'!BO23</f>
        <v>-0.0516537266514313</v>
      </c>
      <c r="D25" s="32" t="n">
        <f aca="false">'Low scenario'!AL23</f>
        <v>-0.0445481136430654</v>
      </c>
      <c r="E25" s="32" t="n">
        <f aca="false">'Low scenario'!BO23</f>
        <v>-0.0585615821901962</v>
      </c>
      <c r="F25" s="32" t="n">
        <f aca="false">'High scenario'!AL23</f>
        <v>-0.0308202281850387</v>
      </c>
      <c r="G25" s="32" t="n">
        <f aca="false">'High scenario'!BO23</f>
        <v>-0.0444238273540065</v>
      </c>
      <c r="H25" s="32" t="n">
        <f aca="false">H23-I23</f>
        <v>0.00106303558510134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-0.0366272811116802</v>
      </c>
      <c r="C26" s="69" t="n">
        <f aca="false">'Central scenario'!BO24</f>
        <v>-0.0517090944970312</v>
      </c>
      <c r="D26" s="32" t="n">
        <f aca="false">'Low scenario'!AL24</f>
        <v>-0.0425314513905753</v>
      </c>
      <c r="E26" s="32" t="n">
        <f aca="false">'Low scenario'!BO24</f>
        <v>-0.0573711119846991</v>
      </c>
      <c r="F26" s="32" t="n">
        <f aca="false">'High scenario'!AL24</f>
        <v>-0.0292141608956934</v>
      </c>
      <c r="G26" s="32" t="n">
        <f aca="false">'High scenario'!BO24</f>
        <v>-0.0435093330867733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-0.0354590195860884</v>
      </c>
      <c r="C27" s="69" t="n">
        <f aca="false">'Central scenario'!BO25</f>
        <v>-0.0513095446190572</v>
      </c>
      <c r="D27" s="32" t="n">
        <f aca="false">'Low scenario'!AL25</f>
        <v>-0.0414703549750735</v>
      </c>
      <c r="E27" s="32" t="n">
        <f aca="false">'Low scenario'!BO25</f>
        <v>-0.0573974921055894</v>
      </c>
      <c r="F27" s="32" t="n">
        <f aca="false">'High scenario'!AL25</f>
        <v>-0.0276193868090764</v>
      </c>
      <c r="G27" s="32" t="n">
        <f aca="false">'High scenario'!BO25</f>
        <v>-0.0427368356022464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-0.03394750734178</v>
      </c>
      <c r="C28" s="63" t="n">
        <f aca="false">'Central scenario'!BO26</f>
        <v>-0.050892072678859</v>
      </c>
      <c r="D28" s="32" t="n">
        <f aca="false">'Low scenario'!AL26</f>
        <v>-0.0411521202712746</v>
      </c>
      <c r="E28" s="32" t="n">
        <f aca="false">'Low scenario'!BO26</f>
        <v>-0.0585770803593717</v>
      </c>
      <c r="F28" s="32" t="n">
        <f aca="false">'High scenario'!AL26</f>
        <v>-0.0265835719461714</v>
      </c>
      <c r="G28" s="32" t="n">
        <f aca="false">'High scenario'!BO26</f>
        <v>-0.0426225537543034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-0.0315252648480876</v>
      </c>
      <c r="C29" s="69" t="n">
        <f aca="false">'Central scenario'!BO27</f>
        <v>-0.0491120647563572</v>
      </c>
      <c r="D29" s="32" t="n">
        <f aca="false">'Low scenario'!AL27</f>
        <v>-0.0397621864437705</v>
      </c>
      <c r="E29" s="32" t="n">
        <f aca="false">'Low scenario'!BO27</f>
        <v>-0.0579090988522176</v>
      </c>
      <c r="F29" s="32" t="n">
        <f aca="false">'High scenario'!AL27</f>
        <v>-0.0257780425570024</v>
      </c>
      <c r="G29" s="32" t="n">
        <f aca="false">'High scenario'!BO27</f>
        <v>-0.0423299575620197</v>
      </c>
      <c r="I29" s="32" t="n">
        <f aca="false">C31-E31</f>
        <v>0.0103909632785329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-0.0294300114553968</v>
      </c>
      <c r="C30" s="69" t="n">
        <f aca="false">'Central scenario'!BO28</f>
        <v>-0.0477846251170273</v>
      </c>
      <c r="D30" s="32" t="n">
        <f aca="false">'Low scenario'!AL28</f>
        <v>-0.0391714847784075</v>
      </c>
      <c r="E30" s="32" t="n">
        <f aca="false">'Low scenario'!BO28</f>
        <v>-0.0584416762805041</v>
      </c>
      <c r="F30" s="32" t="n">
        <f aca="false">'High scenario'!AL28</f>
        <v>-0.0243640418221802</v>
      </c>
      <c r="G30" s="32" t="n">
        <f aca="false">'High scenario'!BO28</f>
        <v>-0.0416775773265998</v>
      </c>
      <c r="I30" s="32" t="n">
        <f aca="false">C31-G31</f>
        <v>-0.00766649059205039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-0.0289884903947525</v>
      </c>
      <c r="C31" s="69" t="n">
        <f aca="false">'Central scenario'!BO29</f>
        <v>-0.0480884558745594</v>
      </c>
      <c r="D31" s="32" t="n">
        <f aca="false">'Low scenario'!AL29</f>
        <v>-0.0382684851626041</v>
      </c>
      <c r="E31" s="32" t="n">
        <f aca="false">'Low scenario'!BO29</f>
        <v>-0.0584794191530923</v>
      </c>
      <c r="F31" s="32" t="n">
        <f aca="false">'High scenario'!AL29</f>
        <v>-0.0223850353878035</v>
      </c>
      <c r="G31" s="32" t="n">
        <f aca="false">'High scenario'!BO29</f>
        <v>-0.040421965282509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1" sqref="B120:G146 E32"/>
    </sheetView>
  </sheetViews>
  <sheetFormatPr defaultColWidth="11.6679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-0.0329216410935525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-0.0328035834082181</v>
      </c>
      <c r="D26" s="100" t="n">
        <f aca="false">'Central scenario'!BO5</f>
        <v>-0.0328435514213561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-0.0364606376304176</v>
      </c>
      <c r="D27" s="100" t="n">
        <f aca="false">'Central scenario'!BO6</f>
        <v>-0.0369966710524054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0.183556021759364</v>
      </c>
      <c r="D28" s="100" t="n">
        <f aca="false">'Central scenario'!BO7</f>
        <v>-0.0373861329595968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-0.0376907704962474</v>
      </c>
      <c r="D29" s="100" t="n">
        <f aca="false">'Central scenario'!BO8</f>
        <v>-0.0386158795946962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0.269932524530913</v>
      </c>
      <c r="D30" s="100" t="n">
        <f aca="false">'Central scenario'!BO9</f>
        <v>-0.0484603985836752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-0.0372867024046736</v>
      </c>
      <c r="D31" s="100" t="n">
        <f aca="false">'Central scenario'!BO10</f>
        <v>-0.0391849783953871</v>
      </c>
      <c r="E31" s="102" t="n">
        <f aca="false">'Low scenario'!AL10</f>
        <v>-0.0381883994087507</v>
      </c>
      <c r="F31" s="102" t="n">
        <f aca="false">'Low scenario'!BO10</f>
        <v>-0.0398935218539058</v>
      </c>
      <c r="G31" s="102" t="n">
        <f aca="false">'High scenario'!AL10</f>
        <v>-0.0404540479848508</v>
      </c>
      <c r="H31" s="102" t="n">
        <f aca="false">'High scenario'!BO10</f>
        <v>-0.0422508628266423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-0.0415701471359</v>
      </c>
      <c r="D32" s="100" t="n">
        <f aca="false">'Central scenario'!BO11</f>
        <v>-0.043967325382443</v>
      </c>
      <c r="E32" s="102" t="n">
        <f aca="false">'Low scenario'!AL11</f>
        <v>-0.0405311714121355</v>
      </c>
      <c r="F32" s="102" t="n">
        <f aca="false">'Low scenario'!BO11</f>
        <v>-0.0426253969401129</v>
      </c>
      <c r="G32" s="102" t="n">
        <f aca="false">'High scenario'!AL11</f>
        <v>-0.0440186470060482</v>
      </c>
      <c r="H32" s="102" t="n">
        <f aca="false">'High scenario'!BO11</f>
        <v>-0.0463041868875372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-0.0434215875482251</v>
      </c>
      <c r="D33" s="100" t="n">
        <f aca="false">'Central scenario'!BO12</f>
        <v>-0.0461897680762032</v>
      </c>
      <c r="E33" s="102" t="n">
        <f aca="false">'Low scenario'!AL12</f>
        <v>-0.0417450547402454</v>
      </c>
      <c r="F33" s="102" t="n">
        <f aca="false">'Low scenario'!BO12</f>
        <v>-0.0441993889014412</v>
      </c>
      <c r="G33" s="102" t="n">
        <f aca="false">'High scenario'!AL12</f>
        <v>-0.0450550780420727</v>
      </c>
      <c r="H33" s="102" t="n">
        <f aca="false">'High scenario'!BO12</f>
        <v>-0.0477756975475659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-0.045746270449314</v>
      </c>
      <c r="D34" s="103" t="n">
        <f aca="false">'Central scenario'!BO13</f>
        <v>-0.0490191084671371</v>
      </c>
      <c r="E34" s="102" t="n">
        <f aca="false">'Low scenario'!AL13</f>
        <v>-0.0452485323379751</v>
      </c>
      <c r="F34" s="102" t="n">
        <f aca="false">'Low scenario'!BO13</f>
        <v>-0.0481367233834861</v>
      </c>
      <c r="G34" s="102" t="n">
        <f aca="false">'High scenario'!AL13</f>
        <v>-0.0469504253743226</v>
      </c>
      <c r="H34" s="102" t="n">
        <f aca="false">'High scenario'!BO13</f>
        <v>-0.0501058488733252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-0.0486888175020223</v>
      </c>
      <c r="D35" s="104" t="n">
        <f aca="false">'Central scenario'!BO14</f>
        <v>-0.0531287628092109</v>
      </c>
      <c r="E35" s="102" t="n">
        <f aca="false">'Low scenario'!AL14</f>
        <v>-0.0472882972852073</v>
      </c>
      <c r="F35" s="102" t="n">
        <f aca="false">'Low scenario'!BO14</f>
        <v>-0.0513498631059456</v>
      </c>
      <c r="G35" s="102" t="n">
        <f aca="false">'High scenario'!AL14</f>
        <v>-0.0482677525212564</v>
      </c>
      <c r="H35" s="102" t="n">
        <f aca="false">'High scenario'!BO14</f>
        <v>-0.0525374694616878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-0.050503770375735</v>
      </c>
      <c r="D36" s="105" t="n">
        <f aca="false">'Central scenario'!BO15</f>
        <v>-0.0565443705133689</v>
      </c>
      <c r="E36" s="102" t="n">
        <f aca="false">'Low scenario'!AL15</f>
        <v>-0.050027582494082</v>
      </c>
      <c r="F36" s="102" t="n">
        <f aca="false">'Low scenario'!BO15</f>
        <v>-0.0557254525037408</v>
      </c>
      <c r="G36" s="102" t="n">
        <f aca="false">'High scenario'!AL15</f>
        <v>-0.0499967482749803</v>
      </c>
      <c r="H36" s="102" t="n">
        <f aca="false">'High scenario'!BO15</f>
        <v>-0.0558620005290678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-0.0491291013550369</v>
      </c>
      <c r="D37" s="105" t="n">
        <f aca="false">'Central scenario'!BO16</f>
        <v>-0.0562031175467637</v>
      </c>
      <c r="E37" s="102" t="n">
        <f aca="false">'Low scenario'!AL16</f>
        <v>-0.0500154234176754</v>
      </c>
      <c r="F37" s="102" t="n">
        <f aca="false">'Low scenario'!BO16</f>
        <v>-0.0568574209534565</v>
      </c>
      <c r="G37" s="102" t="n">
        <f aca="false">'High scenario'!AL16</f>
        <v>-0.0480051414483177</v>
      </c>
      <c r="H37" s="102" t="n">
        <f aca="false">'High scenario'!BO16</f>
        <v>-0.0548805476798366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-0.0470206347846258</v>
      </c>
      <c r="D38" s="105" t="n">
        <f aca="false">'Central scenario'!BO17</f>
        <v>-0.0552900590793367</v>
      </c>
      <c r="E38" s="102" t="n">
        <f aca="false">'Low scenario'!AL17</f>
        <v>-0.0495396686207961</v>
      </c>
      <c r="F38" s="102" t="n">
        <f aca="false">'Low scenario'!BO17</f>
        <v>-0.0573206481593083</v>
      </c>
      <c r="G38" s="102" t="n">
        <f aca="false">'High scenario'!AL17</f>
        <v>-0.0458087452993688</v>
      </c>
      <c r="H38" s="102" t="n">
        <f aca="false">'High scenario'!BO17</f>
        <v>-0.0536134299283266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2.28199997794526</v>
      </c>
      <c r="D39" s="104" t="n">
        <f aca="false">'Central scenario'!BO18</f>
        <v>-0.053701609169142</v>
      </c>
      <c r="E39" s="102" t="n">
        <f aca="false">'Low scenario'!AL18</f>
        <v>-0.0487468381869297</v>
      </c>
      <c r="F39" s="102" t="n">
        <f aca="false">'Low scenario'!BO18</f>
        <v>-0.0575947351758867</v>
      </c>
      <c r="G39" s="102" t="n">
        <f aca="false">'High scenario'!AL18</f>
        <v>-0.0428152724945521</v>
      </c>
      <c r="H39" s="102" t="n">
        <f aca="false">'High scenario'!BO18</f>
        <v>-0.0518358584892287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-0.043530476162119</v>
      </c>
      <c r="D40" s="105" t="n">
        <f aca="false">'Central scenario'!BO19</f>
        <v>-0.0537819563412944</v>
      </c>
      <c r="E40" s="102" t="n">
        <f aca="false">'Low scenario'!AL19</f>
        <v>-0.047737589195058</v>
      </c>
      <c r="F40" s="102" t="n">
        <f aca="false">'Low scenario'!BO19</f>
        <v>-0.0575043620434062</v>
      </c>
      <c r="G40" s="102" t="n">
        <f aca="false">'High scenario'!AL19</f>
        <v>-0.0405033295256804</v>
      </c>
      <c r="H40" s="102" t="n">
        <f aca="false">'High scenario'!BO19</f>
        <v>-0.0502764652145966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-0.0425252068727546</v>
      </c>
      <c r="D41" s="105" t="n">
        <f aca="false">'Central scenario'!BO20</f>
        <v>-0.0537382285048975</v>
      </c>
      <c r="E41" s="102" t="n">
        <f aca="false">'Low scenario'!AL20</f>
        <v>-0.0477488473947123</v>
      </c>
      <c r="F41" s="102" t="n">
        <f aca="false">'Low scenario'!BO20</f>
        <v>-0.0583861207006589</v>
      </c>
      <c r="G41" s="102" t="n">
        <f aca="false">'High scenario'!AL20</f>
        <v>-0.0380285120875345</v>
      </c>
      <c r="H41" s="102" t="n">
        <f aca="false">'High scenario'!BO20</f>
        <v>-0.0486670240094003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-0.0412091976671316</v>
      </c>
      <c r="D42" s="105" t="n">
        <f aca="false">'Central scenario'!BO21</f>
        <v>-0.05371938922102</v>
      </c>
      <c r="E42" s="102" t="n">
        <f aca="false">'Low scenario'!AL21</f>
        <v>-0.0468092650599224</v>
      </c>
      <c r="F42" s="102" t="n">
        <f aca="false">'Low scenario'!BO21</f>
        <v>-0.0585448215770763</v>
      </c>
      <c r="G42" s="102" t="n">
        <f aca="false">'High scenario'!AL21</f>
        <v>-0.0357013881384481</v>
      </c>
      <c r="H42" s="102" t="n">
        <f aca="false">'High scenario'!BO21</f>
        <v>-0.0475399470767718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-0.0388350356197209</v>
      </c>
      <c r="D43" s="104" t="n">
        <f aca="false">'Central scenario'!BO22</f>
        <v>-0.052607546642886</v>
      </c>
      <c r="E43" s="102" t="n">
        <f aca="false">'Low scenario'!AL22</f>
        <v>-0.0456844289971522</v>
      </c>
      <c r="F43" s="102" t="n">
        <f aca="false">'Low scenario'!BO22</f>
        <v>-0.0587213421492673</v>
      </c>
      <c r="G43" s="102" t="n">
        <f aca="false">'High scenario'!AL22</f>
        <v>-0.0338162075561382</v>
      </c>
      <c r="H43" s="102" t="n">
        <f aca="false">'High scenario'!BO22</f>
        <v>-0.0467482907190815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-0.0372640327755322</v>
      </c>
      <c r="D44" s="105" t="n">
        <f aca="false">'Central scenario'!BO23</f>
        <v>-0.0516537266514313</v>
      </c>
      <c r="E44" s="102" t="n">
        <f aca="false">'Low scenario'!AL23</f>
        <v>-0.0445481136430654</v>
      </c>
      <c r="F44" s="102" t="n">
        <f aca="false">'Low scenario'!BO23</f>
        <v>-0.0585615821901962</v>
      </c>
      <c r="G44" s="102" t="n">
        <f aca="false">'High scenario'!AL23</f>
        <v>-0.0308202281850387</v>
      </c>
      <c r="H44" s="102" t="n">
        <f aca="false">'High scenario'!BO23</f>
        <v>-0.0444238273540065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-0.0366272811116802</v>
      </c>
      <c r="D45" s="105" t="n">
        <f aca="false">'Central scenario'!BO24</f>
        <v>-0.0517090944970312</v>
      </c>
      <c r="E45" s="102" t="n">
        <f aca="false">'Low scenario'!AL24</f>
        <v>-0.0425314513905753</v>
      </c>
      <c r="F45" s="102" t="n">
        <f aca="false">'Low scenario'!BO24</f>
        <v>-0.0573711119846991</v>
      </c>
      <c r="G45" s="102" t="n">
        <f aca="false">'High scenario'!AL24</f>
        <v>-0.0292141608956934</v>
      </c>
      <c r="H45" s="102" t="n">
        <f aca="false">'High scenario'!BO24</f>
        <v>-0.0435093330867733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-0.0354590195860884</v>
      </c>
      <c r="D46" s="105" t="n">
        <f aca="false">'Central scenario'!BO25</f>
        <v>-0.0513095446190572</v>
      </c>
      <c r="E46" s="102" t="n">
        <f aca="false">'Low scenario'!AL25</f>
        <v>-0.0414703549750735</v>
      </c>
      <c r="F46" s="102" t="n">
        <f aca="false">'Low scenario'!BO25</f>
        <v>-0.0573974921055894</v>
      </c>
      <c r="G46" s="102" t="n">
        <f aca="false">'High scenario'!AL25</f>
        <v>-0.0276193868090764</v>
      </c>
      <c r="H46" s="102" t="n">
        <f aca="false">'High scenario'!BO25</f>
        <v>-0.0427368356022464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-0.03394750734178</v>
      </c>
      <c r="D47" s="104" t="n">
        <f aca="false">'Central scenario'!BO26</f>
        <v>-0.050892072678859</v>
      </c>
      <c r="E47" s="102" t="n">
        <f aca="false">'Low scenario'!AL26</f>
        <v>-0.0411521202712746</v>
      </c>
      <c r="F47" s="102" t="n">
        <f aca="false">'Low scenario'!BO26</f>
        <v>-0.0585770803593717</v>
      </c>
      <c r="G47" s="102" t="n">
        <f aca="false">'High scenario'!AL26</f>
        <v>-0.0265835719461714</v>
      </c>
      <c r="H47" s="102" t="n">
        <f aca="false">'High scenario'!BO26</f>
        <v>-0.0426225537543034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-0.0315252648480876</v>
      </c>
      <c r="D48" s="105" t="n">
        <f aca="false">'Central scenario'!BO27</f>
        <v>-0.0491120647563572</v>
      </c>
      <c r="E48" s="102" t="n">
        <f aca="false">'Low scenario'!AL27</f>
        <v>-0.0397621864437705</v>
      </c>
      <c r="F48" s="102" t="n">
        <f aca="false">'Low scenario'!BO27</f>
        <v>-0.0579090988522176</v>
      </c>
      <c r="G48" s="102" t="n">
        <f aca="false">'High scenario'!AL27</f>
        <v>-0.0257780425570024</v>
      </c>
      <c r="H48" s="102" t="n">
        <f aca="false">'High scenario'!BO27</f>
        <v>-0.0423299575620197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-0.0294300114553968</v>
      </c>
      <c r="D49" s="105" t="n">
        <f aca="false">'Central scenario'!BO28</f>
        <v>-0.0477846251170273</v>
      </c>
      <c r="E49" s="102" t="n">
        <f aca="false">'Low scenario'!AL28</f>
        <v>-0.0391714847784075</v>
      </c>
      <c r="F49" s="102" t="n">
        <f aca="false">'Low scenario'!BO28</f>
        <v>-0.0584416762805041</v>
      </c>
      <c r="G49" s="102" t="n">
        <f aca="false">'High scenario'!AL28</f>
        <v>-0.0243640418221802</v>
      </c>
      <c r="H49" s="102" t="n">
        <f aca="false">'High scenario'!BO28</f>
        <v>-0.0416775773265998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-0.0289884903947525</v>
      </c>
      <c r="D50" s="105" t="n">
        <f aca="false">'Central scenario'!BO29</f>
        <v>-0.0480884558745594</v>
      </c>
      <c r="E50" s="102" t="n">
        <f aca="false">'Low scenario'!AL29</f>
        <v>-0.0382684851626041</v>
      </c>
      <c r="F50" s="102" t="n">
        <f aca="false">'Low scenario'!BO29</f>
        <v>-0.0584794191530923</v>
      </c>
      <c r="G50" s="102" t="n">
        <f aca="false">'High scenario'!AL29</f>
        <v>-0.0223850353878035</v>
      </c>
      <c r="H50" s="102" t="n">
        <f aca="false">'High scenario'!BO29</f>
        <v>-0.040421965282509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2020-10-21T19:58:23Z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